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Výměna výtahu A" sheetId="2" r:id="rId2"/>
    <sheet name="02 - Výměna výtahu B" sheetId="3" r:id="rId3"/>
    <sheet name="ON.1 - Ostatní náklady" sheetId="4" r:id="rId4"/>
    <sheet name="VRN.1 - Vedlejší rozpočto..." sheetId="5" r:id="rId5"/>
    <sheet name="Pokyny pro vyplnění" sheetId="6" r:id="rId6"/>
  </sheets>
  <definedNames>
    <definedName name="_xlnm.Print_Area" localSheetId="0">'Rekapitulace stavby'!$D$4:$AO$36,'Rekapitulace stavby'!$C$42:$AQ$61</definedName>
    <definedName name="_xlnm._FilterDatabase" localSheetId="1" hidden="1">'01 - Výměna výtahu A'!$C$92:$K$222</definedName>
    <definedName name="_xlnm.Print_Area" localSheetId="1">'01 - Výměna výtahu A'!$C$4:$J$41,'01 - Výměna výtahu A'!$C$47:$J$72,'01 - Výměna výtahu A'!$C$78:$K$222</definedName>
    <definedName name="_xlnm._FilterDatabase" localSheetId="2" hidden="1">'02 - Výměna výtahu B'!$C$92:$K$221</definedName>
    <definedName name="_xlnm.Print_Area" localSheetId="2">'02 - Výměna výtahu B'!$C$4:$J$41,'02 - Výměna výtahu B'!$C$47:$J$72,'02 - Výměna výtahu B'!$C$78:$K$221</definedName>
    <definedName name="_xlnm._FilterDatabase" localSheetId="3" hidden="1">'ON.1 - Ostatní náklady'!$C$85:$K$90</definedName>
    <definedName name="_xlnm.Print_Area" localSheetId="3">'ON.1 - Ostatní náklady'!$C$4:$J$41,'ON.1 - Ostatní náklady'!$C$47:$J$65,'ON.1 - Ostatní náklady'!$C$71:$K$90</definedName>
    <definedName name="_xlnm._FilterDatabase" localSheetId="4" hidden="1">'VRN.1 - Vedlejší rozpočto...'!$C$85:$K$91</definedName>
    <definedName name="_xlnm.Print_Area" localSheetId="4">'VRN.1 - Vedlejší rozpočto...'!$C$4:$J$41,'VRN.1 - Vedlejší rozpočto...'!$C$47:$J$65,'VRN.1 - Vedlejší rozpočto...'!$C$71:$K$91</definedName>
    <definedName name="_xlnm.Print_Area" localSheetId="5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Výměna výtahu A'!$92:$92</definedName>
    <definedName name="_xlnm.Print_Titles" localSheetId="2">'02 - Výměna výtahu B'!$92:$92</definedName>
    <definedName name="_xlnm.Print_Titles" localSheetId="3">'ON.1 - Ostatní náklady'!$85:$85</definedName>
    <definedName name="_xlnm.Print_Titles" localSheetId="4">'VRN.1 - Vedlejší rozpočto...'!$85:$85</definedName>
  </definedNames>
  <calcPr fullCalcOnLoad="1"/>
</workbook>
</file>

<file path=xl/sharedStrings.xml><?xml version="1.0" encoding="utf-8"?>
<sst xmlns="http://schemas.openxmlformats.org/spreadsheetml/2006/main" count="3985" uniqueCount="575">
  <si>
    <t>Export Komplet</t>
  </si>
  <si>
    <t>VZ</t>
  </si>
  <si>
    <t>2.0</t>
  </si>
  <si>
    <t>ZAMOK</t>
  </si>
  <si>
    <t>False</t>
  </si>
  <si>
    <t>{35006985-f825-4b83-8b2e-ebaca9835a68}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</si>
  <si>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</si>
  <si>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</si>
  <si>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</si>
  <si>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</si>
  <si>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</si>
  <si>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</si>
  <si>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</si>
  <si>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</si>
  <si>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200618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</si>
  <si>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</si>
  <si>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</si>
  <si>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Výměna výtahů Křížkovského 10, UPOL</t>
  </si>
  <si>
    <t>KSO:</t>
  </si>
  <si>
    <t>801 59 19</t>
  </si>
  <si>
    <t>CC-CZ:</t>
  </si>
  <si>
    <t>12631</t>
  </si>
  <si>
    <t>Místo:</t>
  </si>
  <si>
    <t>Olomouc</t>
  </si>
  <si>
    <t>Datum:</t>
  </si>
  <si>
    <t>18. 6. 2020</t>
  </si>
  <si>
    <t>CZ-CPV:</t>
  </si>
  <si>
    <t>45000000-7</t>
  </si>
  <si>
    <t>CZ-CPA:</t>
  </si>
  <si>
    <t>41.00.28</t>
  </si>
  <si>
    <t>Zadavatel:</t>
  </si>
  <si>
    <t>IČ:</t>
  </si>
  <si>
    <t/>
  </si>
  <si>
    <t>ÚP Olomouc, Křížkovského 511/8, Olomouc</t>
  </si>
  <si>
    <t>DIČ:</t>
  </si>
  <si>
    <t>Uchazeč:</t>
  </si>
  <si>
    <t>Vyplň údaj</t>
  </si>
  <si>
    <t>Projektant:</t>
  </si>
  <si>
    <t>Atelier A, Ul.8.května 16, Olomouc</t>
  </si>
  <si>
    <t>True</t>
  </si>
  <si>
    <t>Zpracovatel:</t>
  </si>
  <si>
    <t>Kucek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</si>
  <si>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</si>
  <si>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</si>
  <si>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</si>
  <si>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</si>
  <si>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</si>
  <si>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</si>
  <si>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</si>
  <si>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</si>
  <si>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</si>
  <si>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</si>
  <si>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</si>
  <si>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</si>
  <si>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</si>
  <si>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</si>
  <si>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</si>
  <si>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</si>
  <si>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</si>
  <si>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</si>
  <si>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</si>
  <si>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</si>
  <si>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</si>
  <si>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</si>
  <si>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</si>
  <si>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</si>
  <si>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</si>
  <si>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</si>
  <si>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</si>
  <si>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</si>
  <si>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</si>
  <si>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</si>
  <si>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</si>
  <si>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</si>
  <si>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</si>
  <si>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</si>
  <si>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</si>
  <si>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</si>
  <si>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</si>
  <si>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</si>
  <si>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</si>
  <si>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</si>
  <si>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</si>
  <si>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Výměna výtahů</t>
  </si>
  <si>
    <t>STA</t>
  </si>
  <si>
    <t>1</t>
  </si>
  <si>
    <t>{5bf3ac97-0d56-4a45-90f0-288f09ef65eb}</t>
  </si>
  <si>
    <t>2</t>
  </si>
  <si>
    <t>/</t>
  </si>
  <si>
    <t>Výměna výtahu A</t>
  </si>
  <si>
    <t>Soupis</t>
  </si>
  <si>
    <t>{b719fedf-886c-4895-8600-c9725bbb8978}</t>
  </si>
  <si>
    <t>02</t>
  </si>
  <si>
    <t>Výměna výtahu B</t>
  </si>
  <si>
    <t>{e9a80a37-c64c-4101-a634-25c4dcc302af}</t>
  </si>
  <si>
    <t>VON</t>
  </si>
  <si>
    <t>Vedlejší a ostatní náklady</t>
  </si>
  <si>
    <t>{0f1010a0-e52f-468b-bf37-e43dcd2c6867}</t>
  </si>
  <si>
    <t>ON.1</t>
  </si>
  <si>
    <t>Ostatní náklady</t>
  </si>
  <si>
    <t>{23565ae4-e542-46fd-9271-3295c720f066}</t>
  </si>
  <si>
    <t>VRN.1</t>
  </si>
  <si>
    <t>Vedlejší rozpočtové náklady</t>
  </si>
  <si>
    <t>{869fbab5-2f50-4df2-9798-5d56517240c2}</t>
  </si>
  <si>
    <t>KRYCÍ LIST SOUPISU PRACÍ</t>
  </si>
  <si>
    <t>Objekt:</t>
  </si>
  <si>
    <t>01 - Výměna výtahů</t>
  </si>
  <si>
    <t>Soupis:</t>
  </si>
  <si>
    <t>01 - Výměna výtahu 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</si>
  <si>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</si>
  <si>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</si>
  <si>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</si>
  <si>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</si>
  <si>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</si>
  <si>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94 - Lešení a stavební výtahy</t>
  </si>
  <si>
    <t xml:space="preserve">    95 - Různé dokončovací konstrukce a práce pozemních staveb</t>
  </si>
  <si>
    <t xml:space="preserve">    998 - Přesun hmot</t>
  </si>
  <si>
    <t>PSV - Práce a dodávky PSV</t>
  </si>
  <si>
    <t xml:space="preserve">    764 - Konstrukce klempířské</t>
  </si>
  <si>
    <t>M - Práce a dodávky M</t>
  </si>
  <si>
    <t xml:space="preserve">    33-M - Montáže dopr.zaříz.,sklad. zař. a váh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</si>
  <si>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</si>
  <si>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</si>
  <si>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</si>
  <si>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</si>
  <si>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</si>
  <si>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</si>
  <si>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</si>
  <si>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</si>
  <si>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</si>
  <si>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</si>
  <si>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</si>
  <si>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</si>
  <si>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</si>
  <si>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</si>
  <si>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</si>
  <si>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</si>
  <si>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</si>
  <si>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619991011</t>
  </si>
  <si>
    <t>Zakrytí vnitřních ploch před znečištěním včetně pozdějšího odkrytí konstrukcí a prvků obalením fólií a přelepením páskou</t>
  </si>
  <si>
    <t>m2</t>
  </si>
  <si>
    <t>CS ÚRS 2020 01</t>
  </si>
  <si>
    <t>4</t>
  </si>
  <si>
    <t>1192176083</t>
  </si>
  <si>
    <t>VV</t>
  </si>
  <si>
    <t>"v.č. 02,</t>
  </si>
  <si>
    <t>5*60</t>
  </si>
  <si>
    <t>Součet</t>
  </si>
  <si>
    <t>94</t>
  </si>
  <si>
    <t>Lešení a stavební výtahy</t>
  </si>
  <si>
    <t>941111121</t>
  </si>
  <si>
    <t>Montáž lešení řadového trubkového lehkého pracovního s podlahami s provozním zatížením tř. 3 do 200 kg/m2 šířky tř. W09 přes 0,9 do 1,2 m, výšky do 10 m</t>
  </si>
  <si>
    <t>1103254822</t>
  </si>
  <si>
    <t>"v.č. 02</t>
  </si>
  <si>
    <t>(1,85+1,2+2,19+1,2)*17,62</t>
  </si>
  <si>
    <t>3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</si>
  <si>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</si>
  <si>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</si>
  <si>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287121114</t>
  </si>
  <si>
    <t>"viz montáž lešení</t>
  </si>
  <si>
    <t>113,473*30</t>
  </si>
  <si>
    <t>941112821</t>
  </si>
  <si>
    <t>Demontáž lešení řadového trubkového lehkého pracovního bez podlah s provozním zatížením tř. 3 do 200 kg/m2 šířky W09 přes 0,9 do 1,2 m, výšky do 10 m</t>
  </si>
  <si>
    <t>-1053751028</t>
  </si>
  <si>
    <t>113,473</t>
  </si>
  <si>
    <t>5</t>
  </si>
  <si>
    <t>944611111</t>
  </si>
  <si>
    <t>Montáž ochranné plachty zavěšené na konstrukci lešení z textilie z umělých vláken</t>
  </si>
  <si>
    <t>-1346588297</t>
  </si>
  <si>
    <t>"viz lešení</t>
  </si>
  <si>
    <t>6</t>
  </si>
  <si>
    <t>944611211</t>
  </si>
  <si>
    <t>Montáž ochranné plachty Příplatek za první a každý další den použití plachty k ceně -1111</t>
  </si>
  <si>
    <t>779903239</t>
  </si>
  <si>
    <t>3404,19</t>
  </si>
  <si>
    <t>7</t>
  </si>
  <si>
    <t>944611811</t>
  </si>
  <si>
    <t>Demontáž ochranné plachty zavěšené na konstrukci lešení z textilie z umělých vláken</t>
  </si>
  <si>
    <t>-1309656951</t>
  </si>
  <si>
    <t>"viz montáž plachty</t>
  </si>
  <si>
    <t>8</t>
  </si>
  <si>
    <t>949311113</t>
  </si>
  <si>
    <t>Montáž lešení trubkového do šachet (výtahových, potrubních) o půdorysné ploše do 6 m2, výšky přes 20 do 30 m</t>
  </si>
  <si>
    <t>m</t>
  </si>
  <si>
    <t>1383456351</t>
  </si>
  <si>
    <t>22,24</t>
  </si>
  <si>
    <t>9</t>
  </si>
  <si>
    <t>949311211</t>
  </si>
  <si>
    <t>Montáž lešení trubkového do šachet (výtahových, potrubních) Příplatek za první a každý další den použití lešení k ceně -1111, -1112 nebo -1113</t>
  </si>
  <si>
    <t>588289723</t>
  </si>
  <si>
    <t>22,24*30</t>
  </si>
  <si>
    <t>10</t>
  </si>
  <si>
    <t>949311813</t>
  </si>
  <si>
    <t>Demontáž lešení trubkového do šachet (výtahových, potrubních) o půdorysné ploše do 6 m2, výšky přes 20 do 30 m</t>
  </si>
  <si>
    <t>-1200681270</t>
  </si>
  <si>
    <t>11</t>
  </si>
  <si>
    <t>949101112</t>
  </si>
  <si>
    <t>Lešení pomocné pracovní pro objekty pozemních staveb pro zatížení do 150 kg/m2, o výšce lešeňové podlahy přes 1,9 do 3,5 m</t>
  </si>
  <si>
    <t>2118451475</t>
  </si>
  <si>
    <t>1,0*2*6</t>
  </si>
  <si>
    <t>95</t>
  </si>
  <si>
    <t>Různé dokončovací konstrukce a práce pozemních staveb</t>
  </si>
  <si>
    <t>12</t>
  </si>
  <si>
    <t>951R20001</t>
  </si>
  <si>
    <t>Stávající sokl výtahové šachty - ozn. Pv/01 - (vyspravení ) - specifikace viz tabulka ostatní práce</t>
  </si>
  <si>
    <t>1178310760</t>
  </si>
  <si>
    <t xml:space="preserve">" ozn. Pv/01 - (vyspravení ) -  specifikace viz tabulka ostatní práce </t>
  </si>
  <si>
    <t>0,4+0,53</t>
  </si>
  <si>
    <t>13</t>
  </si>
  <si>
    <t>951R20003</t>
  </si>
  <si>
    <t>Větrací žaluzie - ozn. Pv/03, (rozm. 1500/520 mm) - specifikace viz tabulka ostatní práce</t>
  </si>
  <si>
    <t>ks</t>
  </si>
  <si>
    <t>-2007881231</t>
  </si>
  <si>
    <t xml:space="preserve">" ozn. Pv/03  -  specifikace viz tabulka ostatní práce </t>
  </si>
  <si>
    <t>14</t>
  </si>
  <si>
    <t>951R20004</t>
  </si>
  <si>
    <t>Stávající prosklená fasáda - ozn. Pv/04, - specifikace viz tabulka ostatní práce</t>
  </si>
  <si>
    <t>1570646482</t>
  </si>
  <si>
    <t xml:space="preserve">" ozn. Pv/04  -  specifikace viz tabulka ostatní práce </t>
  </si>
  <si>
    <t>72,07*2</t>
  </si>
  <si>
    <t>951R20005</t>
  </si>
  <si>
    <t>Stříška nad vstupem z exteriéru - ozn. Pv/05,(rozm. 2100/1000 mm) - specifikace viz tabulka ostatní práce</t>
  </si>
  <si>
    <t>718477122</t>
  </si>
  <si>
    <t xml:space="preserve">" ozn. Pv/05  -  specifikace viz tabulka ostatní práce </t>
  </si>
  <si>
    <t>16</t>
  </si>
  <si>
    <t>951R20006</t>
  </si>
  <si>
    <t>Boční prosklená stěna u vstupu z exteriéru - ozn. Pv/06,(rozm. 2040/200 mm) - specifikace viz tabulka ostatní práce</t>
  </si>
  <si>
    <t>-609375247</t>
  </si>
  <si>
    <t xml:space="preserve">" ozn. Pv/06  -  specifikace viz tabulka ostatní práce </t>
  </si>
  <si>
    <t>17</t>
  </si>
  <si>
    <t>951R20007</t>
  </si>
  <si>
    <t>Vyspravení ocelového rámu - ozn. Pv/07, - specifikace viz tabulka ostatní práce</t>
  </si>
  <si>
    <t>68752167</t>
  </si>
  <si>
    <t xml:space="preserve">" ozn. Pv/07  -  specifikace viz tabulka ostatní práce </t>
  </si>
  <si>
    <t>18</t>
  </si>
  <si>
    <t>951R20008</t>
  </si>
  <si>
    <t>Čistící rohož - ozn. Pv/08,(rozm. 1540/2300 mm) - specifikace viz tabulka ostatní práce</t>
  </si>
  <si>
    <t>-1485440513</t>
  </si>
  <si>
    <t xml:space="preserve">" ozn. Pv/08  -  specifikace viz tabulka ostatní práce </t>
  </si>
  <si>
    <t>19</t>
  </si>
  <si>
    <t>951R20009</t>
  </si>
  <si>
    <t>Sádrokartonový obklad nad vstupními dveřmi do výtahu - ozn. Pv/09, - specifikace viz tabulka ostatní práce</t>
  </si>
  <si>
    <t>1738546748</t>
  </si>
  <si>
    <t xml:space="preserve">" ozn. Pv/09  -  specifikace viz tabulka ostatní práce </t>
  </si>
  <si>
    <t>20</t>
  </si>
  <si>
    <t>951R20010</t>
  </si>
  <si>
    <t>Stávající ostění u vstupu do výtahu - ozn. Pv/10, - specifikace viz tabulka ostatní práce</t>
  </si>
  <si>
    <t>-667564450</t>
  </si>
  <si>
    <t xml:space="preserve">" ozn. Pv/10  -  specifikace viz tabulka ostatní práce </t>
  </si>
  <si>
    <t>951R20011</t>
  </si>
  <si>
    <t>Stávající podlaha u vstupu do výtahu - ozn. Pv/11, - specifikace viz tabulka ostatní práce</t>
  </si>
  <si>
    <t>1553655027</t>
  </si>
  <si>
    <t xml:space="preserve">" ozn. Pv/11  -  specifikace viz tabulka ostatní práce </t>
  </si>
  <si>
    <t>22</t>
  </si>
  <si>
    <t>951R20012</t>
  </si>
  <si>
    <t>Temperování výtahové šachty - ozn. Pv/12, - specifikace viz tabulka ostatní práce</t>
  </si>
  <si>
    <t>-1359760127</t>
  </si>
  <si>
    <t xml:space="preserve">" ozn. Pv/12  -  specifikace viz tabulka ostatní práce </t>
  </si>
  <si>
    <t>23</t>
  </si>
  <si>
    <t>951R20013</t>
  </si>
  <si>
    <t>Osvětlení výtahové šachty - ozn. Pv/13, - specifikace viz tabulka ostatní práce</t>
  </si>
  <si>
    <t>kompl</t>
  </si>
  <si>
    <t>970694373</t>
  </si>
  <si>
    <t xml:space="preserve">" ozn. Pv/13  -  specifikace viz tabulka ostatní práce </t>
  </si>
  <si>
    <t>24</t>
  </si>
  <si>
    <t>951R20014</t>
  </si>
  <si>
    <t>Pomocný odnímatelný žebřík do šachty - ozn. Pv/14, - specifikace viz tabulka ostatní práce</t>
  </si>
  <si>
    <t>-847418358</t>
  </si>
  <si>
    <t xml:space="preserve">" ozn. Pv/14  -  specifikace viz tabulka ostatní práce </t>
  </si>
  <si>
    <t>25</t>
  </si>
  <si>
    <t>951R20015</t>
  </si>
  <si>
    <t>Podlaha ve výtahové šachtě - ozn. Pv/15, - specifikace viz tabulka ostatní práce</t>
  </si>
  <si>
    <t>-1466586602</t>
  </si>
  <si>
    <t xml:space="preserve">" ozn. Pv/15  -  specifikace viz tabulka ostatní práce </t>
  </si>
  <si>
    <t>26</t>
  </si>
  <si>
    <t>951R20016</t>
  </si>
  <si>
    <t>Vnitřní omítka v šachtě výtahu - zděný podklad - ozn. Pv/16, - specifikace viz tabulka ostatní práce</t>
  </si>
  <si>
    <t>207911739</t>
  </si>
  <si>
    <t xml:space="preserve">" ozn. Pv/16  -  specifikace viz tabulka ostatní práce </t>
  </si>
  <si>
    <t>73,1</t>
  </si>
  <si>
    <t>27</t>
  </si>
  <si>
    <t>951R20017</t>
  </si>
  <si>
    <t>Betonový povrch v šachtě výtahu - ozn. Pv/17, - specifikace viz tabulka ostatní práce</t>
  </si>
  <si>
    <t>-2138791765</t>
  </si>
  <si>
    <t xml:space="preserve">" ozn. Pv/17  -  specifikace viz tabulka ostatní práce </t>
  </si>
  <si>
    <t>28</t>
  </si>
  <si>
    <t>951R20018</t>
  </si>
  <si>
    <t>Zapravení niky po demontáži rozvaděče - ozn. Pv/18, (rozm. 500/2200 mm) - specifikace viz tabulka ostatní práce</t>
  </si>
  <si>
    <t>-1014580501</t>
  </si>
  <si>
    <t xml:space="preserve">" ozn. Pv/18  -  specifikace viz tabulka ostatní práce </t>
  </si>
  <si>
    <t>29</t>
  </si>
  <si>
    <t>951R20019</t>
  </si>
  <si>
    <t>El. přívod - ozn. Pv/19, - specifikace viz tabulka ostatní práce</t>
  </si>
  <si>
    <t>-1237969718</t>
  </si>
  <si>
    <t xml:space="preserve">" ozn. Pv/19  -  specifikace viz tabulka ostatní práce </t>
  </si>
  <si>
    <t>2+3</t>
  </si>
  <si>
    <t>30</t>
  </si>
  <si>
    <t>951R20020</t>
  </si>
  <si>
    <t>Krycí plechy v šachtě - ozn. Pv/20, - specifikace viz tabulka ostatní práce</t>
  </si>
  <si>
    <t>603335858</t>
  </si>
  <si>
    <t xml:space="preserve">" ozn. Pv/20  -  specifikace viz tabulka ostatní práce </t>
  </si>
  <si>
    <t>31</t>
  </si>
  <si>
    <t>951R20030</t>
  </si>
  <si>
    <t>Dočasné zakrytí vstupní otvorů výtahových dveří OSB deskou tl. 18 mm,dřevěného rámu, vrutů a hmoždin,včetně pozdější demontáže</t>
  </si>
  <si>
    <t>-1095249174</t>
  </si>
  <si>
    <t>32</t>
  </si>
  <si>
    <t>952901111</t>
  </si>
  <si>
    <t>Vyčištění budov nebo objektů před předáním do užívání budov bytové nebo občanské výstavby, světlé výšky podlaží do 4 m</t>
  </si>
  <si>
    <t>99162809</t>
  </si>
  <si>
    <t>30*5+5*50</t>
  </si>
  <si>
    <t>998</t>
  </si>
  <si>
    <t>Přesun hmot</t>
  </si>
  <si>
    <t>33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</si>
  <si>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</si>
  <si>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</si>
  <si>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t</t>
  </si>
  <si>
    <t>-1469126005</t>
  </si>
  <si>
    <t>PSV</t>
  </si>
  <si>
    <t>Práce a dodávky PSV</t>
  </si>
  <si>
    <t>764</t>
  </si>
  <si>
    <t>Konstrukce klempířské</t>
  </si>
  <si>
    <t>34</t>
  </si>
  <si>
    <t>764R28404</t>
  </si>
  <si>
    <t>Oplechování říms a ozdobných prvků z barevného legovaného hliníkového plechu , mechanicky kotvené rš 250 mm</t>
  </si>
  <si>
    <t>493386114</t>
  </si>
  <si>
    <t xml:space="preserve">" ozn. Pv/02  -  specifikace viz tabulka ostatní práce </t>
  </si>
  <si>
    <t>3,5</t>
  </si>
  <si>
    <t>35</t>
  </si>
  <si>
    <t>998764103</t>
  </si>
  <si>
    <t>Přesun hmot pro konstrukce klempířské stanovený z hmotnosti přesunovaného materiálu vodorovná dopravní vzdálenost do 50 m v objektech výšky přes 12 do 24 m</t>
  </si>
  <si>
    <t>279627020</t>
  </si>
  <si>
    <t>M</t>
  </si>
  <si>
    <t>Práce a dodávky M</t>
  </si>
  <si>
    <t>33-M</t>
  </si>
  <si>
    <t>Montáže dopr.zaříz.,sklad. zař. a váh</t>
  </si>
  <si>
    <t>36</t>
  </si>
  <si>
    <t>330R0001</t>
  </si>
  <si>
    <t>Kompletní demontáž stávajícího výtahu a montáž nového výtahu</t>
  </si>
  <si>
    <t>kompl.</t>
  </si>
  <si>
    <t>64</t>
  </si>
  <si>
    <t>381934136</t>
  </si>
  <si>
    <t>"v.č.02-04, navržen výtah bezstrojovnový s prosklenou kabinou rozm. 1100/1400 mm,nosnost 625 kg,pro 8 osob</t>
  </si>
  <si>
    <t>"rychlost 1m/s, automatické teleskopické dveře š. 800 mm v každé stanici,vybavení dle vyhlášky č.369/2001Sb</t>
  </si>
  <si>
    <t>"položka obsahuje kompletní demontáž a montáž výtahu a všech konstrukcí potřebných pro provoz výtahu</t>
  </si>
  <si>
    <t>02 - Výměna výtahu B</t>
  </si>
  <si>
    <t>"v.č. 06-7</t>
  </si>
  <si>
    <t>(2,54+1,2+2,02+1,2)*18,92</t>
  </si>
  <si>
    <t>131,683*30</t>
  </si>
  <si>
    <t>131,683</t>
  </si>
  <si>
    <t>131,693</t>
  </si>
  <si>
    <t>3950,49</t>
  </si>
  <si>
    <t>"v.č. 06</t>
  </si>
  <si>
    <t>21,67</t>
  </si>
  <si>
    <t>21,67*30</t>
  </si>
  <si>
    <t>0,5+0,60</t>
  </si>
  <si>
    <t>84,6*2</t>
  </si>
  <si>
    <t>Stříška nad vstupem z exteriéru - ozn. Pv/05,(rozm. 2410/1000 mm) - specifikace viz tabulka ostatní práce</t>
  </si>
  <si>
    <t>84</t>
  </si>
  <si>
    <t>764R28405</t>
  </si>
  <si>
    <t>Oplechování říms a ozdobných prvků z barevného legovaného hliníkového plechu , mechanicky kotvené rš 330 mm</t>
  </si>
  <si>
    <t>-996787245</t>
  </si>
  <si>
    <t>0,6</t>
  </si>
  <si>
    <t>VON - Vedlejší a ostatní náklady</t>
  </si>
  <si>
    <t>ON.1 - Ostatní náklady</t>
  </si>
  <si>
    <t>OST - Ostatní náklady</t>
  </si>
  <si>
    <t>OST</t>
  </si>
  <si>
    <t>013254101</t>
  </si>
  <si>
    <t>Náklady na pořízení fotografií nebo videozáznamů zakrývaných konstrukcí a postupu výstavby.</t>
  </si>
  <si>
    <t>Kč</t>
  </si>
  <si>
    <t>262144</t>
  </si>
  <si>
    <t>1393988542</t>
  </si>
  <si>
    <t>013284001</t>
  </si>
  <si>
    <t>Náklad na zpracování dokumentu KZP a evidenci provedených zkoušek, revizí a měření.</t>
  </si>
  <si>
    <t>-1350481483</t>
  </si>
  <si>
    <t>043103001</t>
  </si>
  <si>
    <t>Náklady na provedení zkoušek, revizí a měření, které jsou vyžadovány v technických normách a dalších předpisech ve vztahu k prováděným pracím, dodávkám a službám.</t>
  </si>
  <si>
    <t>765689242</t>
  </si>
  <si>
    <t>VRN.1 - Vedlejší rozpočtové náklady</t>
  </si>
  <si>
    <t>VRN -   Vedlejší rozpočtové náklady</t>
  </si>
  <si>
    <t>VRN</t>
  </si>
  <si>
    <t xml:space="preserve">  Vedlejší rozpočtové náklady</t>
  </si>
  <si>
    <t>030001001</t>
  </si>
  <si>
    <t>Náklady na dokumentaci ZS, na přípravu území pro ZS včetně odstranění materiálu a konstrukcí v prostoru staveniště, na vybudování odběrných míst, na zřízení přípojek médií, na vlastní vybudování objektů ZS, provizornich komunikací, oplocení a osvětlení pěších/dopravních koridorů apod.</t>
  </si>
  <si>
    <t>1024</t>
  </si>
  <si>
    <t>796712806</t>
  </si>
  <si>
    <t>030001002</t>
  </si>
  <si>
    <t>Náklady na vybavení/pronájem objektů ZS, náklady na energie, úklid, údržbu a opravy objektů ZS, čištění pojezdových a manipulačních ploch, zabezpečení staveniště apod.</t>
  </si>
  <si>
    <t>-1656609831</t>
  </si>
  <si>
    <t>039001003</t>
  </si>
  <si>
    <t xml:space="preserve">Náklady na demontáž/odstranění objektů ZS a jejich odvozu a náklady na uvedení pozemku do původního stavu včetně nákladů s tím spojených.
</t>
  </si>
  <si>
    <t>-539450297</t>
  </si>
  <si>
    <t>041703002</t>
  </si>
  <si>
    <t>Náklady na zbudování, údržbu a zrušení prostředků a konstrukcí na zajištění kolektivní bezpečnosti osob.</t>
  </si>
  <si>
    <t>-1393076254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</si>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</sst>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32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36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6" t="s">
        <v>36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34</v>
      </c>
      <c r="AL14" s="23"/>
      <c r="AM14" s="23"/>
      <c r="AN14" s="36" t="s">
        <v>36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32</v>
      </c>
      <c r="AO17" s="23"/>
      <c r="AP17" s="23"/>
      <c r="AQ17" s="23"/>
      <c r="AR17" s="21"/>
      <c r="BE17" s="32"/>
      <c r="BS17" s="18" t="s">
        <v>39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40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32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32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8" t="s">
        <v>43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44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45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46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47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48</v>
      </c>
      <c r="E29" s="49"/>
      <c r="F29" s="33" t="s">
        <v>49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50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51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52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53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54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55</v>
      </c>
      <c r="U35" s="56"/>
      <c r="V35" s="56"/>
      <c r="W35" s="56"/>
      <c r="X35" s="58" t="s">
        <v>56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4" t="s">
        <v>57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3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200618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Výměna výtahů Křížkovského 10, UPOL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3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Olomouc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3" t="s">
        <v>24</v>
      </c>
      <c r="AJ47" s="42"/>
      <c r="AK47" s="42"/>
      <c r="AL47" s="42"/>
      <c r="AM47" s="74" t="str">
        <f>IF(AN8="","",AN8)</f>
        <v>18. 6. 2020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3" t="s">
        <v>30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ÚP Olomouc, Křížkovského 511/8, Olomouc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3" t="s">
        <v>37</v>
      </c>
      <c r="AJ49" s="42"/>
      <c r="AK49" s="42"/>
      <c r="AL49" s="42"/>
      <c r="AM49" s="75" t="str">
        <f>IF(E17="","",E17)</f>
        <v>Atelier A, Ul.8.května 16, Olomouc</v>
      </c>
      <c r="AN49" s="66"/>
      <c r="AO49" s="66"/>
      <c r="AP49" s="66"/>
      <c r="AQ49" s="42"/>
      <c r="AR49" s="46"/>
      <c r="AS49" s="76" t="s">
        <v>58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3" t="s">
        <v>35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3" t="s">
        <v>40</v>
      </c>
      <c r="AJ50" s="42"/>
      <c r="AK50" s="42"/>
      <c r="AL50" s="42"/>
      <c r="AM50" s="75" t="str">
        <f>IF(E20="","",E20)</f>
        <v>Kucek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59</v>
      </c>
      <c r="D52" s="89"/>
      <c r="E52" s="89"/>
      <c r="F52" s="89"/>
      <c r="G52" s="89"/>
      <c r="H52" s="90"/>
      <c r="I52" s="91" t="s">
        <v>60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61</v>
      </c>
      <c r="AH52" s="89"/>
      <c r="AI52" s="89"/>
      <c r="AJ52" s="89"/>
      <c r="AK52" s="89"/>
      <c r="AL52" s="89"/>
      <c r="AM52" s="89"/>
      <c r="AN52" s="91" t="s">
        <v>62</v>
      </c>
      <c r="AO52" s="89"/>
      <c r="AP52" s="89"/>
      <c r="AQ52" s="93" t="s">
        <v>63</v>
      </c>
      <c r="AR52" s="46"/>
      <c r="AS52" s="94" t="s">
        <v>64</v>
      </c>
      <c r="AT52" s="95" t="s">
        <v>65</v>
      </c>
      <c r="AU52" s="95" t="s">
        <v>66</v>
      </c>
      <c r="AV52" s="95" t="s">
        <v>67</v>
      </c>
      <c r="AW52" s="95" t="s">
        <v>68</v>
      </c>
      <c r="AX52" s="95" t="s">
        <v>69</v>
      </c>
      <c r="AY52" s="95" t="s">
        <v>70</v>
      </c>
      <c r="AZ52" s="95" t="s">
        <v>71</v>
      </c>
      <c r="BA52" s="95" t="s">
        <v>72</v>
      </c>
      <c r="BB52" s="95" t="s">
        <v>73</v>
      </c>
      <c r="BC52" s="95" t="s">
        <v>74</v>
      </c>
      <c r="BD52" s="96" t="s">
        <v>75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76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ROUND(AG55+AG58,2)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32</v>
      </c>
      <c r="AR54" s="106"/>
      <c r="AS54" s="107">
        <f>ROUND(AS55+AS58,2)</f>
        <v>0</v>
      </c>
      <c r="AT54" s="108">
        <f>ROUND(SUM(AV54:AW54),2)</f>
        <v>0</v>
      </c>
      <c r="AU54" s="109">
        <f>ROUND(AU55+AU58,5)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ROUND(AZ55+AZ58,2)</f>
        <v>0</v>
      </c>
      <c r="BA54" s="108">
        <f>ROUND(BA55+BA58,2)</f>
        <v>0</v>
      </c>
      <c r="BB54" s="108">
        <f>ROUND(BB55+BB58,2)</f>
        <v>0</v>
      </c>
      <c r="BC54" s="108">
        <f>ROUND(BC55+BC58,2)</f>
        <v>0</v>
      </c>
      <c r="BD54" s="110">
        <f>ROUND(BD55+BD58,2)</f>
        <v>0</v>
      </c>
      <c r="BE54" s="6"/>
      <c r="BS54" s="111" t="s">
        <v>77</v>
      </c>
      <c r="BT54" s="111" t="s">
        <v>78</v>
      </c>
      <c r="BU54" s="112" t="s">
        <v>79</v>
      </c>
      <c r="BV54" s="111" t="s">
        <v>80</v>
      </c>
      <c r="BW54" s="111" t="s">
        <v>5</v>
      </c>
      <c r="BX54" s="111" t="s">
        <v>81</v>
      </c>
      <c r="CL54" s="111" t="s">
        <v>19</v>
      </c>
    </row>
    <row r="55" spans="1:91" s="7" customFormat="1" ht="16.5" customHeight="1">
      <c r="A55" s="7"/>
      <c r="B55" s="113"/>
      <c r="C55" s="114"/>
      <c r="D55" s="115" t="s">
        <v>82</v>
      </c>
      <c r="E55" s="115"/>
      <c r="F55" s="115"/>
      <c r="G55" s="115"/>
      <c r="H55" s="115"/>
      <c r="I55" s="116"/>
      <c r="J55" s="115" t="s">
        <v>83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ROUND(SUM(AG56:AG57),2)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84</v>
      </c>
      <c r="AR55" s="120"/>
      <c r="AS55" s="121">
        <f>ROUND(SUM(AS56:AS57),2)</f>
        <v>0</v>
      </c>
      <c r="AT55" s="122">
        <f>ROUND(SUM(AV55:AW55),2)</f>
        <v>0</v>
      </c>
      <c r="AU55" s="123">
        <f>ROUND(SUM(AU56:AU57),5)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ROUND(SUM(AZ56:AZ57),2)</f>
        <v>0</v>
      </c>
      <c r="BA55" s="122">
        <f>ROUND(SUM(BA56:BA57),2)</f>
        <v>0</v>
      </c>
      <c r="BB55" s="122">
        <f>ROUND(SUM(BB56:BB57),2)</f>
        <v>0</v>
      </c>
      <c r="BC55" s="122">
        <f>ROUND(SUM(BC56:BC57),2)</f>
        <v>0</v>
      </c>
      <c r="BD55" s="124">
        <f>ROUND(SUM(BD56:BD57),2)</f>
        <v>0</v>
      </c>
      <c r="BE55" s="7"/>
      <c r="BS55" s="125" t="s">
        <v>77</v>
      </c>
      <c r="BT55" s="125" t="s">
        <v>85</v>
      </c>
      <c r="BU55" s="125" t="s">
        <v>79</v>
      </c>
      <c r="BV55" s="125" t="s">
        <v>80</v>
      </c>
      <c r="BW55" s="125" t="s">
        <v>86</v>
      </c>
      <c r="BX55" s="125" t="s">
        <v>5</v>
      </c>
      <c r="CL55" s="125" t="s">
        <v>32</v>
      </c>
      <c r="CM55" s="125" t="s">
        <v>87</v>
      </c>
    </row>
    <row r="56" spans="1:90" s="4" customFormat="1" ht="16.5" customHeight="1">
      <c r="A56" s="126" t="s">
        <v>88</v>
      </c>
      <c r="B56" s="65"/>
      <c r="C56" s="127"/>
      <c r="D56" s="127"/>
      <c r="E56" s="128" t="s">
        <v>82</v>
      </c>
      <c r="F56" s="128"/>
      <c r="G56" s="128"/>
      <c r="H56" s="128"/>
      <c r="I56" s="128"/>
      <c r="J56" s="127"/>
      <c r="K56" s="128" t="s">
        <v>89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'01 - Výměna výtahu A'!J32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90</v>
      </c>
      <c r="AR56" s="67"/>
      <c r="AS56" s="131">
        <v>0</v>
      </c>
      <c r="AT56" s="132">
        <f>ROUND(SUM(AV56:AW56),2)</f>
        <v>0</v>
      </c>
      <c r="AU56" s="133">
        <f>'01 - Výměna výtahu A'!P93</f>
        <v>0</v>
      </c>
      <c r="AV56" s="132">
        <f>'01 - Výměna výtahu A'!J35</f>
        <v>0</v>
      </c>
      <c r="AW56" s="132">
        <f>'01 - Výměna výtahu A'!J36</f>
        <v>0</v>
      </c>
      <c r="AX56" s="132">
        <f>'01 - Výměna výtahu A'!J37</f>
        <v>0</v>
      </c>
      <c r="AY56" s="132">
        <f>'01 - Výměna výtahu A'!J38</f>
        <v>0</v>
      </c>
      <c r="AZ56" s="132">
        <f>'01 - Výměna výtahu A'!F35</f>
        <v>0</v>
      </c>
      <c r="BA56" s="132">
        <f>'01 - Výměna výtahu A'!F36</f>
        <v>0</v>
      </c>
      <c r="BB56" s="132">
        <f>'01 - Výměna výtahu A'!F37</f>
        <v>0</v>
      </c>
      <c r="BC56" s="132">
        <f>'01 - Výměna výtahu A'!F38</f>
        <v>0</v>
      </c>
      <c r="BD56" s="134">
        <f>'01 - Výměna výtahu A'!F39</f>
        <v>0</v>
      </c>
      <c r="BE56" s="4"/>
      <c r="BT56" s="135" t="s">
        <v>87</v>
      </c>
      <c r="BV56" s="135" t="s">
        <v>80</v>
      </c>
      <c r="BW56" s="135" t="s">
        <v>91</v>
      </c>
      <c r="BX56" s="135" t="s">
        <v>86</v>
      </c>
      <c r="CL56" s="135" t="s">
        <v>32</v>
      </c>
    </row>
    <row r="57" spans="1:90" s="4" customFormat="1" ht="16.5" customHeight="1">
      <c r="A57" s="126" t="s">
        <v>88</v>
      </c>
      <c r="B57" s="65"/>
      <c r="C57" s="127"/>
      <c r="D57" s="127"/>
      <c r="E57" s="128" t="s">
        <v>92</v>
      </c>
      <c r="F57" s="128"/>
      <c r="G57" s="128"/>
      <c r="H57" s="128"/>
      <c r="I57" s="128"/>
      <c r="J57" s="127"/>
      <c r="K57" s="128" t="s">
        <v>93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'02 - Výměna výtahu B'!J32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90</v>
      </c>
      <c r="AR57" s="67"/>
      <c r="AS57" s="131">
        <v>0</v>
      </c>
      <c r="AT57" s="132">
        <f>ROUND(SUM(AV57:AW57),2)</f>
        <v>0</v>
      </c>
      <c r="AU57" s="133">
        <f>'02 - Výměna výtahu B'!P93</f>
        <v>0</v>
      </c>
      <c r="AV57" s="132">
        <f>'02 - Výměna výtahu B'!J35</f>
        <v>0</v>
      </c>
      <c r="AW57" s="132">
        <f>'02 - Výměna výtahu B'!J36</f>
        <v>0</v>
      </c>
      <c r="AX57" s="132">
        <f>'02 - Výměna výtahu B'!J37</f>
        <v>0</v>
      </c>
      <c r="AY57" s="132">
        <f>'02 - Výměna výtahu B'!J38</f>
        <v>0</v>
      </c>
      <c r="AZ57" s="132">
        <f>'02 - Výměna výtahu B'!F35</f>
        <v>0</v>
      </c>
      <c r="BA57" s="132">
        <f>'02 - Výměna výtahu B'!F36</f>
        <v>0</v>
      </c>
      <c r="BB57" s="132">
        <f>'02 - Výměna výtahu B'!F37</f>
        <v>0</v>
      </c>
      <c r="BC57" s="132">
        <f>'02 - Výměna výtahu B'!F38</f>
        <v>0</v>
      </c>
      <c r="BD57" s="134">
        <f>'02 - Výměna výtahu B'!F39</f>
        <v>0</v>
      </c>
      <c r="BE57" s="4"/>
      <c r="BT57" s="135" t="s">
        <v>87</v>
      </c>
      <c r="BV57" s="135" t="s">
        <v>80</v>
      </c>
      <c r="BW57" s="135" t="s">
        <v>94</v>
      </c>
      <c r="BX57" s="135" t="s">
        <v>86</v>
      </c>
      <c r="CL57" s="135" t="s">
        <v>32</v>
      </c>
    </row>
    <row r="58" spans="1:91" s="7" customFormat="1" ht="16.5" customHeight="1">
      <c r="A58" s="7"/>
      <c r="B58" s="113"/>
      <c r="C58" s="114"/>
      <c r="D58" s="115" t="s">
        <v>95</v>
      </c>
      <c r="E58" s="115"/>
      <c r="F58" s="115"/>
      <c r="G58" s="115"/>
      <c r="H58" s="115"/>
      <c r="I58" s="116"/>
      <c r="J58" s="115" t="s">
        <v>96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ROUND(SUM(AG59:AG60),2)</f>
        <v>0</v>
      </c>
      <c r="AH58" s="116"/>
      <c r="AI58" s="116"/>
      <c r="AJ58" s="116"/>
      <c r="AK58" s="116"/>
      <c r="AL58" s="116"/>
      <c r="AM58" s="116"/>
      <c r="AN58" s="118">
        <f>SUM(AG58,AT58)</f>
        <v>0</v>
      </c>
      <c r="AO58" s="116"/>
      <c r="AP58" s="116"/>
      <c r="AQ58" s="119" t="s">
        <v>84</v>
      </c>
      <c r="AR58" s="120"/>
      <c r="AS58" s="121">
        <f>ROUND(SUM(AS59:AS60),2)</f>
        <v>0</v>
      </c>
      <c r="AT58" s="122">
        <f>ROUND(SUM(AV58:AW58),2)</f>
        <v>0</v>
      </c>
      <c r="AU58" s="123">
        <f>ROUND(SUM(AU59:AU60),5)</f>
        <v>0</v>
      </c>
      <c r="AV58" s="122">
        <f>ROUND(AZ58*L29,2)</f>
        <v>0</v>
      </c>
      <c r="AW58" s="122">
        <f>ROUND(BA58*L30,2)</f>
        <v>0</v>
      </c>
      <c r="AX58" s="122">
        <f>ROUND(BB58*L29,2)</f>
        <v>0</v>
      </c>
      <c r="AY58" s="122">
        <f>ROUND(BC58*L30,2)</f>
        <v>0</v>
      </c>
      <c r="AZ58" s="122">
        <f>ROUND(SUM(AZ59:AZ60),2)</f>
        <v>0</v>
      </c>
      <c r="BA58" s="122">
        <f>ROUND(SUM(BA59:BA60),2)</f>
        <v>0</v>
      </c>
      <c r="BB58" s="122">
        <f>ROUND(SUM(BB59:BB60),2)</f>
        <v>0</v>
      </c>
      <c r="BC58" s="122">
        <f>ROUND(SUM(BC59:BC60),2)</f>
        <v>0</v>
      </c>
      <c r="BD58" s="124">
        <f>ROUND(SUM(BD59:BD60),2)</f>
        <v>0</v>
      </c>
      <c r="BE58" s="7"/>
      <c r="BS58" s="125" t="s">
        <v>77</v>
      </c>
      <c r="BT58" s="125" t="s">
        <v>85</v>
      </c>
      <c r="BU58" s="125" t="s">
        <v>79</v>
      </c>
      <c r="BV58" s="125" t="s">
        <v>80</v>
      </c>
      <c r="BW58" s="125" t="s">
        <v>97</v>
      </c>
      <c r="BX58" s="125" t="s">
        <v>5</v>
      </c>
      <c r="CL58" s="125" t="s">
        <v>32</v>
      </c>
      <c r="CM58" s="125" t="s">
        <v>87</v>
      </c>
    </row>
    <row r="59" spans="1:90" s="4" customFormat="1" ht="16.5" customHeight="1">
      <c r="A59" s="126" t="s">
        <v>88</v>
      </c>
      <c r="B59" s="65"/>
      <c r="C59" s="127"/>
      <c r="D59" s="127"/>
      <c r="E59" s="128" t="s">
        <v>98</v>
      </c>
      <c r="F59" s="128"/>
      <c r="G59" s="128"/>
      <c r="H59" s="128"/>
      <c r="I59" s="128"/>
      <c r="J59" s="127"/>
      <c r="K59" s="128" t="s">
        <v>99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'ON.1 - Ostatní náklady'!J32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90</v>
      </c>
      <c r="AR59" s="67"/>
      <c r="AS59" s="131">
        <v>0</v>
      </c>
      <c r="AT59" s="132">
        <f>ROUND(SUM(AV59:AW59),2)</f>
        <v>0</v>
      </c>
      <c r="AU59" s="133">
        <f>'ON.1 - Ostatní náklady'!P86</f>
        <v>0</v>
      </c>
      <c r="AV59" s="132">
        <f>'ON.1 - Ostatní náklady'!J35</f>
        <v>0</v>
      </c>
      <c r="AW59" s="132">
        <f>'ON.1 - Ostatní náklady'!J36</f>
        <v>0</v>
      </c>
      <c r="AX59" s="132">
        <f>'ON.1 - Ostatní náklady'!J37</f>
        <v>0</v>
      </c>
      <c r="AY59" s="132">
        <f>'ON.1 - Ostatní náklady'!J38</f>
        <v>0</v>
      </c>
      <c r="AZ59" s="132">
        <f>'ON.1 - Ostatní náklady'!F35</f>
        <v>0</v>
      </c>
      <c r="BA59" s="132">
        <f>'ON.1 - Ostatní náklady'!F36</f>
        <v>0</v>
      </c>
      <c r="BB59" s="132">
        <f>'ON.1 - Ostatní náklady'!F37</f>
        <v>0</v>
      </c>
      <c r="BC59" s="132">
        <f>'ON.1 - Ostatní náklady'!F38</f>
        <v>0</v>
      </c>
      <c r="BD59" s="134">
        <f>'ON.1 - Ostatní náklady'!F39</f>
        <v>0</v>
      </c>
      <c r="BE59" s="4"/>
      <c r="BT59" s="135" t="s">
        <v>87</v>
      </c>
      <c r="BV59" s="135" t="s">
        <v>80</v>
      </c>
      <c r="BW59" s="135" t="s">
        <v>100</v>
      </c>
      <c r="BX59" s="135" t="s">
        <v>97</v>
      </c>
      <c r="CL59" s="135" t="s">
        <v>32</v>
      </c>
    </row>
    <row r="60" spans="1:90" s="4" customFormat="1" ht="16.5" customHeight="1">
      <c r="A60" s="126" t="s">
        <v>88</v>
      </c>
      <c r="B60" s="65"/>
      <c r="C60" s="127"/>
      <c r="D60" s="127"/>
      <c r="E60" s="128" t="s">
        <v>101</v>
      </c>
      <c r="F60" s="128"/>
      <c r="G60" s="128"/>
      <c r="H60" s="128"/>
      <c r="I60" s="128"/>
      <c r="J60" s="127"/>
      <c r="K60" s="128" t="s">
        <v>102</v>
      </c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'VRN.1 - Vedlejší rozpočto...'!J32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90</v>
      </c>
      <c r="AR60" s="67"/>
      <c r="AS60" s="136">
        <v>0</v>
      </c>
      <c r="AT60" s="137">
        <f>ROUND(SUM(AV60:AW60),2)</f>
        <v>0</v>
      </c>
      <c r="AU60" s="138">
        <f>'VRN.1 - Vedlejší rozpočto...'!P86</f>
        <v>0</v>
      </c>
      <c r="AV60" s="137">
        <f>'VRN.1 - Vedlejší rozpočto...'!J35</f>
        <v>0</v>
      </c>
      <c r="AW60" s="137">
        <f>'VRN.1 - Vedlejší rozpočto...'!J36</f>
        <v>0</v>
      </c>
      <c r="AX60" s="137">
        <f>'VRN.1 - Vedlejší rozpočto...'!J37</f>
        <v>0</v>
      </c>
      <c r="AY60" s="137">
        <f>'VRN.1 - Vedlejší rozpočto...'!J38</f>
        <v>0</v>
      </c>
      <c r="AZ60" s="137">
        <f>'VRN.1 - Vedlejší rozpočto...'!F35</f>
        <v>0</v>
      </c>
      <c r="BA60" s="137">
        <f>'VRN.1 - Vedlejší rozpočto...'!F36</f>
        <v>0</v>
      </c>
      <c r="BB60" s="137">
        <f>'VRN.1 - Vedlejší rozpočto...'!F37</f>
        <v>0</v>
      </c>
      <c r="BC60" s="137">
        <f>'VRN.1 - Vedlejší rozpočto...'!F38</f>
        <v>0</v>
      </c>
      <c r="BD60" s="139">
        <f>'VRN.1 - Vedlejší rozpočto...'!F39</f>
        <v>0</v>
      </c>
      <c r="BE60" s="4"/>
      <c r="BT60" s="135" t="s">
        <v>87</v>
      </c>
      <c r="BV60" s="135" t="s">
        <v>80</v>
      </c>
      <c r="BW60" s="135" t="s">
        <v>103</v>
      </c>
      <c r="BX60" s="135" t="s">
        <v>97</v>
      </c>
      <c r="CL60" s="135" t="s">
        <v>32</v>
      </c>
    </row>
    <row r="61" spans="1:57" s="2" customFormat="1" ht="30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</sheetData>
  <sheetProtection password="CC35" sheet="1" objects="1" scenarios="1" formatColumns="0" formatRows="0"/>
  <mergeCells count="62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D58:H58"/>
    <mergeCell ref="J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01 - Výměna výtahu A'!C2" display="/"/>
    <hyperlink ref="A57" location="'02 - Výměna výtahu B'!C2" display="/"/>
    <hyperlink ref="A59" location="'ON.1 - Ostatní náklady'!C2" display="/"/>
    <hyperlink ref="A60" location="'VRN.1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1"/>
      <c r="AT3" s="18" t="s">
        <v>87</v>
      </c>
    </row>
    <row r="4" spans="2:46" s="1" customFormat="1" ht="24.95" customHeight="1">
      <c r="B4" s="21"/>
      <c r="D4" s="144" t="s">
        <v>104</v>
      </c>
      <c r="I4" s="140"/>
      <c r="L4" s="21"/>
      <c r="M4" s="145" t="s">
        <v>10</v>
      </c>
      <c r="AT4" s="18" t="s">
        <v>4</v>
      </c>
    </row>
    <row r="5" spans="2:12" s="1" customFormat="1" ht="6.95" customHeight="1">
      <c r="B5" s="21"/>
      <c r="I5" s="140"/>
      <c r="L5" s="21"/>
    </row>
    <row r="6" spans="2:12" s="1" customFormat="1" ht="12" customHeight="1">
      <c r="B6" s="21"/>
      <c r="D6" s="146" t="s">
        <v>16</v>
      </c>
      <c r="I6" s="140"/>
      <c r="L6" s="21"/>
    </row>
    <row r="7" spans="2:12" s="1" customFormat="1" ht="16.5" customHeight="1">
      <c r="B7" s="21"/>
      <c r="E7" s="147" t="str">
        <f>'Rekapitulace stavby'!K6</f>
        <v>Výměna výtahů Křížkovského 10, UPOL</v>
      </c>
      <c r="F7" s="146"/>
      <c r="G7" s="146"/>
      <c r="H7" s="146"/>
      <c r="I7" s="140"/>
      <c r="L7" s="21"/>
    </row>
    <row r="8" spans="2:12" s="1" customFormat="1" ht="12" customHeight="1">
      <c r="B8" s="21"/>
      <c r="D8" s="146" t="s">
        <v>105</v>
      </c>
      <c r="I8" s="140"/>
      <c r="L8" s="21"/>
    </row>
    <row r="9" spans="1:31" s="2" customFormat="1" ht="16.5" customHeight="1">
      <c r="A9" s="40"/>
      <c r="B9" s="46"/>
      <c r="C9" s="40"/>
      <c r="D9" s="40"/>
      <c r="E9" s="147" t="s">
        <v>106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6" t="s">
        <v>107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0" t="s">
        <v>108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6" t="s">
        <v>18</v>
      </c>
      <c r="E13" s="40"/>
      <c r="F13" s="135" t="s">
        <v>32</v>
      </c>
      <c r="G13" s="40"/>
      <c r="H13" s="40"/>
      <c r="I13" s="151" t="s">
        <v>20</v>
      </c>
      <c r="J13" s="135" t="s">
        <v>32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6" t="s">
        <v>22</v>
      </c>
      <c r="E14" s="40"/>
      <c r="F14" s="135" t="s">
        <v>23</v>
      </c>
      <c r="G14" s="40"/>
      <c r="H14" s="40"/>
      <c r="I14" s="151" t="s">
        <v>24</v>
      </c>
      <c r="J14" s="152" t="str">
        <f>'Rekapitulace stavby'!AN8</f>
        <v>18. 6. 2020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30</v>
      </c>
      <c r="E16" s="40"/>
      <c r="F16" s="40"/>
      <c r="G16" s="40"/>
      <c r="H16" s="40"/>
      <c r="I16" s="151" t="s">
        <v>31</v>
      </c>
      <c r="J16" s="135" t="s">
        <v>32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33</v>
      </c>
      <c r="F17" s="40"/>
      <c r="G17" s="40"/>
      <c r="H17" s="40"/>
      <c r="I17" s="151" t="s">
        <v>34</v>
      </c>
      <c r="J17" s="135" t="s">
        <v>32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6" t="s">
        <v>35</v>
      </c>
      <c r="E19" s="40"/>
      <c r="F19" s="40"/>
      <c r="G19" s="40"/>
      <c r="H19" s="40"/>
      <c r="I19" s="151" t="s">
        <v>31</v>
      </c>
      <c r="J19" s="34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35"/>
      <c r="G20" s="135"/>
      <c r="H20" s="135"/>
      <c r="I20" s="151" t="s">
        <v>34</v>
      </c>
      <c r="J20" s="34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6" t="s">
        <v>37</v>
      </c>
      <c r="E22" s="40"/>
      <c r="F22" s="40"/>
      <c r="G22" s="40"/>
      <c r="H22" s="40"/>
      <c r="I22" s="151" t="s">
        <v>31</v>
      </c>
      <c r="J22" s="135" t="s">
        <v>32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38</v>
      </c>
      <c r="F23" s="40"/>
      <c r="G23" s="40"/>
      <c r="H23" s="40"/>
      <c r="I23" s="151" t="s">
        <v>34</v>
      </c>
      <c r="J23" s="135" t="s">
        <v>32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6" t="s">
        <v>40</v>
      </c>
      <c r="E25" s="40"/>
      <c r="F25" s="40"/>
      <c r="G25" s="40"/>
      <c r="H25" s="40"/>
      <c r="I25" s="151" t="s">
        <v>31</v>
      </c>
      <c r="J25" s="135" t="s">
        <v>32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41</v>
      </c>
      <c r="F26" s="40"/>
      <c r="G26" s="40"/>
      <c r="H26" s="40"/>
      <c r="I26" s="151" t="s">
        <v>34</v>
      </c>
      <c r="J26" s="135" t="s">
        <v>32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83.25" customHeight="1">
      <c r="A29" s="153"/>
      <c r="B29" s="154"/>
      <c r="C29" s="153"/>
      <c r="D29" s="153"/>
      <c r="E29" s="155" t="s">
        <v>43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ROUND(J93,2)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ROUND((SUM(BE93:BE222)),2)</f>
        <v>0</v>
      </c>
      <c r="G35" s="40"/>
      <c r="H35" s="40"/>
      <c r="I35" s="166">
        <v>0.21</v>
      </c>
      <c r="J35" s="165">
        <f>ROUND(((SUM(BE93:BE222))*I35),2)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6" t="s">
        <v>50</v>
      </c>
      <c r="F36" s="165">
        <f>ROUND((SUM(BF93:BF222)),2)</f>
        <v>0</v>
      </c>
      <c r="G36" s="40"/>
      <c r="H36" s="40"/>
      <c r="I36" s="166">
        <v>0.15</v>
      </c>
      <c r="J36" s="165">
        <f>ROUND(((SUM(BF93:BF222))*I36),2)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6" t="s">
        <v>51</v>
      </c>
      <c r="F37" s="165">
        <f>ROUND((SUM(BG93:BG222)),2)</f>
        <v>0</v>
      </c>
      <c r="G37" s="40"/>
      <c r="H37" s="40"/>
      <c r="I37" s="166">
        <v>0.21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6" t="s">
        <v>52</v>
      </c>
      <c r="F38" s="165">
        <f>ROUND((SUM(BH93:BH222)),2)</f>
        <v>0</v>
      </c>
      <c r="G38" s="40"/>
      <c r="H38" s="40"/>
      <c r="I38" s="166">
        <v>0.15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53</v>
      </c>
      <c r="F39" s="165">
        <f>ROUND((SUM(BI93:BI222)),2)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4" t="s">
        <v>109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1" t="str">
        <f>E7</f>
        <v>Výměna výtahů Křížkovského 10, UPOL</v>
      </c>
      <c r="F50" s="33"/>
      <c r="G50" s="33"/>
      <c r="H50" s="33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2"/>
      <c r="C51" s="33" t="s">
        <v>105</v>
      </c>
      <c r="D51" s="23"/>
      <c r="E51" s="23"/>
      <c r="F51" s="23"/>
      <c r="G51" s="23"/>
      <c r="H51" s="23"/>
      <c r="I51" s="140"/>
      <c r="J51" s="23"/>
      <c r="K51" s="23"/>
      <c r="L51" s="21"/>
    </row>
    <row r="52" spans="1:31" s="2" customFormat="1" ht="16.5" customHeight="1">
      <c r="A52" s="40"/>
      <c r="B52" s="41"/>
      <c r="C52" s="42"/>
      <c r="D52" s="42"/>
      <c r="E52" s="181" t="s">
        <v>106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3" t="s">
        <v>107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01 - Výměna výtahu A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3" t="s">
        <v>22</v>
      </c>
      <c r="D56" s="42"/>
      <c r="E56" s="42"/>
      <c r="F56" s="28" t="str">
        <f>F14</f>
        <v>Olomouc</v>
      </c>
      <c r="G56" s="42"/>
      <c r="H56" s="42"/>
      <c r="I56" s="151" t="s">
        <v>24</v>
      </c>
      <c r="J56" s="74" t="str">
        <f>IF(J14="","",J14)</f>
        <v>18. 6. 2020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3" t="s">
        <v>30</v>
      </c>
      <c r="D58" s="42"/>
      <c r="E58" s="42"/>
      <c r="F58" s="28" t="str">
        <f>E17</f>
        <v>ÚP Olomouc, Křížkovského 511/8, Olomouc</v>
      </c>
      <c r="G58" s="42"/>
      <c r="H58" s="42"/>
      <c r="I58" s="151" t="s">
        <v>37</v>
      </c>
      <c r="J58" s="38" t="str">
        <f>E23</f>
        <v>Atelier A, Ul.8.května 16, Olomouc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3" t="s">
        <v>35</v>
      </c>
      <c r="D59" s="42"/>
      <c r="E59" s="42"/>
      <c r="F59" s="28" t="str">
        <f>IF(E20="","",E20)</f>
        <v>Vyplň údaj</v>
      </c>
      <c r="G59" s="42"/>
      <c r="H59" s="42"/>
      <c r="I59" s="151" t="s">
        <v>40</v>
      </c>
      <c r="J59" s="38" t="str">
        <f>E26</f>
        <v>Kucek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2" t="s">
        <v>110</v>
      </c>
      <c r="D61" s="183"/>
      <c r="E61" s="183"/>
      <c r="F61" s="183"/>
      <c r="G61" s="183"/>
      <c r="H61" s="183"/>
      <c r="I61" s="184"/>
      <c r="J61" s="185" t="s">
        <v>111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J93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8" t="s">
        <v>112</v>
      </c>
    </row>
    <row r="64" spans="1:31" s="9" customFormat="1" ht="24.95" customHeight="1">
      <c r="A64" s="9"/>
      <c r="B64" s="187"/>
      <c r="C64" s="188"/>
      <c r="D64" s="189" t="s">
        <v>113</v>
      </c>
      <c r="E64" s="190"/>
      <c r="F64" s="190"/>
      <c r="G64" s="190"/>
      <c r="H64" s="190"/>
      <c r="I64" s="191"/>
      <c r="J64" s="192">
        <f>J94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4"/>
      <c r="C65" s="127"/>
      <c r="D65" s="195" t="s">
        <v>114</v>
      </c>
      <c r="E65" s="196"/>
      <c r="F65" s="196"/>
      <c r="G65" s="196"/>
      <c r="H65" s="196"/>
      <c r="I65" s="197"/>
      <c r="J65" s="198">
        <f>J99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4"/>
      <c r="C66" s="127"/>
      <c r="D66" s="195" t="s">
        <v>115</v>
      </c>
      <c r="E66" s="196"/>
      <c r="F66" s="196"/>
      <c r="G66" s="196"/>
      <c r="H66" s="196"/>
      <c r="I66" s="197"/>
      <c r="J66" s="198">
        <f>J134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4"/>
      <c r="C67" s="127"/>
      <c r="D67" s="195" t="s">
        <v>116</v>
      </c>
      <c r="E67" s="196"/>
      <c r="F67" s="196"/>
      <c r="G67" s="196"/>
      <c r="H67" s="196"/>
      <c r="I67" s="197"/>
      <c r="J67" s="198">
        <f>J208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87"/>
      <c r="C68" s="188"/>
      <c r="D68" s="189" t="s">
        <v>117</v>
      </c>
      <c r="E68" s="190"/>
      <c r="F68" s="190"/>
      <c r="G68" s="190"/>
      <c r="H68" s="190"/>
      <c r="I68" s="191"/>
      <c r="J68" s="192">
        <f>J210</f>
        <v>0</v>
      </c>
      <c r="K68" s="188"/>
      <c r="L68" s="19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4"/>
      <c r="C69" s="127"/>
      <c r="D69" s="195" t="s">
        <v>118</v>
      </c>
      <c r="E69" s="196"/>
      <c r="F69" s="196"/>
      <c r="G69" s="196"/>
      <c r="H69" s="196"/>
      <c r="I69" s="197"/>
      <c r="J69" s="198">
        <f>J211</f>
        <v>0</v>
      </c>
      <c r="K69" s="127"/>
      <c r="L69" s="19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87"/>
      <c r="C70" s="188"/>
      <c r="D70" s="189" t="s">
        <v>119</v>
      </c>
      <c r="E70" s="190"/>
      <c r="F70" s="190"/>
      <c r="G70" s="190"/>
      <c r="H70" s="190"/>
      <c r="I70" s="191"/>
      <c r="J70" s="192">
        <f>J216</f>
        <v>0</v>
      </c>
      <c r="K70" s="188"/>
      <c r="L70" s="19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94"/>
      <c r="C71" s="127"/>
      <c r="D71" s="195" t="s">
        <v>120</v>
      </c>
      <c r="E71" s="196"/>
      <c r="F71" s="196"/>
      <c r="G71" s="196"/>
      <c r="H71" s="196"/>
      <c r="I71" s="197"/>
      <c r="J71" s="198">
        <f>J217</f>
        <v>0</v>
      </c>
      <c r="K71" s="127"/>
      <c r="L71" s="19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148"/>
      <c r="J72" s="42"/>
      <c r="K72" s="4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177"/>
      <c r="J73" s="62"/>
      <c r="K73" s="6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180"/>
      <c r="J77" s="64"/>
      <c r="K77" s="64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4" t="s">
        <v>121</v>
      </c>
      <c r="D78" s="42"/>
      <c r="E78" s="42"/>
      <c r="F78" s="42"/>
      <c r="G78" s="42"/>
      <c r="H78" s="42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16</v>
      </c>
      <c r="D80" s="42"/>
      <c r="E80" s="42"/>
      <c r="F80" s="42"/>
      <c r="G80" s="42"/>
      <c r="H80" s="42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81" t="str">
        <f>E7</f>
        <v>Výměna výtahů Křížkovského 10, UPOL</v>
      </c>
      <c r="F81" s="33"/>
      <c r="G81" s="33"/>
      <c r="H81" s="33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2"/>
      <c r="C82" s="33" t="s">
        <v>105</v>
      </c>
      <c r="D82" s="23"/>
      <c r="E82" s="23"/>
      <c r="F82" s="23"/>
      <c r="G82" s="23"/>
      <c r="H82" s="23"/>
      <c r="I82" s="140"/>
      <c r="J82" s="23"/>
      <c r="K82" s="23"/>
      <c r="L82" s="21"/>
    </row>
    <row r="83" spans="1:31" s="2" customFormat="1" ht="16.5" customHeight="1">
      <c r="A83" s="40"/>
      <c r="B83" s="41"/>
      <c r="C83" s="42"/>
      <c r="D83" s="42"/>
      <c r="E83" s="181" t="s">
        <v>106</v>
      </c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107</v>
      </c>
      <c r="D84" s="42"/>
      <c r="E84" s="42"/>
      <c r="F84" s="42"/>
      <c r="G84" s="42"/>
      <c r="H84" s="42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E11</f>
        <v>01 - Výměna výtahu A</v>
      </c>
      <c r="F85" s="42"/>
      <c r="G85" s="42"/>
      <c r="H85" s="42"/>
      <c r="I85" s="148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148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3" t="s">
        <v>22</v>
      </c>
      <c r="D87" s="42"/>
      <c r="E87" s="42"/>
      <c r="F87" s="28" t="str">
        <f>F14</f>
        <v>Olomouc</v>
      </c>
      <c r="G87" s="42"/>
      <c r="H87" s="42"/>
      <c r="I87" s="151" t="s">
        <v>24</v>
      </c>
      <c r="J87" s="74" t="str">
        <f>IF(J14="","",J14)</f>
        <v>18. 6. 2020</v>
      </c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48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3" t="s">
        <v>30</v>
      </c>
      <c r="D89" s="42"/>
      <c r="E89" s="42"/>
      <c r="F89" s="28" t="str">
        <f>E17</f>
        <v>ÚP Olomouc, Křížkovského 511/8, Olomouc</v>
      </c>
      <c r="G89" s="42"/>
      <c r="H89" s="42"/>
      <c r="I89" s="151" t="s">
        <v>37</v>
      </c>
      <c r="J89" s="38" t="str">
        <f>E23</f>
        <v>Atelier A, Ul.8.května 16, Olomouc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3" t="s">
        <v>35</v>
      </c>
      <c r="D90" s="42"/>
      <c r="E90" s="42"/>
      <c r="F90" s="28" t="str">
        <f>IF(E20="","",E20)</f>
        <v>Vyplň údaj</v>
      </c>
      <c r="G90" s="42"/>
      <c r="H90" s="42"/>
      <c r="I90" s="151" t="s">
        <v>40</v>
      </c>
      <c r="J90" s="38" t="str">
        <f>E26</f>
        <v>Kucek</v>
      </c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148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200"/>
      <c r="B92" s="201"/>
      <c r="C92" s="202" t="s">
        <v>122</v>
      </c>
      <c r="D92" s="203" t="s">
        <v>63</v>
      </c>
      <c r="E92" s="203" t="s">
        <v>59</v>
      </c>
      <c r="F92" s="203" t="s">
        <v>60</v>
      </c>
      <c r="G92" s="203" t="s">
        <v>123</v>
      </c>
      <c r="H92" s="203" t="s">
        <v>124</v>
      </c>
      <c r="I92" s="204" t="s">
        <v>125</v>
      </c>
      <c r="J92" s="203" t="s">
        <v>111</v>
      </c>
      <c r="K92" s="205" t="s">
        <v>126</v>
      </c>
      <c r="L92" s="206"/>
      <c r="M92" s="94" t="s">
        <v>32</v>
      </c>
      <c r="N92" s="95" t="s">
        <v>48</v>
      </c>
      <c r="O92" s="95" t="s">
        <v>127</v>
      </c>
      <c r="P92" s="95" t="s">
        <v>128</v>
      </c>
      <c r="Q92" s="95" t="s">
        <v>129</v>
      </c>
      <c r="R92" s="95" t="s">
        <v>130</v>
      </c>
      <c r="S92" s="95" t="s">
        <v>131</v>
      </c>
      <c r="T92" s="96" t="s">
        <v>132</v>
      </c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</row>
    <row r="93" spans="1:63" s="2" customFormat="1" ht="22.8" customHeight="1">
      <c r="A93" s="40"/>
      <c r="B93" s="41"/>
      <c r="C93" s="101" t="s">
        <v>133</v>
      </c>
      <c r="D93" s="42"/>
      <c r="E93" s="42"/>
      <c r="F93" s="42"/>
      <c r="G93" s="42"/>
      <c r="H93" s="42"/>
      <c r="I93" s="148"/>
      <c r="J93" s="207">
        <f>BK93</f>
        <v>0</v>
      </c>
      <c r="K93" s="42"/>
      <c r="L93" s="46"/>
      <c r="M93" s="97"/>
      <c r="N93" s="208"/>
      <c r="O93" s="98"/>
      <c r="P93" s="209">
        <f>P94+P210+P216</f>
        <v>0</v>
      </c>
      <c r="Q93" s="98"/>
      <c r="R93" s="209">
        <f>R94+R210+R216</f>
        <v>2.379236</v>
      </c>
      <c r="S93" s="98"/>
      <c r="T93" s="210">
        <f>T94+T210+T216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8" t="s">
        <v>77</v>
      </c>
      <c r="AU93" s="18" t="s">
        <v>112</v>
      </c>
      <c r="BK93" s="211">
        <f>BK94+BK210+BK216</f>
        <v>0</v>
      </c>
    </row>
    <row r="94" spans="1:63" s="12" customFormat="1" ht="25.9" customHeight="1">
      <c r="A94" s="12"/>
      <c r="B94" s="212"/>
      <c r="C94" s="213"/>
      <c r="D94" s="214" t="s">
        <v>77</v>
      </c>
      <c r="E94" s="215" t="s">
        <v>134</v>
      </c>
      <c r="F94" s="215" t="s">
        <v>135</v>
      </c>
      <c r="G94" s="213"/>
      <c r="H94" s="213"/>
      <c r="I94" s="216"/>
      <c r="J94" s="217">
        <f>BK94</f>
        <v>0</v>
      </c>
      <c r="K94" s="213"/>
      <c r="L94" s="218"/>
      <c r="M94" s="219"/>
      <c r="N94" s="220"/>
      <c r="O94" s="220"/>
      <c r="P94" s="221">
        <f>P95+SUM(P96:P99)+P134+P208</f>
        <v>0</v>
      </c>
      <c r="Q94" s="220"/>
      <c r="R94" s="221">
        <f>R95+SUM(R96:R99)+R134+R208</f>
        <v>2.376471</v>
      </c>
      <c r="S94" s="220"/>
      <c r="T94" s="222">
        <f>T95+SUM(T96:T99)+T134+T208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3" t="s">
        <v>85</v>
      </c>
      <c r="AT94" s="224" t="s">
        <v>77</v>
      </c>
      <c r="AU94" s="224" t="s">
        <v>78</v>
      </c>
      <c r="AY94" s="223" t="s">
        <v>136</v>
      </c>
      <c r="BK94" s="225">
        <f>BK95+SUM(BK96:BK99)+BK134+BK208</f>
        <v>0</v>
      </c>
    </row>
    <row r="95" spans="1:65" s="2" customFormat="1" ht="33" customHeight="1">
      <c r="A95" s="40"/>
      <c r="B95" s="41"/>
      <c r="C95" s="226" t="s">
        <v>85</v>
      </c>
      <c r="D95" s="226" t="s">
        <v>137</v>
      </c>
      <c r="E95" s="227" t="s">
        <v>138</v>
      </c>
      <c r="F95" s="228" t="s">
        <v>139</v>
      </c>
      <c r="G95" s="229" t="s">
        <v>140</v>
      </c>
      <c r="H95" s="230">
        <v>300</v>
      </c>
      <c r="I95" s="231"/>
      <c r="J95" s="232">
        <f>ROUND(I95*H95,2)</f>
        <v>0</v>
      </c>
      <c r="K95" s="228" t="s">
        <v>141</v>
      </c>
      <c r="L95" s="46"/>
      <c r="M95" s="233" t="s">
        <v>32</v>
      </c>
      <c r="N95" s="234" t="s">
        <v>49</v>
      </c>
      <c r="O95" s="86"/>
      <c r="P95" s="235">
        <f>O95*H95</f>
        <v>0</v>
      </c>
      <c r="Q95" s="235">
        <v>0</v>
      </c>
      <c r="R95" s="235">
        <f>Q95*H95</f>
        <v>0</v>
      </c>
      <c r="S95" s="235">
        <v>0</v>
      </c>
      <c r="T95" s="23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7" t="s">
        <v>142</v>
      </c>
      <c r="AT95" s="237" t="s">
        <v>137</v>
      </c>
      <c r="AU95" s="237" t="s">
        <v>85</v>
      </c>
      <c r="AY95" s="18" t="s">
        <v>136</v>
      </c>
      <c r="BE95" s="238">
        <f>IF(N95="základní",J95,0)</f>
        <v>0</v>
      </c>
      <c r="BF95" s="238">
        <f>IF(N95="snížená",J95,0)</f>
        <v>0</v>
      </c>
      <c r="BG95" s="238">
        <f>IF(N95="zákl. přenesená",J95,0)</f>
        <v>0</v>
      </c>
      <c r="BH95" s="238">
        <f>IF(N95="sníž. přenesená",J95,0)</f>
        <v>0</v>
      </c>
      <c r="BI95" s="238">
        <f>IF(N95="nulová",J95,0)</f>
        <v>0</v>
      </c>
      <c r="BJ95" s="18" t="s">
        <v>85</v>
      </c>
      <c r="BK95" s="238">
        <f>ROUND(I95*H95,2)</f>
        <v>0</v>
      </c>
      <c r="BL95" s="18" t="s">
        <v>142</v>
      </c>
      <c r="BM95" s="237" t="s">
        <v>143</v>
      </c>
    </row>
    <row r="96" spans="1:51" s="13" customFormat="1" ht="12">
      <c r="A96" s="13"/>
      <c r="B96" s="239"/>
      <c r="C96" s="240"/>
      <c r="D96" s="241" t="s">
        <v>144</v>
      </c>
      <c r="E96" s="242" t="s">
        <v>32</v>
      </c>
      <c r="F96" s="243" t="s">
        <v>145</v>
      </c>
      <c r="G96" s="240"/>
      <c r="H96" s="242" t="s">
        <v>32</v>
      </c>
      <c r="I96" s="244"/>
      <c r="J96" s="240"/>
      <c r="K96" s="240"/>
      <c r="L96" s="245"/>
      <c r="M96" s="246"/>
      <c r="N96" s="247"/>
      <c r="O96" s="247"/>
      <c r="P96" s="247"/>
      <c r="Q96" s="247"/>
      <c r="R96" s="247"/>
      <c r="S96" s="247"/>
      <c r="T96" s="24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9" t="s">
        <v>144</v>
      </c>
      <c r="AU96" s="249" t="s">
        <v>85</v>
      </c>
      <c r="AV96" s="13" t="s">
        <v>85</v>
      </c>
      <c r="AW96" s="13" t="s">
        <v>39</v>
      </c>
      <c r="AX96" s="13" t="s">
        <v>78</v>
      </c>
      <c r="AY96" s="249" t="s">
        <v>136</v>
      </c>
    </row>
    <row r="97" spans="1:51" s="14" customFormat="1" ht="12">
      <c r="A97" s="14"/>
      <c r="B97" s="250"/>
      <c r="C97" s="251"/>
      <c r="D97" s="241" t="s">
        <v>144</v>
      </c>
      <c r="E97" s="252" t="s">
        <v>32</v>
      </c>
      <c r="F97" s="253" t="s">
        <v>146</v>
      </c>
      <c r="G97" s="251"/>
      <c r="H97" s="254">
        <v>300</v>
      </c>
      <c r="I97" s="255"/>
      <c r="J97" s="251"/>
      <c r="K97" s="251"/>
      <c r="L97" s="256"/>
      <c r="M97" s="257"/>
      <c r="N97" s="258"/>
      <c r="O97" s="258"/>
      <c r="P97" s="258"/>
      <c r="Q97" s="258"/>
      <c r="R97" s="258"/>
      <c r="S97" s="258"/>
      <c r="T97" s="25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60" t="s">
        <v>144</v>
      </c>
      <c r="AU97" s="260" t="s">
        <v>85</v>
      </c>
      <c r="AV97" s="14" t="s">
        <v>87</v>
      </c>
      <c r="AW97" s="14" t="s">
        <v>39</v>
      </c>
      <c r="AX97" s="14" t="s">
        <v>78</v>
      </c>
      <c r="AY97" s="260" t="s">
        <v>136</v>
      </c>
    </row>
    <row r="98" spans="1:51" s="15" customFormat="1" ht="12">
      <c r="A98" s="15"/>
      <c r="B98" s="261"/>
      <c r="C98" s="262"/>
      <c r="D98" s="241" t="s">
        <v>144</v>
      </c>
      <c r="E98" s="263" t="s">
        <v>32</v>
      </c>
      <c r="F98" s="264" t="s">
        <v>147</v>
      </c>
      <c r="G98" s="262"/>
      <c r="H98" s="265">
        <v>300</v>
      </c>
      <c r="I98" s="266"/>
      <c r="J98" s="262"/>
      <c r="K98" s="262"/>
      <c r="L98" s="267"/>
      <c r="M98" s="268"/>
      <c r="N98" s="269"/>
      <c r="O98" s="269"/>
      <c r="P98" s="269"/>
      <c r="Q98" s="269"/>
      <c r="R98" s="269"/>
      <c r="S98" s="269"/>
      <c r="T98" s="270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71" t="s">
        <v>144</v>
      </c>
      <c r="AU98" s="271" t="s">
        <v>85</v>
      </c>
      <c r="AV98" s="15" t="s">
        <v>142</v>
      </c>
      <c r="AW98" s="15" t="s">
        <v>39</v>
      </c>
      <c r="AX98" s="15" t="s">
        <v>85</v>
      </c>
      <c r="AY98" s="271" t="s">
        <v>136</v>
      </c>
    </row>
    <row r="99" spans="1:63" s="12" customFormat="1" ht="22.8" customHeight="1">
      <c r="A99" s="12"/>
      <c r="B99" s="212"/>
      <c r="C99" s="213"/>
      <c r="D99" s="214" t="s">
        <v>77</v>
      </c>
      <c r="E99" s="272" t="s">
        <v>148</v>
      </c>
      <c r="F99" s="272" t="s">
        <v>149</v>
      </c>
      <c r="G99" s="213"/>
      <c r="H99" s="213"/>
      <c r="I99" s="216"/>
      <c r="J99" s="273">
        <f>BK99</f>
        <v>0</v>
      </c>
      <c r="K99" s="213"/>
      <c r="L99" s="218"/>
      <c r="M99" s="219"/>
      <c r="N99" s="220"/>
      <c r="O99" s="220"/>
      <c r="P99" s="221">
        <f>SUM(P100:P133)</f>
        <v>0</v>
      </c>
      <c r="Q99" s="220"/>
      <c r="R99" s="221">
        <f>SUM(R100:R133)</f>
        <v>0.00252</v>
      </c>
      <c r="S99" s="220"/>
      <c r="T99" s="222">
        <f>SUM(T100:T133)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3" t="s">
        <v>85</v>
      </c>
      <c r="AT99" s="224" t="s">
        <v>77</v>
      </c>
      <c r="AU99" s="224" t="s">
        <v>85</v>
      </c>
      <c r="AY99" s="223" t="s">
        <v>136</v>
      </c>
      <c r="BK99" s="225">
        <f>SUM(BK100:BK133)</f>
        <v>0</v>
      </c>
    </row>
    <row r="100" spans="1:65" s="2" customFormat="1" ht="44.25" customHeight="1">
      <c r="A100" s="40"/>
      <c r="B100" s="41"/>
      <c r="C100" s="226" t="s">
        <v>87</v>
      </c>
      <c r="D100" s="226" t="s">
        <v>137</v>
      </c>
      <c r="E100" s="227" t="s">
        <v>150</v>
      </c>
      <c r="F100" s="228" t="s">
        <v>151</v>
      </c>
      <c r="G100" s="229" t="s">
        <v>140</v>
      </c>
      <c r="H100" s="230">
        <v>113.473</v>
      </c>
      <c r="I100" s="231"/>
      <c r="J100" s="232">
        <f>ROUND(I100*H100,2)</f>
        <v>0</v>
      </c>
      <c r="K100" s="228" t="s">
        <v>141</v>
      </c>
      <c r="L100" s="46"/>
      <c r="M100" s="233" t="s">
        <v>32</v>
      </c>
      <c r="N100" s="234" t="s">
        <v>49</v>
      </c>
      <c r="O100" s="86"/>
      <c r="P100" s="235">
        <f>O100*H100</f>
        <v>0</v>
      </c>
      <c r="Q100" s="235">
        <v>0</v>
      </c>
      <c r="R100" s="235">
        <f>Q100*H100</f>
        <v>0</v>
      </c>
      <c r="S100" s="235">
        <v>0</v>
      </c>
      <c r="T100" s="23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7" t="s">
        <v>142</v>
      </c>
      <c r="AT100" s="237" t="s">
        <v>137</v>
      </c>
      <c r="AU100" s="237" t="s">
        <v>87</v>
      </c>
      <c r="AY100" s="18" t="s">
        <v>136</v>
      </c>
      <c r="BE100" s="238">
        <f>IF(N100="základní",J100,0)</f>
        <v>0</v>
      </c>
      <c r="BF100" s="238">
        <f>IF(N100="snížená",J100,0)</f>
        <v>0</v>
      </c>
      <c r="BG100" s="238">
        <f>IF(N100="zákl. přenesená",J100,0)</f>
        <v>0</v>
      </c>
      <c r="BH100" s="238">
        <f>IF(N100="sníž. přenesená",J100,0)</f>
        <v>0</v>
      </c>
      <c r="BI100" s="238">
        <f>IF(N100="nulová",J100,0)</f>
        <v>0</v>
      </c>
      <c r="BJ100" s="18" t="s">
        <v>85</v>
      </c>
      <c r="BK100" s="238">
        <f>ROUND(I100*H100,2)</f>
        <v>0</v>
      </c>
      <c r="BL100" s="18" t="s">
        <v>142</v>
      </c>
      <c r="BM100" s="237" t="s">
        <v>152</v>
      </c>
    </row>
    <row r="101" spans="1:51" s="13" customFormat="1" ht="12">
      <c r="A101" s="13"/>
      <c r="B101" s="239"/>
      <c r="C101" s="240"/>
      <c r="D101" s="241" t="s">
        <v>144</v>
      </c>
      <c r="E101" s="242" t="s">
        <v>32</v>
      </c>
      <c r="F101" s="243" t="s">
        <v>153</v>
      </c>
      <c r="G101" s="240"/>
      <c r="H101" s="242" t="s">
        <v>32</v>
      </c>
      <c r="I101" s="244"/>
      <c r="J101" s="240"/>
      <c r="K101" s="240"/>
      <c r="L101" s="245"/>
      <c r="M101" s="246"/>
      <c r="N101" s="247"/>
      <c r="O101" s="247"/>
      <c r="P101" s="247"/>
      <c r="Q101" s="247"/>
      <c r="R101" s="247"/>
      <c r="S101" s="247"/>
      <c r="T101" s="24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9" t="s">
        <v>144</v>
      </c>
      <c r="AU101" s="249" t="s">
        <v>87</v>
      </c>
      <c r="AV101" s="13" t="s">
        <v>85</v>
      </c>
      <c r="AW101" s="13" t="s">
        <v>39</v>
      </c>
      <c r="AX101" s="13" t="s">
        <v>78</v>
      </c>
      <c r="AY101" s="249" t="s">
        <v>136</v>
      </c>
    </row>
    <row r="102" spans="1:51" s="14" customFormat="1" ht="12">
      <c r="A102" s="14"/>
      <c r="B102" s="250"/>
      <c r="C102" s="251"/>
      <c r="D102" s="241" t="s">
        <v>144</v>
      </c>
      <c r="E102" s="252" t="s">
        <v>32</v>
      </c>
      <c r="F102" s="253" t="s">
        <v>154</v>
      </c>
      <c r="G102" s="251"/>
      <c r="H102" s="254">
        <v>113.473</v>
      </c>
      <c r="I102" s="255"/>
      <c r="J102" s="251"/>
      <c r="K102" s="251"/>
      <c r="L102" s="256"/>
      <c r="M102" s="257"/>
      <c r="N102" s="258"/>
      <c r="O102" s="258"/>
      <c r="P102" s="258"/>
      <c r="Q102" s="258"/>
      <c r="R102" s="258"/>
      <c r="S102" s="258"/>
      <c r="T102" s="25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0" t="s">
        <v>144</v>
      </c>
      <c r="AU102" s="260" t="s">
        <v>87</v>
      </c>
      <c r="AV102" s="14" t="s">
        <v>87</v>
      </c>
      <c r="AW102" s="14" t="s">
        <v>39</v>
      </c>
      <c r="AX102" s="14" t="s">
        <v>78</v>
      </c>
      <c r="AY102" s="260" t="s">
        <v>136</v>
      </c>
    </row>
    <row r="103" spans="1:51" s="15" customFormat="1" ht="12">
      <c r="A103" s="15"/>
      <c r="B103" s="261"/>
      <c r="C103" s="262"/>
      <c r="D103" s="241" t="s">
        <v>144</v>
      </c>
      <c r="E103" s="263" t="s">
        <v>32</v>
      </c>
      <c r="F103" s="264" t="s">
        <v>147</v>
      </c>
      <c r="G103" s="262"/>
      <c r="H103" s="265">
        <v>113.473</v>
      </c>
      <c r="I103" s="266"/>
      <c r="J103" s="262"/>
      <c r="K103" s="262"/>
      <c r="L103" s="267"/>
      <c r="M103" s="268"/>
      <c r="N103" s="269"/>
      <c r="O103" s="269"/>
      <c r="P103" s="269"/>
      <c r="Q103" s="269"/>
      <c r="R103" s="269"/>
      <c r="S103" s="269"/>
      <c r="T103" s="270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71" t="s">
        <v>144</v>
      </c>
      <c r="AU103" s="271" t="s">
        <v>87</v>
      </c>
      <c r="AV103" s="15" t="s">
        <v>142</v>
      </c>
      <c r="AW103" s="15" t="s">
        <v>39</v>
      </c>
      <c r="AX103" s="15" t="s">
        <v>85</v>
      </c>
      <c r="AY103" s="271" t="s">
        <v>136</v>
      </c>
    </row>
    <row r="104" spans="1:65" s="2" customFormat="1" ht="44.25" customHeight="1">
      <c r="A104" s="40"/>
      <c r="B104" s="41"/>
      <c r="C104" s="226" t="s">
        <v>155</v>
      </c>
      <c r="D104" s="226" t="s">
        <v>137</v>
      </c>
      <c r="E104" s="227" t="s">
        <v>156</v>
      </c>
      <c r="F104" s="228" t="s">
        <v>157</v>
      </c>
      <c r="G104" s="229" t="s">
        <v>140</v>
      </c>
      <c r="H104" s="230">
        <v>3404.19</v>
      </c>
      <c r="I104" s="231"/>
      <c r="J104" s="232">
        <f>ROUND(I104*H104,2)</f>
        <v>0</v>
      </c>
      <c r="K104" s="228" t="s">
        <v>141</v>
      </c>
      <c r="L104" s="46"/>
      <c r="M104" s="233" t="s">
        <v>32</v>
      </c>
      <c r="N104" s="234" t="s">
        <v>49</v>
      </c>
      <c r="O104" s="86"/>
      <c r="P104" s="235">
        <f>O104*H104</f>
        <v>0</v>
      </c>
      <c r="Q104" s="235">
        <v>0</v>
      </c>
      <c r="R104" s="235">
        <f>Q104*H104</f>
        <v>0</v>
      </c>
      <c r="S104" s="235">
        <v>0</v>
      </c>
      <c r="T104" s="23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7" t="s">
        <v>142</v>
      </c>
      <c r="AT104" s="237" t="s">
        <v>137</v>
      </c>
      <c r="AU104" s="237" t="s">
        <v>87</v>
      </c>
      <c r="AY104" s="18" t="s">
        <v>136</v>
      </c>
      <c r="BE104" s="238">
        <f>IF(N104="základní",J104,0)</f>
        <v>0</v>
      </c>
      <c r="BF104" s="238">
        <f>IF(N104="snížená",J104,0)</f>
        <v>0</v>
      </c>
      <c r="BG104" s="238">
        <f>IF(N104="zákl. přenesená",J104,0)</f>
        <v>0</v>
      </c>
      <c r="BH104" s="238">
        <f>IF(N104="sníž. přenesená",J104,0)</f>
        <v>0</v>
      </c>
      <c r="BI104" s="238">
        <f>IF(N104="nulová",J104,0)</f>
        <v>0</v>
      </c>
      <c r="BJ104" s="18" t="s">
        <v>85</v>
      </c>
      <c r="BK104" s="238">
        <f>ROUND(I104*H104,2)</f>
        <v>0</v>
      </c>
      <c r="BL104" s="18" t="s">
        <v>142</v>
      </c>
      <c r="BM104" s="237" t="s">
        <v>158</v>
      </c>
    </row>
    <row r="105" spans="1:51" s="13" customFormat="1" ht="12">
      <c r="A105" s="13"/>
      <c r="B105" s="239"/>
      <c r="C105" s="240"/>
      <c r="D105" s="241" t="s">
        <v>144</v>
      </c>
      <c r="E105" s="242" t="s">
        <v>32</v>
      </c>
      <c r="F105" s="243" t="s">
        <v>159</v>
      </c>
      <c r="G105" s="240"/>
      <c r="H105" s="242" t="s">
        <v>32</v>
      </c>
      <c r="I105" s="244"/>
      <c r="J105" s="240"/>
      <c r="K105" s="240"/>
      <c r="L105" s="245"/>
      <c r="M105" s="246"/>
      <c r="N105" s="247"/>
      <c r="O105" s="247"/>
      <c r="P105" s="247"/>
      <c r="Q105" s="247"/>
      <c r="R105" s="247"/>
      <c r="S105" s="247"/>
      <c r="T105" s="24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9" t="s">
        <v>144</v>
      </c>
      <c r="AU105" s="249" t="s">
        <v>87</v>
      </c>
      <c r="AV105" s="13" t="s">
        <v>85</v>
      </c>
      <c r="AW105" s="13" t="s">
        <v>39</v>
      </c>
      <c r="AX105" s="13" t="s">
        <v>78</v>
      </c>
      <c r="AY105" s="249" t="s">
        <v>136</v>
      </c>
    </row>
    <row r="106" spans="1:51" s="14" customFormat="1" ht="12">
      <c r="A106" s="14"/>
      <c r="B106" s="250"/>
      <c r="C106" s="251"/>
      <c r="D106" s="241" t="s">
        <v>144</v>
      </c>
      <c r="E106" s="252" t="s">
        <v>32</v>
      </c>
      <c r="F106" s="253" t="s">
        <v>160</v>
      </c>
      <c r="G106" s="251"/>
      <c r="H106" s="254">
        <v>3404.19</v>
      </c>
      <c r="I106" s="255"/>
      <c r="J106" s="251"/>
      <c r="K106" s="251"/>
      <c r="L106" s="256"/>
      <c r="M106" s="257"/>
      <c r="N106" s="258"/>
      <c r="O106" s="258"/>
      <c r="P106" s="258"/>
      <c r="Q106" s="258"/>
      <c r="R106" s="258"/>
      <c r="S106" s="258"/>
      <c r="T106" s="25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0" t="s">
        <v>144</v>
      </c>
      <c r="AU106" s="260" t="s">
        <v>87</v>
      </c>
      <c r="AV106" s="14" t="s">
        <v>87</v>
      </c>
      <c r="AW106" s="14" t="s">
        <v>39</v>
      </c>
      <c r="AX106" s="14" t="s">
        <v>78</v>
      </c>
      <c r="AY106" s="260" t="s">
        <v>136</v>
      </c>
    </row>
    <row r="107" spans="1:51" s="15" customFormat="1" ht="12">
      <c r="A107" s="15"/>
      <c r="B107" s="261"/>
      <c r="C107" s="262"/>
      <c r="D107" s="241" t="s">
        <v>144</v>
      </c>
      <c r="E107" s="263" t="s">
        <v>32</v>
      </c>
      <c r="F107" s="264" t="s">
        <v>147</v>
      </c>
      <c r="G107" s="262"/>
      <c r="H107" s="265">
        <v>3404.19</v>
      </c>
      <c r="I107" s="266"/>
      <c r="J107" s="262"/>
      <c r="K107" s="262"/>
      <c r="L107" s="267"/>
      <c r="M107" s="268"/>
      <c r="N107" s="269"/>
      <c r="O107" s="269"/>
      <c r="P107" s="269"/>
      <c r="Q107" s="269"/>
      <c r="R107" s="269"/>
      <c r="S107" s="269"/>
      <c r="T107" s="270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71" t="s">
        <v>144</v>
      </c>
      <c r="AU107" s="271" t="s">
        <v>87</v>
      </c>
      <c r="AV107" s="15" t="s">
        <v>142</v>
      </c>
      <c r="AW107" s="15" t="s">
        <v>39</v>
      </c>
      <c r="AX107" s="15" t="s">
        <v>85</v>
      </c>
      <c r="AY107" s="271" t="s">
        <v>136</v>
      </c>
    </row>
    <row r="108" spans="1:65" s="2" customFormat="1" ht="33" customHeight="1">
      <c r="A108" s="40"/>
      <c r="B108" s="41"/>
      <c r="C108" s="226" t="s">
        <v>142</v>
      </c>
      <c r="D108" s="226" t="s">
        <v>137</v>
      </c>
      <c r="E108" s="227" t="s">
        <v>161</v>
      </c>
      <c r="F108" s="228" t="s">
        <v>162</v>
      </c>
      <c r="G108" s="229" t="s">
        <v>140</v>
      </c>
      <c r="H108" s="230">
        <v>113.473</v>
      </c>
      <c r="I108" s="231"/>
      <c r="J108" s="232">
        <f>ROUND(I108*H108,2)</f>
        <v>0</v>
      </c>
      <c r="K108" s="228" t="s">
        <v>141</v>
      </c>
      <c r="L108" s="46"/>
      <c r="M108" s="233" t="s">
        <v>32</v>
      </c>
      <c r="N108" s="234" t="s">
        <v>49</v>
      </c>
      <c r="O108" s="86"/>
      <c r="P108" s="235">
        <f>O108*H108</f>
        <v>0</v>
      </c>
      <c r="Q108" s="235">
        <v>0</v>
      </c>
      <c r="R108" s="235">
        <f>Q108*H108</f>
        <v>0</v>
      </c>
      <c r="S108" s="235">
        <v>0</v>
      </c>
      <c r="T108" s="23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7" t="s">
        <v>142</v>
      </c>
      <c r="AT108" s="237" t="s">
        <v>137</v>
      </c>
      <c r="AU108" s="237" t="s">
        <v>87</v>
      </c>
      <c r="AY108" s="18" t="s">
        <v>136</v>
      </c>
      <c r="BE108" s="238">
        <f>IF(N108="základní",J108,0)</f>
        <v>0</v>
      </c>
      <c r="BF108" s="238">
        <f>IF(N108="snížená",J108,0)</f>
        <v>0</v>
      </c>
      <c r="BG108" s="238">
        <f>IF(N108="zákl. přenesená",J108,0)</f>
        <v>0</v>
      </c>
      <c r="BH108" s="238">
        <f>IF(N108="sníž. přenesená",J108,0)</f>
        <v>0</v>
      </c>
      <c r="BI108" s="238">
        <f>IF(N108="nulová",J108,0)</f>
        <v>0</v>
      </c>
      <c r="BJ108" s="18" t="s">
        <v>85</v>
      </c>
      <c r="BK108" s="238">
        <f>ROUND(I108*H108,2)</f>
        <v>0</v>
      </c>
      <c r="BL108" s="18" t="s">
        <v>142</v>
      </c>
      <c r="BM108" s="237" t="s">
        <v>163</v>
      </c>
    </row>
    <row r="109" spans="1:51" s="13" customFormat="1" ht="12">
      <c r="A109" s="13"/>
      <c r="B109" s="239"/>
      <c r="C109" s="240"/>
      <c r="D109" s="241" t="s">
        <v>144</v>
      </c>
      <c r="E109" s="242" t="s">
        <v>32</v>
      </c>
      <c r="F109" s="243" t="s">
        <v>159</v>
      </c>
      <c r="G109" s="240"/>
      <c r="H109" s="242" t="s">
        <v>32</v>
      </c>
      <c r="I109" s="244"/>
      <c r="J109" s="240"/>
      <c r="K109" s="240"/>
      <c r="L109" s="245"/>
      <c r="M109" s="246"/>
      <c r="N109" s="247"/>
      <c r="O109" s="247"/>
      <c r="P109" s="247"/>
      <c r="Q109" s="247"/>
      <c r="R109" s="247"/>
      <c r="S109" s="247"/>
      <c r="T109" s="24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9" t="s">
        <v>144</v>
      </c>
      <c r="AU109" s="249" t="s">
        <v>87</v>
      </c>
      <c r="AV109" s="13" t="s">
        <v>85</v>
      </c>
      <c r="AW109" s="13" t="s">
        <v>39</v>
      </c>
      <c r="AX109" s="13" t="s">
        <v>78</v>
      </c>
      <c r="AY109" s="249" t="s">
        <v>136</v>
      </c>
    </row>
    <row r="110" spans="1:51" s="14" customFormat="1" ht="12">
      <c r="A110" s="14"/>
      <c r="B110" s="250"/>
      <c r="C110" s="251"/>
      <c r="D110" s="241" t="s">
        <v>144</v>
      </c>
      <c r="E110" s="252" t="s">
        <v>32</v>
      </c>
      <c r="F110" s="253" t="s">
        <v>164</v>
      </c>
      <c r="G110" s="251"/>
      <c r="H110" s="254">
        <v>113.473</v>
      </c>
      <c r="I110" s="255"/>
      <c r="J110" s="251"/>
      <c r="K110" s="251"/>
      <c r="L110" s="256"/>
      <c r="M110" s="257"/>
      <c r="N110" s="258"/>
      <c r="O110" s="258"/>
      <c r="P110" s="258"/>
      <c r="Q110" s="258"/>
      <c r="R110" s="258"/>
      <c r="S110" s="258"/>
      <c r="T110" s="25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0" t="s">
        <v>144</v>
      </c>
      <c r="AU110" s="260" t="s">
        <v>87</v>
      </c>
      <c r="AV110" s="14" t="s">
        <v>87</v>
      </c>
      <c r="AW110" s="14" t="s">
        <v>39</v>
      </c>
      <c r="AX110" s="14" t="s">
        <v>85</v>
      </c>
      <c r="AY110" s="260" t="s">
        <v>136</v>
      </c>
    </row>
    <row r="111" spans="1:65" s="2" customFormat="1" ht="21.75" customHeight="1">
      <c r="A111" s="40"/>
      <c r="B111" s="41"/>
      <c r="C111" s="226" t="s">
        <v>165</v>
      </c>
      <c r="D111" s="226" t="s">
        <v>137</v>
      </c>
      <c r="E111" s="227" t="s">
        <v>166</v>
      </c>
      <c r="F111" s="228" t="s">
        <v>167</v>
      </c>
      <c r="G111" s="229" t="s">
        <v>140</v>
      </c>
      <c r="H111" s="230">
        <v>113.473</v>
      </c>
      <c r="I111" s="231"/>
      <c r="J111" s="232">
        <f>ROUND(I111*H111,2)</f>
        <v>0</v>
      </c>
      <c r="K111" s="228" t="s">
        <v>141</v>
      </c>
      <c r="L111" s="46"/>
      <c r="M111" s="233" t="s">
        <v>32</v>
      </c>
      <c r="N111" s="234" t="s">
        <v>49</v>
      </c>
      <c r="O111" s="86"/>
      <c r="P111" s="235">
        <f>O111*H111</f>
        <v>0</v>
      </c>
      <c r="Q111" s="235">
        <v>0</v>
      </c>
      <c r="R111" s="235">
        <f>Q111*H111</f>
        <v>0</v>
      </c>
      <c r="S111" s="235">
        <v>0</v>
      </c>
      <c r="T111" s="23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7" t="s">
        <v>142</v>
      </c>
      <c r="AT111" s="237" t="s">
        <v>137</v>
      </c>
      <c r="AU111" s="237" t="s">
        <v>87</v>
      </c>
      <c r="AY111" s="18" t="s">
        <v>136</v>
      </c>
      <c r="BE111" s="238">
        <f>IF(N111="základní",J111,0)</f>
        <v>0</v>
      </c>
      <c r="BF111" s="238">
        <f>IF(N111="snížená",J111,0)</f>
        <v>0</v>
      </c>
      <c r="BG111" s="238">
        <f>IF(N111="zákl. přenesená",J111,0)</f>
        <v>0</v>
      </c>
      <c r="BH111" s="238">
        <f>IF(N111="sníž. přenesená",J111,0)</f>
        <v>0</v>
      </c>
      <c r="BI111" s="238">
        <f>IF(N111="nulová",J111,0)</f>
        <v>0</v>
      </c>
      <c r="BJ111" s="18" t="s">
        <v>85</v>
      </c>
      <c r="BK111" s="238">
        <f>ROUND(I111*H111,2)</f>
        <v>0</v>
      </c>
      <c r="BL111" s="18" t="s">
        <v>142</v>
      </c>
      <c r="BM111" s="237" t="s">
        <v>168</v>
      </c>
    </row>
    <row r="112" spans="1:51" s="13" customFormat="1" ht="12">
      <c r="A112" s="13"/>
      <c r="B112" s="239"/>
      <c r="C112" s="240"/>
      <c r="D112" s="241" t="s">
        <v>144</v>
      </c>
      <c r="E112" s="242" t="s">
        <v>32</v>
      </c>
      <c r="F112" s="243" t="s">
        <v>169</v>
      </c>
      <c r="G112" s="240"/>
      <c r="H112" s="242" t="s">
        <v>32</v>
      </c>
      <c r="I112" s="244"/>
      <c r="J112" s="240"/>
      <c r="K112" s="240"/>
      <c r="L112" s="245"/>
      <c r="M112" s="246"/>
      <c r="N112" s="247"/>
      <c r="O112" s="247"/>
      <c r="P112" s="247"/>
      <c r="Q112" s="247"/>
      <c r="R112" s="247"/>
      <c r="S112" s="247"/>
      <c r="T112" s="24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9" t="s">
        <v>144</v>
      </c>
      <c r="AU112" s="249" t="s">
        <v>87</v>
      </c>
      <c r="AV112" s="13" t="s">
        <v>85</v>
      </c>
      <c r="AW112" s="13" t="s">
        <v>39</v>
      </c>
      <c r="AX112" s="13" t="s">
        <v>78</v>
      </c>
      <c r="AY112" s="249" t="s">
        <v>136</v>
      </c>
    </row>
    <row r="113" spans="1:51" s="14" customFormat="1" ht="12">
      <c r="A113" s="14"/>
      <c r="B113" s="250"/>
      <c r="C113" s="251"/>
      <c r="D113" s="241" t="s">
        <v>144</v>
      </c>
      <c r="E113" s="252" t="s">
        <v>32</v>
      </c>
      <c r="F113" s="253" t="s">
        <v>164</v>
      </c>
      <c r="G113" s="251"/>
      <c r="H113" s="254">
        <v>113.473</v>
      </c>
      <c r="I113" s="255"/>
      <c r="J113" s="251"/>
      <c r="K113" s="251"/>
      <c r="L113" s="256"/>
      <c r="M113" s="257"/>
      <c r="N113" s="258"/>
      <c r="O113" s="258"/>
      <c r="P113" s="258"/>
      <c r="Q113" s="258"/>
      <c r="R113" s="258"/>
      <c r="S113" s="258"/>
      <c r="T113" s="25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60" t="s">
        <v>144</v>
      </c>
      <c r="AU113" s="260" t="s">
        <v>87</v>
      </c>
      <c r="AV113" s="14" t="s">
        <v>87</v>
      </c>
      <c r="AW113" s="14" t="s">
        <v>39</v>
      </c>
      <c r="AX113" s="14" t="s">
        <v>85</v>
      </c>
      <c r="AY113" s="260" t="s">
        <v>136</v>
      </c>
    </row>
    <row r="114" spans="1:65" s="2" customFormat="1" ht="21.75" customHeight="1">
      <c r="A114" s="40"/>
      <c r="B114" s="41"/>
      <c r="C114" s="226" t="s">
        <v>170</v>
      </c>
      <c r="D114" s="226" t="s">
        <v>137</v>
      </c>
      <c r="E114" s="227" t="s">
        <v>171</v>
      </c>
      <c r="F114" s="228" t="s">
        <v>172</v>
      </c>
      <c r="G114" s="229" t="s">
        <v>140</v>
      </c>
      <c r="H114" s="230">
        <v>3404.19</v>
      </c>
      <c r="I114" s="231"/>
      <c r="J114" s="232">
        <f>ROUND(I114*H114,2)</f>
        <v>0</v>
      </c>
      <c r="K114" s="228" t="s">
        <v>141</v>
      </c>
      <c r="L114" s="46"/>
      <c r="M114" s="233" t="s">
        <v>32</v>
      </c>
      <c r="N114" s="234" t="s">
        <v>49</v>
      </c>
      <c r="O114" s="86"/>
      <c r="P114" s="235">
        <f>O114*H114</f>
        <v>0</v>
      </c>
      <c r="Q114" s="235">
        <v>0</v>
      </c>
      <c r="R114" s="235">
        <f>Q114*H114</f>
        <v>0</v>
      </c>
      <c r="S114" s="235">
        <v>0</v>
      </c>
      <c r="T114" s="23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7" t="s">
        <v>142</v>
      </c>
      <c r="AT114" s="237" t="s">
        <v>137</v>
      </c>
      <c r="AU114" s="237" t="s">
        <v>87</v>
      </c>
      <c r="AY114" s="18" t="s">
        <v>136</v>
      </c>
      <c r="BE114" s="238">
        <f>IF(N114="základní",J114,0)</f>
        <v>0</v>
      </c>
      <c r="BF114" s="238">
        <f>IF(N114="snížená",J114,0)</f>
        <v>0</v>
      </c>
      <c r="BG114" s="238">
        <f>IF(N114="zákl. přenesená",J114,0)</f>
        <v>0</v>
      </c>
      <c r="BH114" s="238">
        <f>IF(N114="sníž. přenesená",J114,0)</f>
        <v>0</v>
      </c>
      <c r="BI114" s="238">
        <f>IF(N114="nulová",J114,0)</f>
        <v>0</v>
      </c>
      <c r="BJ114" s="18" t="s">
        <v>85</v>
      </c>
      <c r="BK114" s="238">
        <f>ROUND(I114*H114,2)</f>
        <v>0</v>
      </c>
      <c r="BL114" s="18" t="s">
        <v>142</v>
      </c>
      <c r="BM114" s="237" t="s">
        <v>173</v>
      </c>
    </row>
    <row r="115" spans="1:51" s="13" customFormat="1" ht="12">
      <c r="A115" s="13"/>
      <c r="B115" s="239"/>
      <c r="C115" s="240"/>
      <c r="D115" s="241" t="s">
        <v>144</v>
      </c>
      <c r="E115" s="242" t="s">
        <v>32</v>
      </c>
      <c r="F115" s="243" t="s">
        <v>169</v>
      </c>
      <c r="G115" s="240"/>
      <c r="H115" s="242" t="s">
        <v>32</v>
      </c>
      <c r="I115" s="244"/>
      <c r="J115" s="240"/>
      <c r="K115" s="240"/>
      <c r="L115" s="245"/>
      <c r="M115" s="246"/>
      <c r="N115" s="247"/>
      <c r="O115" s="247"/>
      <c r="P115" s="247"/>
      <c r="Q115" s="247"/>
      <c r="R115" s="247"/>
      <c r="S115" s="247"/>
      <c r="T115" s="24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9" t="s">
        <v>144</v>
      </c>
      <c r="AU115" s="249" t="s">
        <v>87</v>
      </c>
      <c r="AV115" s="13" t="s">
        <v>85</v>
      </c>
      <c r="AW115" s="13" t="s">
        <v>39</v>
      </c>
      <c r="AX115" s="13" t="s">
        <v>78</v>
      </c>
      <c r="AY115" s="249" t="s">
        <v>136</v>
      </c>
    </row>
    <row r="116" spans="1:51" s="14" customFormat="1" ht="12">
      <c r="A116" s="14"/>
      <c r="B116" s="250"/>
      <c r="C116" s="251"/>
      <c r="D116" s="241" t="s">
        <v>144</v>
      </c>
      <c r="E116" s="252" t="s">
        <v>32</v>
      </c>
      <c r="F116" s="253" t="s">
        <v>174</v>
      </c>
      <c r="G116" s="251"/>
      <c r="H116" s="254">
        <v>3404.19</v>
      </c>
      <c r="I116" s="255"/>
      <c r="J116" s="251"/>
      <c r="K116" s="251"/>
      <c r="L116" s="256"/>
      <c r="M116" s="257"/>
      <c r="N116" s="258"/>
      <c r="O116" s="258"/>
      <c r="P116" s="258"/>
      <c r="Q116" s="258"/>
      <c r="R116" s="258"/>
      <c r="S116" s="258"/>
      <c r="T116" s="25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0" t="s">
        <v>144</v>
      </c>
      <c r="AU116" s="260" t="s">
        <v>87</v>
      </c>
      <c r="AV116" s="14" t="s">
        <v>87</v>
      </c>
      <c r="AW116" s="14" t="s">
        <v>39</v>
      </c>
      <c r="AX116" s="14" t="s">
        <v>85</v>
      </c>
      <c r="AY116" s="260" t="s">
        <v>136</v>
      </c>
    </row>
    <row r="117" spans="1:65" s="2" customFormat="1" ht="21.75" customHeight="1">
      <c r="A117" s="40"/>
      <c r="B117" s="41"/>
      <c r="C117" s="226" t="s">
        <v>175</v>
      </c>
      <c r="D117" s="226" t="s">
        <v>137</v>
      </c>
      <c r="E117" s="227" t="s">
        <v>176</v>
      </c>
      <c r="F117" s="228" t="s">
        <v>177</v>
      </c>
      <c r="G117" s="229" t="s">
        <v>140</v>
      </c>
      <c r="H117" s="230">
        <v>113.473</v>
      </c>
      <c r="I117" s="231"/>
      <c r="J117" s="232">
        <f>ROUND(I117*H117,2)</f>
        <v>0</v>
      </c>
      <c r="K117" s="228" t="s">
        <v>141</v>
      </c>
      <c r="L117" s="46"/>
      <c r="M117" s="233" t="s">
        <v>32</v>
      </c>
      <c r="N117" s="234" t="s">
        <v>49</v>
      </c>
      <c r="O117" s="86"/>
      <c r="P117" s="235">
        <f>O117*H117</f>
        <v>0</v>
      </c>
      <c r="Q117" s="235">
        <v>0</v>
      </c>
      <c r="R117" s="235">
        <f>Q117*H117</f>
        <v>0</v>
      </c>
      <c r="S117" s="235">
        <v>0</v>
      </c>
      <c r="T117" s="23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7" t="s">
        <v>142</v>
      </c>
      <c r="AT117" s="237" t="s">
        <v>137</v>
      </c>
      <c r="AU117" s="237" t="s">
        <v>87</v>
      </c>
      <c r="AY117" s="18" t="s">
        <v>136</v>
      </c>
      <c r="BE117" s="238">
        <f>IF(N117="základní",J117,0)</f>
        <v>0</v>
      </c>
      <c r="BF117" s="238">
        <f>IF(N117="snížená",J117,0)</f>
        <v>0</v>
      </c>
      <c r="BG117" s="238">
        <f>IF(N117="zákl. přenesená",J117,0)</f>
        <v>0</v>
      </c>
      <c r="BH117" s="238">
        <f>IF(N117="sníž. přenesená",J117,0)</f>
        <v>0</v>
      </c>
      <c r="BI117" s="238">
        <f>IF(N117="nulová",J117,0)</f>
        <v>0</v>
      </c>
      <c r="BJ117" s="18" t="s">
        <v>85</v>
      </c>
      <c r="BK117" s="238">
        <f>ROUND(I117*H117,2)</f>
        <v>0</v>
      </c>
      <c r="BL117" s="18" t="s">
        <v>142</v>
      </c>
      <c r="BM117" s="237" t="s">
        <v>178</v>
      </c>
    </row>
    <row r="118" spans="1:51" s="13" customFormat="1" ht="12">
      <c r="A118" s="13"/>
      <c r="B118" s="239"/>
      <c r="C118" s="240"/>
      <c r="D118" s="241" t="s">
        <v>144</v>
      </c>
      <c r="E118" s="242" t="s">
        <v>32</v>
      </c>
      <c r="F118" s="243" t="s">
        <v>179</v>
      </c>
      <c r="G118" s="240"/>
      <c r="H118" s="242" t="s">
        <v>32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9" t="s">
        <v>144</v>
      </c>
      <c r="AU118" s="249" t="s">
        <v>87</v>
      </c>
      <c r="AV118" s="13" t="s">
        <v>85</v>
      </c>
      <c r="AW118" s="13" t="s">
        <v>39</v>
      </c>
      <c r="AX118" s="13" t="s">
        <v>78</v>
      </c>
      <c r="AY118" s="249" t="s">
        <v>136</v>
      </c>
    </row>
    <row r="119" spans="1:51" s="14" customFormat="1" ht="12">
      <c r="A119" s="14"/>
      <c r="B119" s="250"/>
      <c r="C119" s="251"/>
      <c r="D119" s="241" t="s">
        <v>144</v>
      </c>
      <c r="E119" s="252" t="s">
        <v>32</v>
      </c>
      <c r="F119" s="253" t="s">
        <v>164</v>
      </c>
      <c r="G119" s="251"/>
      <c r="H119" s="254">
        <v>113.473</v>
      </c>
      <c r="I119" s="255"/>
      <c r="J119" s="251"/>
      <c r="K119" s="251"/>
      <c r="L119" s="256"/>
      <c r="M119" s="257"/>
      <c r="N119" s="258"/>
      <c r="O119" s="258"/>
      <c r="P119" s="258"/>
      <c r="Q119" s="258"/>
      <c r="R119" s="258"/>
      <c r="S119" s="258"/>
      <c r="T119" s="25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0" t="s">
        <v>144</v>
      </c>
      <c r="AU119" s="260" t="s">
        <v>87</v>
      </c>
      <c r="AV119" s="14" t="s">
        <v>87</v>
      </c>
      <c r="AW119" s="14" t="s">
        <v>39</v>
      </c>
      <c r="AX119" s="14" t="s">
        <v>85</v>
      </c>
      <c r="AY119" s="260" t="s">
        <v>136</v>
      </c>
    </row>
    <row r="120" spans="1:65" s="2" customFormat="1" ht="33" customHeight="1">
      <c r="A120" s="40"/>
      <c r="B120" s="41"/>
      <c r="C120" s="226" t="s">
        <v>180</v>
      </c>
      <c r="D120" s="226" t="s">
        <v>137</v>
      </c>
      <c r="E120" s="227" t="s">
        <v>181</v>
      </c>
      <c r="F120" s="228" t="s">
        <v>182</v>
      </c>
      <c r="G120" s="229" t="s">
        <v>183</v>
      </c>
      <c r="H120" s="230">
        <v>22.24</v>
      </c>
      <c r="I120" s="231"/>
      <c r="J120" s="232">
        <f>ROUND(I120*H120,2)</f>
        <v>0</v>
      </c>
      <c r="K120" s="228" t="s">
        <v>141</v>
      </c>
      <c r="L120" s="46"/>
      <c r="M120" s="233" t="s">
        <v>32</v>
      </c>
      <c r="N120" s="234" t="s">
        <v>49</v>
      </c>
      <c r="O120" s="86"/>
      <c r="P120" s="235">
        <f>O120*H120</f>
        <v>0</v>
      </c>
      <c r="Q120" s="235">
        <v>0</v>
      </c>
      <c r="R120" s="235">
        <f>Q120*H120</f>
        <v>0</v>
      </c>
      <c r="S120" s="235">
        <v>0</v>
      </c>
      <c r="T120" s="23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7" t="s">
        <v>142</v>
      </c>
      <c r="AT120" s="237" t="s">
        <v>137</v>
      </c>
      <c r="AU120" s="237" t="s">
        <v>87</v>
      </c>
      <c r="AY120" s="18" t="s">
        <v>136</v>
      </c>
      <c r="BE120" s="238">
        <f>IF(N120="základní",J120,0)</f>
        <v>0</v>
      </c>
      <c r="BF120" s="238">
        <f>IF(N120="snížená",J120,0)</f>
        <v>0</v>
      </c>
      <c r="BG120" s="238">
        <f>IF(N120="zákl. přenesená",J120,0)</f>
        <v>0</v>
      </c>
      <c r="BH120" s="238">
        <f>IF(N120="sníž. přenesená",J120,0)</f>
        <v>0</v>
      </c>
      <c r="BI120" s="238">
        <f>IF(N120="nulová",J120,0)</f>
        <v>0</v>
      </c>
      <c r="BJ120" s="18" t="s">
        <v>85</v>
      </c>
      <c r="BK120" s="238">
        <f>ROUND(I120*H120,2)</f>
        <v>0</v>
      </c>
      <c r="BL120" s="18" t="s">
        <v>142</v>
      </c>
      <c r="BM120" s="237" t="s">
        <v>184</v>
      </c>
    </row>
    <row r="121" spans="1:51" s="13" customFormat="1" ht="12">
      <c r="A121" s="13"/>
      <c r="B121" s="239"/>
      <c r="C121" s="240"/>
      <c r="D121" s="241" t="s">
        <v>144</v>
      </c>
      <c r="E121" s="242" t="s">
        <v>32</v>
      </c>
      <c r="F121" s="243" t="s">
        <v>153</v>
      </c>
      <c r="G121" s="240"/>
      <c r="H121" s="242" t="s">
        <v>32</v>
      </c>
      <c r="I121" s="244"/>
      <c r="J121" s="240"/>
      <c r="K121" s="240"/>
      <c r="L121" s="245"/>
      <c r="M121" s="246"/>
      <c r="N121" s="247"/>
      <c r="O121" s="247"/>
      <c r="P121" s="247"/>
      <c r="Q121" s="247"/>
      <c r="R121" s="247"/>
      <c r="S121" s="247"/>
      <c r="T121" s="24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9" t="s">
        <v>144</v>
      </c>
      <c r="AU121" s="249" t="s">
        <v>87</v>
      </c>
      <c r="AV121" s="13" t="s">
        <v>85</v>
      </c>
      <c r="AW121" s="13" t="s">
        <v>39</v>
      </c>
      <c r="AX121" s="13" t="s">
        <v>78</v>
      </c>
      <c r="AY121" s="249" t="s">
        <v>136</v>
      </c>
    </row>
    <row r="122" spans="1:51" s="14" customFormat="1" ht="12">
      <c r="A122" s="14"/>
      <c r="B122" s="250"/>
      <c r="C122" s="251"/>
      <c r="D122" s="241" t="s">
        <v>144</v>
      </c>
      <c r="E122" s="252" t="s">
        <v>32</v>
      </c>
      <c r="F122" s="253" t="s">
        <v>185</v>
      </c>
      <c r="G122" s="251"/>
      <c r="H122" s="254">
        <v>22.24</v>
      </c>
      <c r="I122" s="255"/>
      <c r="J122" s="251"/>
      <c r="K122" s="251"/>
      <c r="L122" s="256"/>
      <c r="M122" s="257"/>
      <c r="N122" s="258"/>
      <c r="O122" s="258"/>
      <c r="P122" s="258"/>
      <c r="Q122" s="258"/>
      <c r="R122" s="258"/>
      <c r="S122" s="258"/>
      <c r="T122" s="259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0" t="s">
        <v>144</v>
      </c>
      <c r="AU122" s="260" t="s">
        <v>87</v>
      </c>
      <c r="AV122" s="14" t="s">
        <v>87</v>
      </c>
      <c r="AW122" s="14" t="s">
        <v>39</v>
      </c>
      <c r="AX122" s="14" t="s">
        <v>85</v>
      </c>
      <c r="AY122" s="260" t="s">
        <v>136</v>
      </c>
    </row>
    <row r="123" spans="1:65" s="2" customFormat="1" ht="33" customHeight="1">
      <c r="A123" s="40"/>
      <c r="B123" s="41"/>
      <c r="C123" s="226" t="s">
        <v>186</v>
      </c>
      <c r="D123" s="226" t="s">
        <v>137</v>
      </c>
      <c r="E123" s="227" t="s">
        <v>187</v>
      </c>
      <c r="F123" s="228" t="s">
        <v>188</v>
      </c>
      <c r="G123" s="229" t="s">
        <v>183</v>
      </c>
      <c r="H123" s="230">
        <v>667.2</v>
      </c>
      <c r="I123" s="231"/>
      <c r="J123" s="232">
        <f>ROUND(I123*H123,2)</f>
        <v>0</v>
      </c>
      <c r="K123" s="228" t="s">
        <v>141</v>
      </c>
      <c r="L123" s="46"/>
      <c r="M123" s="233" t="s">
        <v>32</v>
      </c>
      <c r="N123" s="234" t="s">
        <v>49</v>
      </c>
      <c r="O123" s="86"/>
      <c r="P123" s="235">
        <f>O123*H123</f>
        <v>0</v>
      </c>
      <c r="Q123" s="235">
        <v>0</v>
      </c>
      <c r="R123" s="235">
        <f>Q123*H123</f>
        <v>0</v>
      </c>
      <c r="S123" s="235">
        <v>0</v>
      </c>
      <c r="T123" s="23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7" t="s">
        <v>142</v>
      </c>
      <c r="AT123" s="237" t="s">
        <v>137</v>
      </c>
      <c r="AU123" s="237" t="s">
        <v>87</v>
      </c>
      <c r="AY123" s="18" t="s">
        <v>136</v>
      </c>
      <c r="BE123" s="238">
        <f>IF(N123="základní",J123,0)</f>
        <v>0</v>
      </c>
      <c r="BF123" s="238">
        <f>IF(N123="snížená",J123,0)</f>
        <v>0</v>
      </c>
      <c r="BG123" s="238">
        <f>IF(N123="zákl. přenesená",J123,0)</f>
        <v>0</v>
      </c>
      <c r="BH123" s="238">
        <f>IF(N123="sníž. přenesená",J123,0)</f>
        <v>0</v>
      </c>
      <c r="BI123" s="238">
        <f>IF(N123="nulová",J123,0)</f>
        <v>0</v>
      </c>
      <c r="BJ123" s="18" t="s">
        <v>85</v>
      </c>
      <c r="BK123" s="238">
        <f>ROUND(I123*H123,2)</f>
        <v>0</v>
      </c>
      <c r="BL123" s="18" t="s">
        <v>142</v>
      </c>
      <c r="BM123" s="237" t="s">
        <v>189</v>
      </c>
    </row>
    <row r="124" spans="1:51" s="13" customFormat="1" ht="12">
      <c r="A124" s="13"/>
      <c r="B124" s="239"/>
      <c r="C124" s="240"/>
      <c r="D124" s="241" t="s">
        <v>144</v>
      </c>
      <c r="E124" s="242" t="s">
        <v>32</v>
      </c>
      <c r="F124" s="243" t="s">
        <v>153</v>
      </c>
      <c r="G124" s="240"/>
      <c r="H124" s="242" t="s">
        <v>32</v>
      </c>
      <c r="I124" s="244"/>
      <c r="J124" s="240"/>
      <c r="K124" s="240"/>
      <c r="L124" s="245"/>
      <c r="M124" s="246"/>
      <c r="N124" s="247"/>
      <c r="O124" s="247"/>
      <c r="P124" s="247"/>
      <c r="Q124" s="247"/>
      <c r="R124" s="247"/>
      <c r="S124" s="247"/>
      <c r="T124" s="24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9" t="s">
        <v>144</v>
      </c>
      <c r="AU124" s="249" t="s">
        <v>87</v>
      </c>
      <c r="AV124" s="13" t="s">
        <v>85</v>
      </c>
      <c r="AW124" s="13" t="s">
        <v>39</v>
      </c>
      <c r="AX124" s="13" t="s">
        <v>78</v>
      </c>
      <c r="AY124" s="249" t="s">
        <v>136</v>
      </c>
    </row>
    <row r="125" spans="1:51" s="14" customFormat="1" ht="12">
      <c r="A125" s="14"/>
      <c r="B125" s="250"/>
      <c r="C125" s="251"/>
      <c r="D125" s="241" t="s">
        <v>144</v>
      </c>
      <c r="E125" s="252" t="s">
        <v>32</v>
      </c>
      <c r="F125" s="253" t="s">
        <v>190</v>
      </c>
      <c r="G125" s="251"/>
      <c r="H125" s="254">
        <v>667.2</v>
      </c>
      <c r="I125" s="255"/>
      <c r="J125" s="251"/>
      <c r="K125" s="251"/>
      <c r="L125" s="256"/>
      <c r="M125" s="257"/>
      <c r="N125" s="258"/>
      <c r="O125" s="258"/>
      <c r="P125" s="258"/>
      <c r="Q125" s="258"/>
      <c r="R125" s="258"/>
      <c r="S125" s="258"/>
      <c r="T125" s="25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0" t="s">
        <v>144</v>
      </c>
      <c r="AU125" s="260" t="s">
        <v>87</v>
      </c>
      <c r="AV125" s="14" t="s">
        <v>87</v>
      </c>
      <c r="AW125" s="14" t="s">
        <v>39</v>
      </c>
      <c r="AX125" s="14" t="s">
        <v>78</v>
      </c>
      <c r="AY125" s="260" t="s">
        <v>136</v>
      </c>
    </row>
    <row r="126" spans="1:51" s="15" customFormat="1" ht="12">
      <c r="A126" s="15"/>
      <c r="B126" s="261"/>
      <c r="C126" s="262"/>
      <c r="D126" s="241" t="s">
        <v>144</v>
      </c>
      <c r="E126" s="263" t="s">
        <v>32</v>
      </c>
      <c r="F126" s="264" t="s">
        <v>147</v>
      </c>
      <c r="G126" s="262"/>
      <c r="H126" s="265">
        <v>667.2</v>
      </c>
      <c r="I126" s="266"/>
      <c r="J126" s="262"/>
      <c r="K126" s="262"/>
      <c r="L126" s="267"/>
      <c r="M126" s="268"/>
      <c r="N126" s="269"/>
      <c r="O126" s="269"/>
      <c r="P126" s="269"/>
      <c r="Q126" s="269"/>
      <c r="R126" s="269"/>
      <c r="S126" s="269"/>
      <c r="T126" s="270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71" t="s">
        <v>144</v>
      </c>
      <c r="AU126" s="271" t="s">
        <v>87</v>
      </c>
      <c r="AV126" s="15" t="s">
        <v>142</v>
      </c>
      <c r="AW126" s="15" t="s">
        <v>39</v>
      </c>
      <c r="AX126" s="15" t="s">
        <v>85</v>
      </c>
      <c r="AY126" s="271" t="s">
        <v>136</v>
      </c>
    </row>
    <row r="127" spans="1:65" s="2" customFormat="1" ht="33" customHeight="1">
      <c r="A127" s="40"/>
      <c r="B127" s="41"/>
      <c r="C127" s="226" t="s">
        <v>191</v>
      </c>
      <c r="D127" s="226" t="s">
        <v>137</v>
      </c>
      <c r="E127" s="227" t="s">
        <v>192</v>
      </c>
      <c r="F127" s="228" t="s">
        <v>193</v>
      </c>
      <c r="G127" s="229" t="s">
        <v>183</v>
      </c>
      <c r="H127" s="230">
        <v>22.24</v>
      </c>
      <c r="I127" s="231"/>
      <c r="J127" s="232">
        <f>ROUND(I127*H127,2)</f>
        <v>0</v>
      </c>
      <c r="K127" s="228" t="s">
        <v>141</v>
      </c>
      <c r="L127" s="46"/>
      <c r="M127" s="233" t="s">
        <v>32</v>
      </c>
      <c r="N127" s="234" t="s">
        <v>49</v>
      </c>
      <c r="O127" s="86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7" t="s">
        <v>142</v>
      </c>
      <c r="AT127" s="237" t="s">
        <v>137</v>
      </c>
      <c r="AU127" s="237" t="s">
        <v>87</v>
      </c>
      <c r="AY127" s="18" t="s">
        <v>136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8" t="s">
        <v>85</v>
      </c>
      <c r="BK127" s="238">
        <f>ROUND(I127*H127,2)</f>
        <v>0</v>
      </c>
      <c r="BL127" s="18" t="s">
        <v>142</v>
      </c>
      <c r="BM127" s="237" t="s">
        <v>194</v>
      </c>
    </row>
    <row r="128" spans="1:51" s="13" customFormat="1" ht="12">
      <c r="A128" s="13"/>
      <c r="B128" s="239"/>
      <c r="C128" s="240"/>
      <c r="D128" s="241" t="s">
        <v>144</v>
      </c>
      <c r="E128" s="242" t="s">
        <v>32</v>
      </c>
      <c r="F128" s="243" t="s">
        <v>153</v>
      </c>
      <c r="G128" s="240"/>
      <c r="H128" s="242" t="s">
        <v>32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9" t="s">
        <v>144</v>
      </c>
      <c r="AU128" s="249" t="s">
        <v>87</v>
      </c>
      <c r="AV128" s="13" t="s">
        <v>85</v>
      </c>
      <c r="AW128" s="13" t="s">
        <v>39</v>
      </c>
      <c r="AX128" s="13" t="s">
        <v>78</v>
      </c>
      <c r="AY128" s="249" t="s">
        <v>136</v>
      </c>
    </row>
    <row r="129" spans="1:51" s="14" customFormat="1" ht="12">
      <c r="A129" s="14"/>
      <c r="B129" s="250"/>
      <c r="C129" s="251"/>
      <c r="D129" s="241" t="s">
        <v>144</v>
      </c>
      <c r="E129" s="252" t="s">
        <v>32</v>
      </c>
      <c r="F129" s="253" t="s">
        <v>185</v>
      </c>
      <c r="G129" s="251"/>
      <c r="H129" s="254">
        <v>22.24</v>
      </c>
      <c r="I129" s="255"/>
      <c r="J129" s="251"/>
      <c r="K129" s="251"/>
      <c r="L129" s="256"/>
      <c r="M129" s="257"/>
      <c r="N129" s="258"/>
      <c r="O129" s="258"/>
      <c r="P129" s="258"/>
      <c r="Q129" s="258"/>
      <c r="R129" s="258"/>
      <c r="S129" s="258"/>
      <c r="T129" s="25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0" t="s">
        <v>144</v>
      </c>
      <c r="AU129" s="260" t="s">
        <v>87</v>
      </c>
      <c r="AV129" s="14" t="s">
        <v>87</v>
      </c>
      <c r="AW129" s="14" t="s">
        <v>39</v>
      </c>
      <c r="AX129" s="14" t="s">
        <v>85</v>
      </c>
      <c r="AY129" s="260" t="s">
        <v>136</v>
      </c>
    </row>
    <row r="130" spans="1:65" s="2" customFormat="1" ht="33" customHeight="1">
      <c r="A130" s="40"/>
      <c r="B130" s="41"/>
      <c r="C130" s="226" t="s">
        <v>195</v>
      </c>
      <c r="D130" s="226" t="s">
        <v>137</v>
      </c>
      <c r="E130" s="227" t="s">
        <v>196</v>
      </c>
      <c r="F130" s="228" t="s">
        <v>197</v>
      </c>
      <c r="G130" s="229" t="s">
        <v>140</v>
      </c>
      <c r="H130" s="230">
        <v>12</v>
      </c>
      <c r="I130" s="231"/>
      <c r="J130" s="232">
        <f>ROUND(I130*H130,2)</f>
        <v>0</v>
      </c>
      <c r="K130" s="228" t="s">
        <v>141</v>
      </c>
      <c r="L130" s="46"/>
      <c r="M130" s="233" t="s">
        <v>32</v>
      </c>
      <c r="N130" s="234" t="s">
        <v>49</v>
      </c>
      <c r="O130" s="86"/>
      <c r="P130" s="235">
        <f>O130*H130</f>
        <v>0</v>
      </c>
      <c r="Q130" s="235">
        <v>0.00021</v>
      </c>
      <c r="R130" s="235">
        <f>Q130*H130</f>
        <v>0.00252</v>
      </c>
      <c r="S130" s="235">
        <v>0</v>
      </c>
      <c r="T130" s="23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7" t="s">
        <v>142</v>
      </c>
      <c r="AT130" s="237" t="s">
        <v>137</v>
      </c>
      <c r="AU130" s="237" t="s">
        <v>87</v>
      </c>
      <c r="AY130" s="18" t="s">
        <v>136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8" t="s">
        <v>85</v>
      </c>
      <c r="BK130" s="238">
        <f>ROUND(I130*H130,2)</f>
        <v>0</v>
      </c>
      <c r="BL130" s="18" t="s">
        <v>142</v>
      </c>
      <c r="BM130" s="237" t="s">
        <v>198</v>
      </c>
    </row>
    <row r="131" spans="1:51" s="13" customFormat="1" ht="12">
      <c r="A131" s="13"/>
      <c r="B131" s="239"/>
      <c r="C131" s="240"/>
      <c r="D131" s="241" t="s">
        <v>144</v>
      </c>
      <c r="E131" s="242" t="s">
        <v>32</v>
      </c>
      <c r="F131" s="243" t="s">
        <v>153</v>
      </c>
      <c r="G131" s="240"/>
      <c r="H131" s="242" t="s">
        <v>32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9" t="s">
        <v>144</v>
      </c>
      <c r="AU131" s="249" t="s">
        <v>87</v>
      </c>
      <c r="AV131" s="13" t="s">
        <v>85</v>
      </c>
      <c r="AW131" s="13" t="s">
        <v>39</v>
      </c>
      <c r="AX131" s="13" t="s">
        <v>78</v>
      </c>
      <c r="AY131" s="249" t="s">
        <v>136</v>
      </c>
    </row>
    <row r="132" spans="1:51" s="14" customFormat="1" ht="12">
      <c r="A132" s="14"/>
      <c r="B132" s="250"/>
      <c r="C132" s="251"/>
      <c r="D132" s="241" t="s">
        <v>144</v>
      </c>
      <c r="E132" s="252" t="s">
        <v>32</v>
      </c>
      <c r="F132" s="253" t="s">
        <v>199</v>
      </c>
      <c r="G132" s="251"/>
      <c r="H132" s="254">
        <v>12</v>
      </c>
      <c r="I132" s="255"/>
      <c r="J132" s="251"/>
      <c r="K132" s="251"/>
      <c r="L132" s="256"/>
      <c r="M132" s="257"/>
      <c r="N132" s="258"/>
      <c r="O132" s="258"/>
      <c r="P132" s="258"/>
      <c r="Q132" s="258"/>
      <c r="R132" s="258"/>
      <c r="S132" s="258"/>
      <c r="T132" s="25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0" t="s">
        <v>144</v>
      </c>
      <c r="AU132" s="260" t="s">
        <v>87</v>
      </c>
      <c r="AV132" s="14" t="s">
        <v>87</v>
      </c>
      <c r="AW132" s="14" t="s">
        <v>39</v>
      </c>
      <c r="AX132" s="14" t="s">
        <v>78</v>
      </c>
      <c r="AY132" s="260" t="s">
        <v>136</v>
      </c>
    </row>
    <row r="133" spans="1:51" s="15" customFormat="1" ht="12">
      <c r="A133" s="15"/>
      <c r="B133" s="261"/>
      <c r="C133" s="262"/>
      <c r="D133" s="241" t="s">
        <v>144</v>
      </c>
      <c r="E133" s="263" t="s">
        <v>32</v>
      </c>
      <c r="F133" s="264" t="s">
        <v>147</v>
      </c>
      <c r="G133" s="262"/>
      <c r="H133" s="265">
        <v>12</v>
      </c>
      <c r="I133" s="266"/>
      <c r="J133" s="262"/>
      <c r="K133" s="262"/>
      <c r="L133" s="267"/>
      <c r="M133" s="268"/>
      <c r="N133" s="269"/>
      <c r="O133" s="269"/>
      <c r="P133" s="269"/>
      <c r="Q133" s="269"/>
      <c r="R133" s="269"/>
      <c r="S133" s="269"/>
      <c r="T133" s="270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1" t="s">
        <v>144</v>
      </c>
      <c r="AU133" s="271" t="s">
        <v>87</v>
      </c>
      <c r="AV133" s="15" t="s">
        <v>142</v>
      </c>
      <c r="AW133" s="15" t="s">
        <v>39</v>
      </c>
      <c r="AX133" s="15" t="s">
        <v>85</v>
      </c>
      <c r="AY133" s="271" t="s">
        <v>136</v>
      </c>
    </row>
    <row r="134" spans="1:63" s="12" customFormat="1" ht="22.8" customHeight="1">
      <c r="A134" s="12"/>
      <c r="B134" s="212"/>
      <c r="C134" s="213"/>
      <c r="D134" s="214" t="s">
        <v>77</v>
      </c>
      <c r="E134" s="272" t="s">
        <v>200</v>
      </c>
      <c r="F134" s="272" t="s">
        <v>201</v>
      </c>
      <c r="G134" s="213"/>
      <c r="H134" s="213"/>
      <c r="I134" s="216"/>
      <c r="J134" s="273">
        <f>BK134</f>
        <v>0</v>
      </c>
      <c r="K134" s="213"/>
      <c r="L134" s="218"/>
      <c r="M134" s="219"/>
      <c r="N134" s="220"/>
      <c r="O134" s="220"/>
      <c r="P134" s="221">
        <f>SUM(P135:P207)</f>
        <v>0</v>
      </c>
      <c r="Q134" s="220"/>
      <c r="R134" s="221">
        <f>SUM(R135:R207)</f>
        <v>2.373951</v>
      </c>
      <c r="S134" s="220"/>
      <c r="T134" s="222">
        <f>SUM(T135:T207)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85</v>
      </c>
      <c r="AT134" s="224" t="s">
        <v>77</v>
      </c>
      <c r="AU134" s="224" t="s">
        <v>85</v>
      </c>
      <c r="AY134" s="223" t="s">
        <v>136</v>
      </c>
      <c r="BK134" s="225">
        <f>SUM(BK135:BK207)</f>
        <v>0</v>
      </c>
    </row>
    <row r="135" spans="1:65" s="2" customFormat="1" ht="21.75" customHeight="1">
      <c r="A135" s="40"/>
      <c r="B135" s="41"/>
      <c r="C135" s="226" t="s">
        <v>202</v>
      </c>
      <c r="D135" s="226" t="s">
        <v>137</v>
      </c>
      <c r="E135" s="227" t="s">
        <v>203</v>
      </c>
      <c r="F135" s="228" t="s">
        <v>204</v>
      </c>
      <c r="G135" s="229" t="s">
        <v>140</v>
      </c>
      <c r="H135" s="230">
        <v>0.93</v>
      </c>
      <c r="I135" s="231"/>
      <c r="J135" s="232">
        <f>ROUND(I135*H135,2)</f>
        <v>0</v>
      </c>
      <c r="K135" s="228" t="s">
        <v>32</v>
      </c>
      <c r="L135" s="46"/>
      <c r="M135" s="233" t="s">
        <v>32</v>
      </c>
      <c r="N135" s="234" t="s">
        <v>49</v>
      </c>
      <c r="O135" s="86"/>
      <c r="P135" s="235">
        <f>O135*H135</f>
        <v>0</v>
      </c>
      <c r="Q135" s="235">
        <v>0.02</v>
      </c>
      <c r="R135" s="235">
        <f>Q135*H135</f>
        <v>0.018600000000000002</v>
      </c>
      <c r="S135" s="235">
        <v>0</v>
      </c>
      <c r="T135" s="23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7" t="s">
        <v>142</v>
      </c>
      <c r="AT135" s="237" t="s">
        <v>137</v>
      </c>
      <c r="AU135" s="237" t="s">
        <v>87</v>
      </c>
      <c r="AY135" s="18" t="s">
        <v>136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8" t="s">
        <v>85</v>
      </c>
      <c r="BK135" s="238">
        <f>ROUND(I135*H135,2)</f>
        <v>0</v>
      </c>
      <c r="BL135" s="18" t="s">
        <v>142</v>
      </c>
      <c r="BM135" s="237" t="s">
        <v>205</v>
      </c>
    </row>
    <row r="136" spans="1:51" s="13" customFormat="1" ht="12">
      <c r="A136" s="13"/>
      <c r="B136" s="239"/>
      <c r="C136" s="240"/>
      <c r="D136" s="241" t="s">
        <v>144</v>
      </c>
      <c r="E136" s="242" t="s">
        <v>32</v>
      </c>
      <c r="F136" s="243" t="s">
        <v>206</v>
      </c>
      <c r="G136" s="240"/>
      <c r="H136" s="242" t="s">
        <v>32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9" t="s">
        <v>144</v>
      </c>
      <c r="AU136" s="249" t="s">
        <v>87</v>
      </c>
      <c r="AV136" s="13" t="s">
        <v>85</v>
      </c>
      <c r="AW136" s="13" t="s">
        <v>39</v>
      </c>
      <c r="AX136" s="13" t="s">
        <v>78</v>
      </c>
      <c r="AY136" s="249" t="s">
        <v>136</v>
      </c>
    </row>
    <row r="137" spans="1:51" s="14" customFormat="1" ht="12">
      <c r="A137" s="14"/>
      <c r="B137" s="250"/>
      <c r="C137" s="251"/>
      <c r="D137" s="241" t="s">
        <v>144</v>
      </c>
      <c r="E137" s="252" t="s">
        <v>32</v>
      </c>
      <c r="F137" s="253" t="s">
        <v>207</v>
      </c>
      <c r="G137" s="251"/>
      <c r="H137" s="254">
        <v>0.93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144</v>
      </c>
      <c r="AU137" s="260" t="s">
        <v>87</v>
      </c>
      <c r="AV137" s="14" t="s">
        <v>87</v>
      </c>
      <c r="AW137" s="14" t="s">
        <v>39</v>
      </c>
      <c r="AX137" s="14" t="s">
        <v>78</v>
      </c>
      <c r="AY137" s="260" t="s">
        <v>136</v>
      </c>
    </row>
    <row r="138" spans="1:51" s="15" customFormat="1" ht="12">
      <c r="A138" s="15"/>
      <c r="B138" s="261"/>
      <c r="C138" s="262"/>
      <c r="D138" s="241" t="s">
        <v>144</v>
      </c>
      <c r="E138" s="263" t="s">
        <v>32</v>
      </c>
      <c r="F138" s="264" t="s">
        <v>147</v>
      </c>
      <c r="G138" s="262"/>
      <c r="H138" s="265">
        <v>0.93</v>
      </c>
      <c r="I138" s="266"/>
      <c r="J138" s="262"/>
      <c r="K138" s="262"/>
      <c r="L138" s="267"/>
      <c r="M138" s="268"/>
      <c r="N138" s="269"/>
      <c r="O138" s="269"/>
      <c r="P138" s="269"/>
      <c r="Q138" s="269"/>
      <c r="R138" s="269"/>
      <c r="S138" s="269"/>
      <c r="T138" s="270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1" t="s">
        <v>144</v>
      </c>
      <c r="AU138" s="271" t="s">
        <v>87</v>
      </c>
      <c r="AV138" s="15" t="s">
        <v>142</v>
      </c>
      <c r="AW138" s="15" t="s">
        <v>39</v>
      </c>
      <c r="AX138" s="15" t="s">
        <v>85</v>
      </c>
      <c r="AY138" s="271" t="s">
        <v>136</v>
      </c>
    </row>
    <row r="139" spans="1:65" s="2" customFormat="1" ht="21.75" customHeight="1">
      <c r="A139" s="40"/>
      <c r="B139" s="41"/>
      <c r="C139" s="226" t="s">
        <v>208</v>
      </c>
      <c r="D139" s="226" t="s">
        <v>137</v>
      </c>
      <c r="E139" s="227" t="s">
        <v>209</v>
      </c>
      <c r="F139" s="228" t="s">
        <v>210</v>
      </c>
      <c r="G139" s="229" t="s">
        <v>211</v>
      </c>
      <c r="H139" s="230">
        <v>1</v>
      </c>
      <c r="I139" s="231"/>
      <c r="J139" s="232">
        <f>ROUND(I139*H139,2)</f>
        <v>0</v>
      </c>
      <c r="K139" s="228" t="s">
        <v>32</v>
      </c>
      <c r="L139" s="46"/>
      <c r="M139" s="233" t="s">
        <v>32</v>
      </c>
      <c r="N139" s="234" t="s">
        <v>49</v>
      </c>
      <c r="O139" s="86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7" t="s">
        <v>142</v>
      </c>
      <c r="AT139" s="237" t="s">
        <v>137</v>
      </c>
      <c r="AU139" s="237" t="s">
        <v>87</v>
      </c>
      <c r="AY139" s="18" t="s">
        <v>136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8" t="s">
        <v>85</v>
      </c>
      <c r="BK139" s="238">
        <f>ROUND(I139*H139,2)</f>
        <v>0</v>
      </c>
      <c r="BL139" s="18" t="s">
        <v>142</v>
      </c>
      <c r="BM139" s="237" t="s">
        <v>212</v>
      </c>
    </row>
    <row r="140" spans="1:51" s="13" customFormat="1" ht="12">
      <c r="A140" s="13"/>
      <c r="B140" s="239"/>
      <c r="C140" s="240"/>
      <c r="D140" s="241" t="s">
        <v>144</v>
      </c>
      <c r="E140" s="242" t="s">
        <v>32</v>
      </c>
      <c r="F140" s="243" t="s">
        <v>213</v>
      </c>
      <c r="G140" s="240"/>
      <c r="H140" s="242" t="s">
        <v>32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9" t="s">
        <v>144</v>
      </c>
      <c r="AU140" s="249" t="s">
        <v>87</v>
      </c>
      <c r="AV140" s="13" t="s">
        <v>85</v>
      </c>
      <c r="AW140" s="13" t="s">
        <v>39</v>
      </c>
      <c r="AX140" s="13" t="s">
        <v>78</v>
      </c>
      <c r="AY140" s="249" t="s">
        <v>136</v>
      </c>
    </row>
    <row r="141" spans="1:51" s="14" customFormat="1" ht="12">
      <c r="A141" s="14"/>
      <c r="B141" s="250"/>
      <c r="C141" s="251"/>
      <c r="D141" s="241" t="s">
        <v>144</v>
      </c>
      <c r="E141" s="252" t="s">
        <v>32</v>
      </c>
      <c r="F141" s="253" t="s">
        <v>85</v>
      </c>
      <c r="G141" s="251"/>
      <c r="H141" s="254">
        <v>1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0" t="s">
        <v>144</v>
      </c>
      <c r="AU141" s="260" t="s">
        <v>87</v>
      </c>
      <c r="AV141" s="14" t="s">
        <v>87</v>
      </c>
      <c r="AW141" s="14" t="s">
        <v>39</v>
      </c>
      <c r="AX141" s="14" t="s">
        <v>78</v>
      </c>
      <c r="AY141" s="260" t="s">
        <v>136</v>
      </c>
    </row>
    <row r="142" spans="1:51" s="15" customFormat="1" ht="12">
      <c r="A142" s="15"/>
      <c r="B142" s="261"/>
      <c r="C142" s="262"/>
      <c r="D142" s="241" t="s">
        <v>144</v>
      </c>
      <c r="E142" s="263" t="s">
        <v>32</v>
      </c>
      <c r="F142" s="264" t="s">
        <v>147</v>
      </c>
      <c r="G142" s="262"/>
      <c r="H142" s="265">
        <v>1</v>
      </c>
      <c r="I142" s="266"/>
      <c r="J142" s="262"/>
      <c r="K142" s="262"/>
      <c r="L142" s="267"/>
      <c r="M142" s="268"/>
      <c r="N142" s="269"/>
      <c r="O142" s="269"/>
      <c r="P142" s="269"/>
      <c r="Q142" s="269"/>
      <c r="R142" s="269"/>
      <c r="S142" s="269"/>
      <c r="T142" s="27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1" t="s">
        <v>144</v>
      </c>
      <c r="AU142" s="271" t="s">
        <v>87</v>
      </c>
      <c r="AV142" s="15" t="s">
        <v>142</v>
      </c>
      <c r="AW142" s="15" t="s">
        <v>39</v>
      </c>
      <c r="AX142" s="15" t="s">
        <v>85</v>
      </c>
      <c r="AY142" s="271" t="s">
        <v>136</v>
      </c>
    </row>
    <row r="143" spans="1:65" s="2" customFormat="1" ht="21.75" customHeight="1">
      <c r="A143" s="40"/>
      <c r="B143" s="41"/>
      <c r="C143" s="226" t="s">
        <v>214</v>
      </c>
      <c r="D143" s="226" t="s">
        <v>137</v>
      </c>
      <c r="E143" s="227" t="s">
        <v>215</v>
      </c>
      <c r="F143" s="228" t="s">
        <v>216</v>
      </c>
      <c r="G143" s="229" t="s">
        <v>140</v>
      </c>
      <c r="H143" s="230">
        <v>144.14</v>
      </c>
      <c r="I143" s="231"/>
      <c r="J143" s="232">
        <f>ROUND(I143*H143,2)</f>
        <v>0</v>
      </c>
      <c r="K143" s="228" t="s">
        <v>32</v>
      </c>
      <c r="L143" s="46"/>
      <c r="M143" s="233" t="s">
        <v>32</v>
      </c>
      <c r="N143" s="234" t="s">
        <v>49</v>
      </c>
      <c r="O143" s="86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37" t="s">
        <v>142</v>
      </c>
      <c r="AT143" s="237" t="s">
        <v>137</v>
      </c>
      <c r="AU143" s="237" t="s">
        <v>87</v>
      </c>
      <c r="AY143" s="18" t="s">
        <v>136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8" t="s">
        <v>85</v>
      </c>
      <c r="BK143" s="238">
        <f>ROUND(I143*H143,2)</f>
        <v>0</v>
      </c>
      <c r="BL143" s="18" t="s">
        <v>142</v>
      </c>
      <c r="BM143" s="237" t="s">
        <v>217</v>
      </c>
    </row>
    <row r="144" spans="1:51" s="13" customFormat="1" ht="12">
      <c r="A144" s="13"/>
      <c r="B144" s="239"/>
      <c r="C144" s="240"/>
      <c r="D144" s="241" t="s">
        <v>144</v>
      </c>
      <c r="E144" s="242" t="s">
        <v>32</v>
      </c>
      <c r="F144" s="243" t="s">
        <v>218</v>
      </c>
      <c r="G144" s="240"/>
      <c r="H144" s="242" t="s">
        <v>32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144</v>
      </c>
      <c r="AU144" s="249" t="s">
        <v>87</v>
      </c>
      <c r="AV144" s="13" t="s">
        <v>85</v>
      </c>
      <c r="AW144" s="13" t="s">
        <v>39</v>
      </c>
      <c r="AX144" s="13" t="s">
        <v>78</v>
      </c>
      <c r="AY144" s="249" t="s">
        <v>136</v>
      </c>
    </row>
    <row r="145" spans="1:51" s="14" customFormat="1" ht="12">
      <c r="A145" s="14"/>
      <c r="B145" s="250"/>
      <c r="C145" s="251"/>
      <c r="D145" s="241" t="s">
        <v>144</v>
      </c>
      <c r="E145" s="252" t="s">
        <v>32</v>
      </c>
      <c r="F145" s="253" t="s">
        <v>219</v>
      </c>
      <c r="G145" s="251"/>
      <c r="H145" s="254">
        <v>144.14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0" t="s">
        <v>144</v>
      </c>
      <c r="AU145" s="260" t="s">
        <v>87</v>
      </c>
      <c r="AV145" s="14" t="s">
        <v>87</v>
      </c>
      <c r="AW145" s="14" t="s">
        <v>39</v>
      </c>
      <c r="AX145" s="14" t="s">
        <v>78</v>
      </c>
      <c r="AY145" s="260" t="s">
        <v>136</v>
      </c>
    </row>
    <row r="146" spans="1:51" s="15" customFormat="1" ht="12">
      <c r="A146" s="15"/>
      <c r="B146" s="261"/>
      <c r="C146" s="262"/>
      <c r="D146" s="241" t="s">
        <v>144</v>
      </c>
      <c r="E146" s="263" t="s">
        <v>32</v>
      </c>
      <c r="F146" s="264" t="s">
        <v>147</v>
      </c>
      <c r="G146" s="262"/>
      <c r="H146" s="265">
        <v>144.14</v>
      </c>
      <c r="I146" s="266"/>
      <c r="J146" s="262"/>
      <c r="K146" s="262"/>
      <c r="L146" s="267"/>
      <c r="M146" s="268"/>
      <c r="N146" s="269"/>
      <c r="O146" s="269"/>
      <c r="P146" s="269"/>
      <c r="Q146" s="269"/>
      <c r="R146" s="269"/>
      <c r="S146" s="269"/>
      <c r="T146" s="270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1" t="s">
        <v>144</v>
      </c>
      <c r="AU146" s="271" t="s">
        <v>87</v>
      </c>
      <c r="AV146" s="15" t="s">
        <v>142</v>
      </c>
      <c r="AW146" s="15" t="s">
        <v>39</v>
      </c>
      <c r="AX146" s="15" t="s">
        <v>85</v>
      </c>
      <c r="AY146" s="271" t="s">
        <v>136</v>
      </c>
    </row>
    <row r="147" spans="1:65" s="2" customFormat="1" ht="21.75" customHeight="1">
      <c r="A147" s="40"/>
      <c r="B147" s="41"/>
      <c r="C147" s="226" t="s">
        <v>8</v>
      </c>
      <c r="D147" s="226" t="s">
        <v>137</v>
      </c>
      <c r="E147" s="227" t="s">
        <v>220</v>
      </c>
      <c r="F147" s="228" t="s">
        <v>221</v>
      </c>
      <c r="G147" s="229" t="s">
        <v>211</v>
      </c>
      <c r="H147" s="230">
        <v>1</v>
      </c>
      <c r="I147" s="231"/>
      <c r="J147" s="232">
        <f>ROUND(I147*H147,2)</f>
        <v>0</v>
      </c>
      <c r="K147" s="228" t="s">
        <v>32</v>
      </c>
      <c r="L147" s="46"/>
      <c r="M147" s="233" t="s">
        <v>32</v>
      </c>
      <c r="N147" s="234" t="s">
        <v>49</v>
      </c>
      <c r="O147" s="86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7" t="s">
        <v>142</v>
      </c>
      <c r="AT147" s="237" t="s">
        <v>137</v>
      </c>
      <c r="AU147" s="237" t="s">
        <v>87</v>
      </c>
      <c r="AY147" s="18" t="s">
        <v>136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8" t="s">
        <v>85</v>
      </c>
      <c r="BK147" s="238">
        <f>ROUND(I147*H147,2)</f>
        <v>0</v>
      </c>
      <c r="BL147" s="18" t="s">
        <v>142</v>
      </c>
      <c r="BM147" s="237" t="s">
        <v>222</v>
      </c>
    </row>
    <row r="148" spans="1:51" s="13" customFormat="1" ht="12">
      <c r="A148" s="13"/>
      <c r="B148" s="239"/>
      <c r="C148" s="240"/>
      <c r="D148" s="241" t="s">
        <v>144</v>
      </c>
      <c r="E148" s="242" t="s">
        <v>32</v>
      </c>
      <c r="F148" s="243" t="s">
        <v>223</v>
      </c>
      <c r="G148" s="240"/>
      <c r="H148" s="242" t="s">
        <v>32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9" t="s">
        <v>144</v>
      </c>
      <c r="AU148" s="249" t="s">
        <v>87</v>
      </c>
      <c r="AV148" s="13" t="s">
        <v>85</v>
      </c>
      <c r="AW148" s="13" t="s">
        <v>39</v>
      </c>
      <c r="AX148" s="13" t="s">
        <v>78</v>
      </c>
      <c r="AY148" s="249" t="s">
        <v>136</v>
      </c>
    </row>
    <row r="149" spans="1:51" s="14" customFormat="1" ht="12">
      <c r="A149" s="14"/>
      <c r="B149" s="250"/>
      <c r="C149" s="251"/>
      <c r="D149" s="241" t="s">
        <v>144</v>
      </c>
      <c r="E149" s="252" t="s">
        <v>32</v>
      </c>
      <c r="F149" s="253" t="s">
        <v>85</v>
      </c>
      <c r="G149" s="251"/>
      <c r="H149" s="254">
        <v>1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0" t="s">
        <v>144</v>
      </c>
      <c r="AU149" s="260" t="s">
        <v>87</v>
      </c>
      <c r="AV149" s="14" t="s">
        <v>87</v>
      </c>
      <c r="AW149" s="14" t="s">
        <v>39</v>
      </c>
      <c r="AX149" s="14" t="s">
        <v>78</v>
      </c>
      <c r="AY149" s="260" t="s">
        <v>136</v>
      </c>
    </row>
    <row r="150" spans="1:51" s="15" customFormat="1" ht="12">
      <c r="A150" s="15"/>
      <c r="B150" s="261"/>
      <c r="C150" s="262"/>
      <c r="D150" s="241" t="s">
        <v>144</v>
      </c>
      <c r="E150" s="263" t="s">
        <v>32</v>
      </c>
      <c r="F150" s="264" t="s">
        <v>147</v>
      </c>
      <c r="G150" s="262"/>
      <c r="H150" s="265">
        <v>1</v>
      </c>
      <c r="I150" s="266"/>
      <c r="J150" s="262"/>
      <c r="K150" s="262"/>
      <c r="L150" s="267"/>
      <c r="M150" s="268"/>
      <c r="N150" s="269"/>
      <c r="O150" s="269"/>
      <c r="P150" s="269"/>
      <c r="Q150" s="269"/>
      <c r="R150" s="269"/>
      <c r="S150" s="269"/>
      <c r="T150" s="270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1" t="s">
        <v>144</v>
      </c>
      <c r="AU150" s="271" t="s">
        <v>87</v>
      </c>
      <c r="AV150" s="15" t="s">
        <v>142</v>
      </c>
      <c r="AW150" s="15" t="s">
        <v>39</v>
      </c>
      <c r="AX150" s="15" t="s">
        <v>85</v>
      </c>
      <c r="AY150" s="271" t="s">
        <v>136</v>
      </c>
    </row>
    <row r="151" spans="1:65" s="2" customFormat="1" ht="33" customHeight="1">
      <c r="A151" s="40"/>
      <c r="B151" s="41"/>
      <c r="C151" s="226" t="s">
        <v>224</v>
      </c>
      <c r="D151" s="226" t="s">
        <v>137</v>
      </c>
      <c r="E151" s="227" t="s">
        <v>225</v>
      </c>
      <c r="F151" s="228" t="s">
        <v>226</v>
      </c>
      <c r="G151" s="229" t="s">
        <v>211</v>
      </c>
      <c r="H151" s="230">
        <v>1</v>
      </c>
      <c r="I151" s="231"/>
      <c r="J151" s="232">
        <f>ROUND(I151*H151,2)</f>
        <v>0</v>
      </c>
      <c r="K151" s="228" t="s">
        <v>32</v>
      </c>
      <c r="L151" s="46"/>
      <c r="M151" s="233" t="s">
        <v>32</v>
      </c>
      <c r="N151" s="234" t="s">
        <v>49</v>
      </c>
      <c r="O151" s="86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7" t="s">
        <v>142</v>
      </c>
      <c r="AT151" s="237" t="s">
        <v>137</v>
      </c>
      <c r="AU151" s="237" t="s">
        <v>87</v>
      </c>
      <c r="AY151" s="18" t="s">
        <v>136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8" t="s">
        <v>85</v>
      </c>
      <c r="BK151" s="238">
        <f>ROUND(I151*H151,2)</f>
        <v>0</v>
      </c>
      <c r="BL151" s="18" t="s">
        <v>142</v>
      </c>
      <c r="BM151" s="237" t="s">
        <v>227</v>
      </c>
    </row>
    <row r="152" spans="1:51" s="13" customFormat="1" ht="12">
      <c r="A152" s="13"/>
      <c r="B152" s="239"/>
      <c r="C152" s="240"/>
      <c r="D152" s="241" t="s">
        <v>144</v>
      </c>
      <c r="E152" s="242" t="s">
        <v>32</v>
      </c>
      <c r="F152" s="243" t="s">
        <v>228</v>
      </c>
      <c r="G152" s="240"/>
      <c r="H152" s="242" t="s">
        <v>32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144</v>
      </c>
      <c r="AU152" s="249" t="s">
        <v>87</v>
      </c>
      <c r="AV152" s="13" t="s">
        <v>85</v>
      </c>
      <c r="AW152" s="13" t="s">
        <v>39</v>
      </c>
      <c r="AX152" s="13" t="s">
        <v>78</v>
      </c>
      <c r="AY152" s="249" t="s">
        <v>136</v>
      </c>
    </row>
    <row r="153" spans="1:51" s="14" customFormat="1" ht="12">
      <c r="A153" s="14"/>
      <c r="B153" s="250"/>
      <c r="C153" s="251"/>
      <c r="D153" s="241" t="s">
        <v>144</v>
      </c>
      <c r="E153" s="252" t="s">
        <v>32</v>
      </c>
      <c r="F153" s="253" t="s">
        <v>85</v>
      </c>
      <c r="G153" s="251"/>
      <c r="H153" s="254">
        <v>1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0" t="s">
        <v>144</v>
      </c>
      <c r="AU153" s="260" t="s">
        <v>87</v>
      </c>
      <c r="AV153" s="14" t="s">
        <v>87</v>
      </c>
      <c r="AW153" s="14" t="s">
        <v>39</v>
      </c>
      <c r="AX153" s="14" t="s">
        <v>78</v>
      </c>
      <c r="AY153" s="260" t="s">
        <v>136</v>
      </c>
    </row>
    <row r="154" spans="1:51" s="15" customFormat="1" ht="12">
      <c r="A154" s="15"/>
      <c r="B154" s="261"/>
      <c r="C154" s="262"/>
      <c r="D154" s="241" t="s">
        <v>144</v>
      </c>
      <c r="E154" s="263" t="s">
        <v>32</v>
      </c>
      <c r="F154" s="264" t="s">
        <v>147</v>
      </c>
      <c r="G154" s="262"/>
      <c r="H154" s="265">
        <v>1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1" t="s">
        <v>144</v>
      </c>
      <c r="AU154" s="271" t="s">
        <v>87</v>
      </c>
      <c r="AV154" s="15" t="s">
        <v>142</v>
      </c>
      <c r="AW154" s="15" t="s">
        <v>39</v>
      </c>
      <c r="AX154" s="15" t="s">
        <v>85</v>
      </c>
      <c r="AY154" s="271" t="s">
        <v>136</v>
      </c>
    </row>
    <row r="155" spans="1:65" s="2" customFormat="1" ht="21.75" customHeight="1">
      <c r="A155" s="40"/>
      <c r="B155" s="41"/>
      <c r="C155" s="226" t="s">
        <v>229</v>
      </c>
      <c r="D155" s="226" t="s">
        <v>137</v>
      </c>
      <c r="E155" s="227" t="s">
        <v>230</v>
      </c>
      <c r="F155" s="228" t="s">
        <v>231</v>
      </c>
      <c r="G155" s="229" t="s">
        <v>140</v>
      </c>
      <c r="H155" s="230">
        <v>6</v>
      </c>
      <c r="I155" s="231"/>
      <c r="J155" s="232">
        <f>ROUND(I155*H155,2)</f>
        <v>0</v>
      </c>
      <c r="K155" s="228" t="s">
        <v>32</v>
      </c>
      <c r="L155" s="46"/>
      <c r="M155" s="233" t="s">
        <v>32</v>
      </c>
      <c r="N155" s="234" t="s">
        <v>49</v>
      </c>
      <c r="O155" s="86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7" t="s">
        <v>142</v>
      </c>
      <c r="AT155" s="237" t="s">
        <v>137</v>
      </c>
      <c r="AU155" s="237" t="s">
        <v>87</v>
      </c>
      <c r="AY155" s="18" t="s">
        <v>136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8" t="s">
        <v>85</v>
      </c>
      <c r="BK155" s="238">
        <f>ROUND(I155*H155,2)</f>
        <v>0</v>
      </c>
      <c r="BL155" s="18" t="s">
        <v>142</v>
      </c>
      <c r="BM155" s="237" t="s">
        <v>232</v>
      </c>
    </row>
    <row r="156" spans="1:51" s="13" customFormat="1" ht="12">
      <c r="A156" s="13"/>
      <c r="B156" s="239"/>
      <c r="C156" s="240"/>
      <c r="D156" s="241" t="s">
        <v>144</v>
      </c>
      <c r="E156" s="242" t="s">
        <v>32</v>
      </c>
      <c r="F156" s="243" t="s">
        <v>233</v>
      </c>
      <c r="G156" s="240"/>
      <c r="H156" s="242" t="s">
        <v>32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9" t="s">
        <v>144</v>
      </c>
      <c r="AU156" s="249" t="s">
        <v>87</v>
      </c>
      <c r="AV156" s="13" t="s">
        <v>85</v>
      </c>
      <c r="AW156" s="13" t="s">
        <v>39</v>
      </c>
      <c r="AX156" s="13" t="s">
        <v>78</v>
      </c>
      <c r="AY156" s="249" t="s">
        <v>136</v>
      </c>
    </row>
    <row r="157" spans="1:51" s="14" customFormat="1" ht="12">
      <c r="A157" s="14"/>
      <c r="B157" s="250"/>
      <c r="C157" s="251"/>
      <c r="D157" s="241" t="s">
        <v>144</v>
      </c>
      <c r="E157" s="252" t="s">
        <v>32</v>
      </c>
      <c r="F157" s="253" t="s">
        <v>170</v>
      </c>
      <c r="G157" s="251"/>
      <c r="H157" s="254">
        <v>6</v>
      </c>
      <c r="I157" s="255"/>
      <c r="J157" s="251"/>
      <c r="K157" s="251"/>
      <c r="L157" s="256"/>
      <c r="M157" s="257"/>
      <c r="N157" s="258"/>
      <c r="O157" s="258"/>
      <c r="P157" s="258"/>
      <c r="Q157" s="258"/>
      <c r="R157" s="258"/>
      <c r="S157" s="258"/>
      <c r="T157" s="25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0" t="s">
        <v>144</v>
      </c>
      <c r="AU157" s="260" t="s">
        <v>87</v>
      </c>
      <c r="AV157" s="14" t="s">
        <v>87</v>
      </c>
      <c r="AW157" s="14" t="s">
        <v>39</v>
      </c>
      <c r="AX157" s="14" t="s">
        <v>78</v>
      </c>
      <c r="AY157" s="260" t="s">
        <v>136</v>
      </c>
    </row>
    <row r="158" spans="1:51" s="15" customFormat="1" ht="12">
      <c r="A158" s="15"/>
      <c r="B158" s="261"/>
      <c r="C158" s="262"/>
      <c r="D158" s="241" t="s">
        <v>144</v>
      </c>
      <c r="E158" s="263" t="s">
        <v>32</v>
      </c>
      <c r="F158" s="264" t="s">
        <v>147</v>
      </c>
      <c r="G158" s="262"/>
      <c r="H158" s="265">
        <v>6</v>
      </c>
      <c r="I158" s="266"/>
      <c r="J158" s="262"/>
      <c r="K158" s="262"/>
      <c r="L158" s="267"/>
      <c r="M158" s="268"/>
      <c r="N158" s="269"/>
      <c r="O158" s="269"/>
      <c r="P158" s="269"/>
      <c r="Q158" s="269"/>
      <c r="R158" s="269"/>
      <c r="S158" s="269"/>
      <c r="T158" s="270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1" t="s">
        <v>144</v>
      </c>
      <c r="AU158" s="271" t="s">
        <v>87</v>
      </c>
      <c r="AV158" s="15" t="s">
        <v>142</v>
      </c>
      <c r="AW158" s="15" t="s">
        <v>39</v>
      </c>
      <c r="AX158" s="15" t="s">
        <v>85</v>
      </c>
      <c r="AY158" s="271" t="s">
        <v>136</v>
      </c>
    </row>
    <row r="159" spans="1:65" s="2" customFormat="1" ht="21.75" customHeight="1">
      <c r="A159" s="40"/>
      <c r="B159" s="41"/>
      <c r="C159" s="226" t="s">
        <v>234</v>
      </c>
      <c r="D159" s="226" t="s">
        <v>137</v>
      </c>
      <c r="E159" s="227" t="s">
        <v>235</v>
      </c>
      <c r="F159" s="228" t="s">
        <v>236</v>
      </c>
      <c r="G159" s="229" t="s">
        <v>211</v>
      </c>
      <c r="H159" s="230">
        <v>1</v>
      </c>
      <c r="I159" s="231"/>
      <c r="J159" s="232">
        <f>ROUND(I159*H159,2)</f>
        <v>0</v>
      </c>
      <c r="K159" s="228" t="s">
        <v>32</v>
      </c>
      <c r="L159" s="46"/>
      <c r="M159" s="233" t="s">
        <v>32</v>
      </c>
      <c r="N159" s="234" t="s">
        <v>49</v>
      </c>
      <c r="O159" s="86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7" t="s">
        <v>142</v>
      </c>
      <c r="AT159" s="237" t="s">
        <v>137</v>
      </c>
      <c r="AU159" s="237" t="s">
        <v>87</v>
      </c>
      <c r="AY159" s="18" t="s">
        <v>136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8" t="s">
        <v>85</v>
      </c>
      <c r="BK159" s="238">
        <f>ROUND(I159*H159,2)</f>
        <v>0</v>
      </c>
      <c r="BL159" s="18" t="s">
        <v>142</v>
      </c>
      <c r="BM159" s="237" t="s">
        <v>237</v>
      </c>
    </row>
    <row r="160" spans="1:51" s="13" customFormat="1" ht="12">
      <c r="A160" s="13"/>
      <c r="B160" s="239"/>
      <c r="C160" s="240"/>
      <c r="D160" s="241" t="s">
        <v>144</v>
      </c>
      <c r="E160" s="242" t="s">
        <v>32</v>
      </c>
      <c r="F160" s="243" t="s">
        <v>238</v>
      </c>
      <c r="G160" s="240"/>
      <c r="H160" s="242" t="s">
        <v>32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144</v>
      </c>
      <c r="AU160" s="249" t="s">
        <v>87</v>
      </c>
      <c r="AV160" s="13" t="s">
        <v>85</v>
      </c>
      <c r="AW160" s="13" t="s">
        <v>39</v>
      </c>
      <c r="AX160" s="13" t="s">
        <v>78</v>
      </c>
      <c r="AY160" s="249" t="s">
        <v>136</v>
      </c>
    </row>
    <row r="161" spans="1:51" s="14" customFormat="1" ht="12">
      <c r="A161" s="14"/>
      <c r="B161" s="250"/>
      <c r="C161" s="251"/>
      <c r="D161" s="241" t="s">
        <v>144</v>
      </c>
      <c r="E161" s="252" t="s">
        <v>32</v>
      </c>
      <c r="F161" s="253" t="s">
        <v>85</v>
      </c>
      <c r="G161" s="251"/>
      <c r="H161" s="254">
        <v>1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0" t="s">
        <v>144</v>
      </c>
      <c r="AU161" s="260" t="s">
        <v>87</v>
      </c>
      <c r="AV161" s="14" t="s">
        <v>87</v>
      </c>
      <c r="AW161" s="14" t="s">
        <v>39</v>
      </c>
      <c r="AX161" s="14" t="s">
        <v>78</v>
      </c>
      <c r="AY161" s="260" t="s">
        <v>136</v>
      </c>
    </row>
    <row r="162" spans="1:51" s="15" customFormat="1" ht="12">
      <c r="A162" s="15"/>
      <c r="B162" s="261"/>
      <c r="C162" s="262"/>
      <c r="D162" s="241" t="s">
        <v>144</v>
      </c>
      <c r="E162" s="263" t="s">
        <v>32</v>
      </c>
      <c r="F162" s="264" t="s">
        <v>147</v>
      </c>
      <c r="G162" s="262"/>
      <c r="H162" s="265">
        <v>1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1" t="s">
        <v>144</v>
      </c>
      <c r="AU162" s="271" t="s">
        <v>87</v>
      </c>
      <c r="AV162" s="15" t="s">
        <v>142</v>
      </c>
      <c r="AW162" s="15" t="s">
        <v>39</v>
      </c>
      <c r="AX162" s="15" t="s">
        <v>85</v>
      </c>
      <c r="AY162" s="271" t="s">
        <v>136</v>
      </c>
    </row>
    <row r="163" spans="1:65" s="2" customFormat="1" ht="21.75" customHeight="1">
      <c r="A163" s="40"/>
      <c r="B163" s="41"/>
      <c r="C163" s="226" t="s">
        <v>239</v>
      </c>
      <c r="D163" s="226" t="s">
        <v>137</v>
      </c>
      <c r="E163" s="227" t="s">
        <v>240</v>
      </c>
      <c r="F163" s="228" t="s">
        <v>241</v>
      </c>
      <c r="G163" s="229" t="s">
        <v>140</v>
      </c>
      <c r="H163" s="230">
        <v>1</v>
      </c>
      <c r="I163" s="231"/>
      <c r="J163" s="232">
        <f>ROUND(I163*H163,2)</f>
        <v>0</v>
      </c>
      <c r="K163" s="228" t="s">
        <v>32</v>
      </c>
      <c r="L163" s="46"/>
      <c r="M163" s="233" t="s">
        <v>32</v>
      </c>
      <c r="N163" s="234" t="s">
        <v>49</v>
      </c>
      <c r="O163" s="86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7" t="s">
        <v>142</v>
      </c>
      <c r="AT163" s="237" t="s">
        <v>137</v>
      </c>
      <c r="AU163" s="237" t="s">
        <v>87</v>
      </c>
      <c r="AY163" s="18" t="s">
        <v>136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8" t="s">
        <v>85</v>
      </c>
      <c r="BK163" s="238">
        <f>ROUND(I163*H163,2)</f>
        <v>0</v>
      </c>
      <c r="BL163" s="18" t="s">
        <v>142</v>
      </c>
      <c r="BM163" s="237" t="s">
        <v>242</v>
      </c>
    </row>
    <row r="164" spans="1:51" s="13" customFormat="1" ht="12">
      <c r="A164" s="13"/>
      <c r="B164" s="239"/>
      <c r="C164" s="240"/>
      <c r="D164" s="241" t="s">
        <v>144</v>
      </c>
      <c r="E164" s="242" t="s">
        <v>32</v>
      </c>
      <c r="F164" s="243" t="s">
        <v>243</v>
      </c>
      <c r="G164" s="240"/>
      <c r="H164" s="242" t="s">
        <v>32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9" t="s">
        <v>144</v>
      </c>
      <c r="AU164" s="249" t="s">
        <v>87</v>
      </c>
      <c r="AV164" s="13" t="s">
        <v>85</v>
      </c>
      <c r="AW164" s="13" t="s">
        <v>39</v>
      </c>
      <c r="AX164" s="13" t="s">
        <v>78</v>
      </c>
      <c r="AY164" s="249" t="s">
        <v>136</v>
      </c>
    </row>
    <row r="165" spans="1:51" s="14" customFormat="1" ht="12">
      <c r="A165" s="14"/>
      <c r="B165" s="250"/>
      <c r="C165" s="251"/>
      <c r="D165" s="241" t="s">
        <v>144</v>
      </c>
      <c r="E165" s="252" t="s">
        <v>32</v>
      </c>
      <c r="F165" s="253" t="s">
        <v>85</v>
      </c>
      <c r="G165" s="251"/>
      <c r="H165" s="254">
        <v>1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0" t="s">
        <v>144</v>
      </c>
      <c r="AU165" s="260" t="s">
        <v>87</v>
      </c>
      <c r="AV165" s="14" t="s">
        <v>87</v>
      </c>
      <c r="AW165" s="14" t="s">
        <v>39</v>
      </c>
      <c r="AX165" s="14" t="s">
        <v>85</v>
      </c>
      <c r="AY165" s="260" t="s">
        <v>136</v>
      </c>
    </row>
    <row r="166" spans="1:65" s="2" customFormat="1" ht="21.75" customHeight="1">
      <c r="A166" s="40"/>
      <c r="B166" s="41"/>
      <c r="C166" s="226" t="s">
        <v>244</v>
      </c>
      <c r="D166" s="226" t="s">
        <v>137</v>
      </c>
      <c r="E166" s="227" t="s">
        <v>245</v>
      </c>
      <c r="F166" s="228" t="s">
        <v>246</v>
      </c>
      <c r="G166" s="229" t="s">
        <v>140</v>
      </c>
      <c r="H166" s="230">
        <v>3</v>
      </c>
      <c r="I166" s="231"/>
      <c r="J166" s="232">
        <f>ROUND(I166*H166,2)</f>
        <v>0</v>
      </c>
      <c r="K166" s="228" t="s">
        <v>32</v>
      </c>
      <c r="L166" s="46"/>
      <c r="M166" s="233" t="s">
        <v>32</v>
      </c>
      <c r="N166" s="234" t="s">
        <v>49</v>
      </c>
      <c r="O166" s="86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7" t="s">
        <v>142</v>
      </c>
      <c r="AT166" s="237" t="s">
        <v>137</v>
      </c>
      <c r="AU166" s="237" t="s">
        <v>87</v>
      </c>
      <c r="AY166" s="18" t="s">
        <v>136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8" t="s">
        <v>85</v>
      </c>
      <c r="BK166" s="238">
        <f>ROUND(I166*H166,2)</f>
        <v>0</v>
      </c>
      <c r="BL166" s="18" t="s">
        <v>142</v>
      </c>
      <c r="BM166" s="237" t="s">
        <v>247</v>
      </c>
    </row>
    <row r="167" spans="1:51" s="13" customFormat="1" ht="12">
      <c r="A167" s="13"/>
      <c r="B167" s="239"/>
      <c r="C167" s="240"/>
      <c r="D167" s="241" t="s">
        <v>144</v>
      </c>
      <c r="E167" s="242" t="s">
        <v>32</v>
      </c>
      <c r="F167" s="243" t="s">
        <v>248</v>
      </c>
      <c r="G167" s="240"/>
      <c r="H167" s="242" t="s">
        <v>32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144</v>
      </c>
      <c r="AU167" s="249" t="s">
        <v>87</v>
      </c>
      <c r="AV167" s="13" t="s">
        <v>85</v>
      </c>
      <c r="AW167" s="13" t="s">
        <v>39</v>
      </c>
      <c r="AX167" s="13" t="s">
        <v>78</v>
      </c>
      <c r="AY167" s="249" t="s">
        <v>136</v>
      </c>
    </row>
    <row r="168" spans="1:51" s="14" customFormat="1" ht="12">
      <c r="A168" s="14"/>
      <c r="B168" s="250"/>
      <c r="C168" s="251"/>
      <c r="D168" s="241" t="s">
        <v>144</v>
      </c>
      <c r="E168" s="252" t="s">
        <v>32</v>
      </c>
      <c r="F168" s="253" t="s">
        <v>155</v>
      </c>
      <c r="G168" s="251"/>
      <c r="H168" s="254">
        <v>3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0" t="s">
        <v>144</v>
      </c>
      <c r="AU168" s="260" t="s">
        <v>87</v>
      </c>
      <c r="AV168" s="14" t="s">
        <v>87</v>
      </c>
      <c r="AW168" s="14" t="s">
        <v>39</v>
      </c>
      <c r="AX168" s="14" t="s">
        <v>85</v>
      </c>
      <c r="AY168" s="260" t="s">
        <v>136</v>
      </c>
    </row>
    <row r="169" spans="1:65" s="2" customFormat="1" ht="21.75" customHeight="1">
      <c r="A169" s="40"/>
      <c r="B169" s="41"/>
      <c r="C169" s="226" t="s">
        <v>7</v>
      </c>
      <c r="D169" s="226" t="s">
        <v>137</v>
      </c>
      <c r="E169" s="227" t="s">
        <v>249</v>
      </c>
      <c r="F169" s="228" t="s">
        <v>250</v>
      </c>
      <c r="G169" s="229" t="s">
        <v>140</v>
      </c>
      <c r="H169" s="230">
        <v>2</v>
      </c>
      <c r="I169" s="231"/>
      <c r="J169" s="232">
        <f>ROUND(I169*H169,2)</f>
        <v>0</v>
      </c>
      <c r="K169" s="228" t="s">
        <v>32</v>
      </c>
      <c r="L169" s="46"/>
      <c r="M169" s="233" t="s">
        <v>32</v>
      </c>
      <c r="N169" s="234" t="s">
        <v>49</v>
      </c>
      <c r="O169" s="86"/>
      <c r="P169" s="235">
        <f>O169*H169</f>
        <v>0</v>
      </c>
      <c r="Q169" s="235">
        <v>0.016</v>
      </c>
      <c r="R169" s="235">
        <f>Q169*H169</f>
        <v>0.032</v>
      </c>
      <c r="S169" s="235">
        <v>0</v>
      </c>
      <c r="T169" s="23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7" t="s">
        <v>142</v>
      </c>
      <c r="AT169" s="237" t="s">
        <v>137</v>
      </c>
      <c r="AU169" s="237" t="s">
        <v>87</v>
      </c>
      <c r="AY169" s="18" t="s">
        <v>136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8" t="s">
        <v>85</v>
      </c>
      <c r="BK169" s="238">
        <f>ROUND(I169*H169,2)</f>
        <v>0</v>
      </c>
      <c r="BL169" s="18" t="s">
        <v>142</v>
      </c>
      <c r="BM169" s="237" t="s">
        <v>251</v>
      </c>
    </row>
    <row r="170" spans="1:51" s="13" customFormat="1" ht="12">
      <c r="A170" s="13"/>
      <c r="B170" s="239"/>
      <c r="C170" s="240"/>
      <c r="D170" s="241" t="s">
        <v>144</v>
      </c>
      <c r="E170" s="242" t="s">
        <v>32</v>
      </c>
      <c r="F170" s="243" t="s">
        <v>252</v>
      </c>
      <c r="G170" s="240"/>
      <c r="H170" s="242" t="s">
        <v>32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144</v>
      </c>
      <c r="AU170" s="249" t="s">
        <v>87</v>
      </c>
      <c r="AV170" s="13" t="s">
        <v>85</v>
      </c>
      <c r="AW170" s="13" t="s">
        <v>39</v>
      </c>
      <c r="AX170" s="13" t="s">
        <v>78</v>
      </c>
      <c r="AY170" s="249" t="s">
        <v>136</v>
      </c>
    </row>
    <row r="171" spans="1:51" s="14" customFormat="1" ht="12">
      <c r="A171" s="14"/>
      <c r="B171" s="250"/>
      <c r="C171" s="251"/>
      <c r="D171" s="241" t="s">
        <v>144</v>
      </c>
      <c r="E171" s="252" t="s">
        <v>32</v>
      </c>
      <c r="F171" s="253" t="s">
        <v>87</v>
      </c>
      <c r="G171" s="251"/>
      <c r="H171" s="254">
        <v>2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0" t="s">
        <v>144</v>
      </c>
      <c r="AU171" s="260" t="s">
        <v>87</v>
      </c>
      <c r="AV171" s="14" t="s">
        <v>87</v>
      </c>
      <c r="AW171" s="14" t="s">
        <v>39</v>
      </c>
      <c r="AX171" s="14" t="s">
        <v>85</v>
      </c>
      <c r="AY171" s="260" t="s">
        <v>136</v>
      </c>
    </row>
    <row r="172" spans="1:65" s="2" customFormat="1" ht="21.75" customHeight="1">
      <c r="A172" s="40"/>
      <c r="B172" s="41"/>
      <c r="C172" s="226" t="s">
        <v>253</v>
      </c>
      <c r="D172" s="226" t="s">
        <v>137</v>
      </c>
      <c r="E172" s="227" t="s">
        <v>254</v>
      </c>
      <c r="F172" s="228" t="s">
        <v>255</v>
      </c>
      <c r="G172" s="229" t="s">
        <v>211</v>
      </c>
      <c r="H172" s="230">
        <v>1</v>
      </c>
      <c r="I172" s="231"/>
      <c r="J172" s="232">
        <f>ROUND(I172*H172,2)</f>
        <v>0</v>
      </c>
      <c r="K172" s="228" t="s">
        <v>32</v>
      </c>
      <c r="L172" s="46"/>
      <c r="M172" s="233" t="s">
        <v>32</v>
      </c>
      <c r="N172" s="234" t="s">
        <v>49</v>
      </c>
      <c r="O172" s="86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7" t="s">
        <v>142</v>
      </c>
      <c r="AT172" s="237" t="s">
        <v>137</v>
      </c>
      <c r="AU172" s="237" t="s">
        <v>87</v>
      </c>
      <c r="AY172" s="18" t="s">
        <v>136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8" t="s">
        <v>85</v>
      </c>
      <c r="BK172" s="238">
        <f>ROUND(I172*H172,2)</f>
        <v>0</v>
      </c>
      <c r="BL172" s="18" t="s">
        <v>142</v>
      </c>
      <c r="BM172" s="237" t="s">
        <v>256</v>
      </c>
    </row>
    <row r="173" spans="1:51" s="13" customFormat="1" ht="12">
      <c r="A173" s="13"/>
      <c r="B173" s="239"/>
      <c r="C173" s="240"/>
      <c r="D173" s="241" t="s">
        <v>144</v>
      </c>
      <c r="E173" s="242" t="s">
        <v>32</v>
      </c>
      <c r="F173" s="243" t="s">
        <v>257</v>
      </c>
      <c r="G173" s="240"/>
      <c r="H173" s="242" t="s">
        <v>32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9" t="s">
        <v>144</v>
      </c>
      <c r="AU173" s="249" t="s">
        <v>87</v>
      </c>
      <c r="AV173" s="13" t="s">
        <v>85</v>
      </c>
      <c r="AW173" s="13" t="s">
        <v>39</v>
      </c>
      <c r="AX173" s="13" t="s">
        <v>78</v>
      </c>
      <c r="AY173" s="249" t="s">
        <v>136</v>
      </c>
    </row>
    <row r="174" spans="1:51" s="14" customFormat="1" ht="12">
      <c r="A174" s="14"/>
      <c r="B174" s="250"/>
      <c r="C174" s="251"/>
      <c r="D174" s="241" t="s">
        <v>144</v>
      </c>
      <c r="E174" s="252" t="s">
        <v>32</v>
      </c>
      <c r="F174" s="253" t="s">
        <v>85</v>
      </c>
      <c r="G174" s="251"/>
      <c r="H174" s="254">
        <v>1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0" t="s">
        <v>144</v>
      </c>
      <c r="AU174" s="260" t="s">
        <v>87</v>
      </c>
      <c r="AV174" s="14" t="s">
        <v>87</v>
      </c>
      <c r="AW174" s="14" t="s">
        <v>39</v>
      </c>
      <c r="AX174" s="14" t="s">
        <v>85</v>
      </c>
      <c r="AY174" s="260" t="s">
        <v>136</v>
      </c>
    </row>
    <row r="175" spans="1:65" s="2" customFormat="1" ht="21.75" customHeight="1">
      <c r="A175" s="40"/>
      <c r="B175" s="41"/>
      <c r="C175" s="226" t="s">
        <v>258</v>
      </c>
      <c r="D175" s="226" t="s">
        <v>137</v>
      </c>
      <c r="E175" s="227" t="s">
        <v>259</v>
      </c>
      <c r="F175" s="228" t="s">
        <v>260</v>
      </c>
      <c r="G175" s="229" t="s">
        <v>261</v>
      </c>
      <c r="H175" s="230">
        <v>1</v>
      </c>
      <c r="I175" s="231"/>
      <c r="J175" s="232">
        <f>ROUND(I175*H175,2)</f>
        <v>0</v>
      </c>
      <c r="K175" s="228" t="s">
        <v>32</v>
      </c>
      <c r="L175" s="46"/>
      <c r="M175" s="233" t="s">
        <v>32</v>
      </c>
      <c r="N175" s="234" t="s">
        <v>49</v>
      </c>
      <c r="O175" s="86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7" t="s">
        <v>142</v>
      </c>
      <c r="AT175" s="237" t="s">
        <v>137</v>
      </c>
      <c r="AU175" s="237" t="s">
        <v>87</v>
      </c>
      <c r="AY175" s="18" t="s">
        <v>136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8" t="s">
        <v>85</v>
      </c>
      <c r="BK175" s="238">
        <f>ROUND(I175*H175,2)</f>
        <v>0</v>
      </c>
      <c r="BL175" s="18" t="s">
        <v>142</v>
      </c>
      <c r="BM175" s="237" t="s">
        <v>262</v>
      </c>
    </row>
    <row r="176" spans="1:51" s="13" customFormat="1" ht="12">
      <c r="A176" s="13"/>
      <c r="B176" s="239"/>
      <c r="C176" s="240"/>
      <c r="D176" s="241" t="s">
        <v>144</v>
      </c>
      <c r="E176" s="242" t="s">
        <v>32</v>
      </c>
      <c r="F176" s="243" t="s">
        <v>263</v>
      </c>
      <c r="G176" s="240"/>
      <c r="H176" s="242" t="s">
        <v>32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144</v>
      </c>
      <c r="AU176" s="249" t="s">
        <v>87</v>
      </c>
      <c r="AV176" s="13" t="s">
        <v>85</v>
      </c>
      <c r="AW176" s="13" t="s">
        <v>39</v>
      </c>
      <c r="AX176" s="13" t="s">
        <v>78</v>
      </c>
      <c r="AY176" s="249" t="s">
        <v>136</v>
      </c>
    </row>
    <row r="177" spans="1:51" s="14" customFormat="1" ht="12">
      <c r="A177" s="14"/>
      <c r="B177" s="250"/>
      <c r="C177" s="251"/>
      <c r="D177" s="241" t="s">
        <v>144</v>
      </c>
      <c r="E177" s="252" t="s">
        <v>32</v>
      </c>
      <c r="F177" s="253" t="s">
        <v>85</v>
      </c>
      <c r="G177" s="251"/>
      <c r="H177" s="254">
        <v>1</v>
      </c>
      <c r="I177" s="255"/>
      <c r="J177" s="251"/>
      <c r="K177" s="251"/>
      <c r="L177" s="256"/>
      <c r="M177" s="257"/>
      <c r="N177" s="258"/>
      <c r="O177" s="258"/>
      <c r="P177" s="258"/>
      <c r="Q177" s="258"/>
      <c r="R177" s="258"/>
      <c r="S177" s="258"/>
      <c r="T177" s="25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0" t="s">
        <v>144</v>
      </c>
      <c r="AU177" s="260" t="s">
        <v>87</v>
      </c>
      <c r="AV177" s="14" t="s">
        <v>87</v>
      </c>
      <c r="AW177" s="14" t="s">
        <v>39</v>
      </c>
      <c r="AX177" s="14" t="s">
        <v>85</v>
      </c>
      <c r="AY177" s="260" t="s">
        <v>136</v>
      </c>
    </row>
    <row r="178" spans="1:65" s="2" customFormat="1" ht="21.75" customHeight="1">
      <c r="A178" s="40"/>
      <c r="B178" s="41"/>
      <c r="C178" s="226" t="s">
        <v>264</v>
      </c>
      <c r="D178" s="226" t="s">
        <v>137</v>
      </c>
      <c r="E178" s="227" t="s">
        <v>265</v>
      </c>
      <c r="F178" s="228" t="s">
        <v>266</v>
      </c>
      <c r="G178" s="229" t="s">
        <v>211</v>
      </c>
      <c r="H178" s="230">
        <v>1</v>
      </c>
      <c r="I178" s="231"/>
      <c r="J178" s="232">
        <f>ROUND(I178*H178,2)</f>
        <v>0</v>
      </c>
      <c r="K178" s="228" t="s">
        <v>32</v>
      </c>
      <c r="L178" s="46"/>
      <c r="M178" s="233" t="s">
        <v>32</v>
      </c>
      <c r="N178" s="234" t="s">
        <v>49</v>
      </c>
      <c r="O178" s="86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37" t="s">
        <v>142</v>
      </c>
      <c r="AT178" s="237" t="s">
        <v>137</v>
      </c>
      <c r="AU178" s="237" t="s">
        <v>87</v>
      </c>
      <c r="AY178" s="18" t="s">
        <v>136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8" t="s">
        <v>85</v>
      </c>
      <c r="BK178" s="238">
        <f>ROUND(I178*H178,2)</f>
        <v>0</v>
      </c>
      <c r="BL178" s="18" t="s">
        <v>142</v>
      </c>
      <c r="BM178" s="237" t="s">
        <v>267</v>
      </c>
    </row>
    <row r="179" spans="1:51" s="13" customFormat="1" ht="12">
      <c r="A179" s="13"/>
      <c r="B179" s="239"/>
      <c r="C179" s="240"/>
      <c r="D179" s="241" t="s">
        <v>144</v>
      </c>
      <c r="E179" s="242" t="s">
        <v>32</v>
      </c>
      <c r="F179" s="243" t="s">
        <v>268</v>
      </c>
      <c r="G179" s="240"/>
      <c r="H179" s="242" t="s">
        <v>32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144</v>
      </c>
      <c r="AU179" s="249" t="s">
        <v>87</v>
      </c>
      <c r="AV179" s="13" t="s">
        <v>85</v>
      </c>
      <c r="AW179" s="13" t="s">
        <v>39</v>
      </c>
      <c r="AX179" s="13" t="s">
        <v>78</v>
      </c>
      <c r="AY179" s="249" t="s">
        <v>136</v>
      </c>
    </row>
    <row r="180" spans="1:51" s="14" customFormat="1" ht="12">
      <c r="A180" s="14"/>
      <c r="B180" s="250"/>
      <c r="C180" s="251"/>
      <c r="D180" s="241" t="s">
        <v>144</v>
      </c>
      <c r="E180" s="252" t="s">
        <v>32</v>
      </c>
      <c r="F180" s="253" t="s">
        <v>85</v>
      </c>
      <c r="G180" s="251"/>
      <c r="H180" s="254">
        <v>1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0" t="s">
        <v>144</v>
      </c>
      <c r="AU180" s="260" t="s">
        <v>87</v>
      </c>
      <c r="AV180" s="14" t="s">
        <v>87</v>
      </c>
      <c r="AW180" s="14" t="s">
        <v>39</v>
      </c>
      <c r="AX180" s="14" t="s">
        <v>85</v>
      </c>
      <c r="AY180" s="260" t="s">
        <v>136</v>
      </c>
    </row>
    <row r="181" spans="1:65" s="2" customFormat="1" ht="21.75" customHeight="1">
      <c r="A181" s="40"/>
      <c r="B181" s="41"/>
      <c r="C181" s="226" t="s">
        <v>269</v>
      </c>
      <c r="D181" s="226" t="s">
        <v>137</v>
      </c>
      <c r="E181" s="227" t="s">
        <v>270</v>
      </c>
      <c r="F181" s="228" t="s">
        <v>271</v>
      </c>
      <c r="G181" s="229" t="s">
        <v>140</v>
      </c>
      <c r="H181" s="230">
        <v>5</v>
      </c>
      <c r="I181" s="231"/>
      <c r="J181" s="232">
        <f>ROUND(I181*H181,2)</f>
        <v>0</v>
      </c>
      <c r="K181" s="228" t="s">
        <v>32</v>
      </c>
      <c r="L181" s="46"/>
      <c r="M181" s="233" t="s">
        <v>32</v>
      </c>
      <c r="N181" s="234" t="s">
        <v>49</v>
      </c>
      <c r="O181" s="86"/>
      <c r="P181" s="235">
        <f>O181*H181</f>
        <v>0</v>
      </c>
      <c r="Q181" s="235">
        <v>0.013</v>
      </c>
      <c r="R181" s="235">
        <f>Q181*H181</f>
        <v>0.065</v>
      </c>
      <c r="S181" s="235">
        <v>0</v>
      </c>
      <c r="T181" s="23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7" t="s">
        <v>142</v>
      </c>
      <c r="AT181" s="237" t="s">
        <v>137</v>
      </c>
      <c r="AU181" s="237" t="s">
        <v>87</v>
      </c>
      <c r="AY181" s="18" t="s">
        <v>136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8" t="s">
        <v>85</v>
      </c>
      <c r="BK181" s="238">
        <f>ROUND(I181*H181,2)</f>
        <v>0</v>
      </c>
      <c r="BL181" s="18" t="s">
        <v>142</v>
      </c>
      <c r="BM181" s="237" t="s">
        <v>272</v>
      </c>
    </row>
    <row r="182" spans="1:51" s="13" customFormat="1" ht="12">
      <c r="A182" s="13"/>
      <c r="B182" s="239"/>
      <c r="C182" s="240"/>
      <c r="D182" s="241" t="s">
        <v>144</v>
      </c>
      <c r="E182" s="242" t="s">
        <v>32</v>
      </c>
      <c r="F182" s="243" t="s">
        <v>273</v>
      </c>
      <c r="G182" s="240"/>
      <c r="H182" s="242" t="s">
        <v>32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144</v>
      </c>
      <c r="AU182" s="249" t="s">
        <v>87</v>
      </c>
      <c r="AV182" s="13" t="s">
        <v>85</v>
      </c>
      <c r="AW182" s="13" t="s">
        <v>39</v>
      </c>
      <c r="AX182" s="13" t="s">
        <v>78</v>
      </c>
      <c r="AY182" s="249" t="s">
        <v>136</v>
      </c>
    </row>
    <row r="183" spans="1:51" s="14" customFormat="1" ht="12">
      <c r="A183" s="14"/>
      <c r="B183" s="250"/>
      <c r="C183" s="251"/>
      <c r="D183" s="241" t="s">
        <v>144</v>
      </c>
      <c r="E183" s="252" t="s">
        <v>32</v>
      </c>
      <c r="F183" s="253" t="s">
        <v>165</v>
      </c>
      <c r="G183" s="251"/>
      <c r="H183" s="254">
        <v>5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0" t="s">
        <v>144</v>
      </c>
      <c r="AU183" s="260" t="s">
        <v>87</v>
      </c>
      <c r="AV183" s="14" t="s">
        <v>87</v>
      </c>
      <c r="AW183" s="14" t="s">
        <v>39</v>
      </c>
      <c r="AX183" s="14" t="s">
        <v>85</v>
      </c>
      <c r="AY183" s="260" t="s">
        <v>136</v>
      </c>
    </row>
    <row r="184" spans="1:65" s="2" customFormat="1" ht="21.75" customHeight="1">
      <c r="A184" s="40"/>
      <c r="B184" s="41"/>
      <c r="C184" s="226" t="s">
        <v>274</v>
      </c>
      <c r="D184" s="226" t="s">
        <v>137</v>
      </c>
      <c r="E184" s="227" t="s">
        <v>275</v>
      </c>
      <c r="F184" s="228" t="s">
        <v>276</v>
      </c>
      <c r="G184" s="229" t="s">
        <v>140</v>
      </c>
      <c r="H184" s="230">
        <v>73.1</v>
      </c>
      <c r="I184" s="231"/>
      <c r="J184" s="232">
        <f>ROUND(I184*H184,2)</f>
        <v>0</v>
      </c>
      <c r="K184" s="228" t="s">
        <v>32</v>
      </c>
      <c r="L184" s="46"/>
      <c r="M184" s="233" t="s">
        <v>32</v>
      </c>
      <c r="N184" s="234" t="s">
        <v>49</v>
      </c>
      <c r="O184" s="86"/>
      <c r="P184" s="235">
        <f>O184*H184</f>
        <v>0</v>
      </c>
      <c r="Q184" s="235">
        <v>0.02021</v>
      </c>
      <c r="R184" s="235">
        <f>Q184*H184</f>
        <v>1.4773509999999999</v>
      </c>
      <c r="S184" s="235">
        <v>0</v>
      </c>
      <c r="T184" s="23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7" t="s">
        <v>142</v>
      </c>
      <c r="AT184" s="237" t="s">
        <v>137</v>
      </c>
      <c r="AU184" s="237" t="s">
        <v>87</v>
      </c>
      <c r="AY184" s="18" t="s">
        <v>136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8" t="s">
        <v>85</v>
      </c>
      <c r="BK184" s="238">
        <f>ROUND(I184*H184,2)</f>
        <v>0</v>
      </c>
      <c r="BL184" s="18" t="s">
        <v>142</v>
      </c>
      <c r="BM184" s="237" t="s">
        <v>277</v>
      </c>
    </row>
    <row r="185" spans="1:51" s="13" customFormat="1" ht="12">
      <c r="A185" s="13"/>
      <c r="B185" s="239"/>
      <c r="C185" s="240"/>
      <c r="D185" s="241" t="s">
        <v>144</v>
      </c>
      <c r="E185" s="242" t="s">
        <v>32</v>
      </c>
      <c r="F185" s="243" t="s">
        <v>278</v>
      </c>
      <c r="G185" s="240"/>
      <c r="H185" s="242" t="s">
        <v>32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144</v>
      </c>
      <c r="AU185" s="249" t="s">
        <v>87</v>
      </c>
      <c r="AV185" s="13" t="s">
        <v>85</v>
      </c>
      <c r="AW185" s="13" t="s">
        <v>39</v>
      </c>
      <c r="AX185" s="13" t="s">
        <v>78</v>
      </c>
      <c r="AY185" s="249" t="s">
        <v>136</v>
      </c>
    </row>
    <row r="186" spans="1:51" s="14" customFormat="1" ht="12">
      <c r="A186" s="14"/>
      <c r="B186" s="250"/>
      <c r="C186" s="251"/>
      <c r="D186" s="241" t="s">
        <v>144</v>
      </c>
      <c r="E186" s="252" t="s">
        <v>32</v>
      </c>
      <c r="F186" s="253" t="s">
        <v>279</v>
      </c>
      <c r="G186" s="251"/>
      <c r="H186" s="254">
        <v>73.1</v>
      </c>
      <c r="I186" s="255"/>
      <c r="J186" s="251"/>
      <c r="K186" s="251"/>
      <c r="L186" s="256"/>
      <c r="M186" s="257"/>
      <c r="N186" s="258"/>
      <c r="O186" s="258"/>
      <c r="P186" s="258"/>
      <c r="Q186" s="258"/>
      <c r="R186" s="258"/>
      <c r="S186" s="258"/>
      <c r="T186" s="25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0" t="s">
        <v>144</v>
      </c>
      <c r="AU186" s="260" t="s">
        <v>87</v>
      </c>
      <c r="AV186" s="14" t="s">
        <v>87</v>
      </c>
      <c r="AW186" s="14" t="s">
        <v>39</v>
      </c>
      <c r="AX186" s="14" t="s">
        <v>85</v>
      </c>
      <c r="AY186" s="260" t="s">
        <v>136</v>
      </c>
    </row>
    <row r="187" spans="1:65" s="2" customFormat="1" ht="21.75" customHeight="1">
      <c r="A187" s="40"/>
      <c r="B187" s="41"/>
      <c r="C187" s="226" t="s">
        <v>280</v>
      </c>
      <c r="D187" s="226" t="s">
        <v>137</v>
      </c>
      <c r="E187" s="227" t="s">
        <v>281</v>
      </c>
      <c r="F187" s="228" t="s">
        <v>282</v>
      </c>
      <c r="G187" s="229" t="s">
        <v>140</v>
      </c>
      <c r="H187" s="230">
        <v>19</v>
      </c>
      <c r="I187" s="231"/>
      <c r="J187" s="232">
        <f>ROUND(I187*H187,2)</f>
        <v>0</v>
      </c>
      <c r="K187" s="228" t="s">
        <v>32</v>
      </c>
      <c r="L187" s="46"/>
      <c r="M187" s="233" t="s">
        <v>32</v>
      </c>
      <c r="N187" s="234" t="s">
        <v>49</v>
      </c>
      <c r="O187" s="86"/>
      <c r="P187" s="235">
        <f>O187*H187</f>
        <v>0</v>
      </c>
      <c r="Q187" s="235">
        <v>0.015</v>
      </c>
      <c r="R187" s="235">
        <f>Q187*H187</f>
        <v>0.285</v>
      </c>
      <c r="S187" s="235">
        <v>0</v>
      </c>
      <c r="T187" s="23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7" t="s">
        <v>142</v>
      </c>
      <c r="AT187" s="237" t="s">
        <v>137</v>
      </c>
      <c r="AU187" s="237" t="s">
        <v>87</v>
      </c>
      <c r="AY187" s="18" t="s">
        <v>136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8" t="s">
        <v>85</v>
      </c>
      <c r="BK187" s="238">
        <f>ROUND(I187*H187,2)</f>
        <v>0</v>
      </c>
      <c r="BL187" s="18" t="s">
        <v>142</v>
      </c>
      <c r="BM187" s="237" t="s">
        <v>283</v>
      </c>
    </row>
    <row r="188" spans="1:51" s="13" customFormat="1" ht="12">
      <c r="A188" s="13"/>
      <c r="B188" s="239"/>
      <c r="C188" s="240"/>
      <c r="D188" s="241" t="s">
        <v>144</v>
      </c>
      <c r="E188" s="242" t="s">
        <v>32</v>
      </c>
      <c r="F188" s="243" t="s">
        <v>284</v>
      </c>
      <c r="G188" s="240"/>
      <c r="H188" s="242" t="s">
        <v>32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144</v>
      </c>
      <c r="AU188" s="249" t="s">
        <v>87</v>
      </c>
      <c r="AV188" s="13" t="s">
        <v>85</v>
      </c>
      <c r="AW188" s="13" t="s">
        <v>39</v>
      </c>
      <c r="AX188" s="13" t="s">
        <v>78</v>
      </c>
      <c r="AY188" s="249" t="s">
        <v>136</v>
      </c>
    </row>
    <row r="189" spans="1:51" s="14" customFormat="1" ht="12">
      <c r="A189" s="14"/>
      <c r="B189" s="250"/>
      <c r="C189" s="251"/>
      <c r="D189" s="241" t="s">
        <v>144</v>
      </c>
      <c r="E189" s="252" t="s">
        <v>32</v>
      </c>
      <c r="F189" s="253" t="s">
        <v>239</v>
      </c>
      <c r="G189" s="251"/>
      <c r="H189" s="254">
        <v>19</v>
      </c>
      <c r="I189" s="255"/>
      <c r="J189" s="251"/>
      <c r="K189" s="251"/>
      <c r="L189" s="256"/>
      <c r="M189" s="257"/>
      <c r="N189" s="258"/>
      <c r="O189" s="258"/>
      <c r="P189" s="258"/>
      <c r="Q189" s="258"/>
      <c r="R189" s="258"/>
      <c r="S189" s="258"/>
      <c r="T189" s="25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0" t="s">
        <v>144</v>
      </c>
      <c r="AU189" s="260" t="s">
        <v>87</v>
      </c>
      <c r="AV189" s="14" t="s">
        <v>87</v>
      </c>
      <c r="AW189" s="14" t="s">
        <v>39</v>
      </c>
      <c r="AX189" s="14" t="s">
        <v>85</v>
      </c>
      <c r="AY189" s="260" t="s">
        <v>136</v>
      </c>
    </row>
    <row r="190" spans="1:65" s="2" customFormat="1" ht="33" customHeight="1">
      <c r="A190" s="40"/>
      <c r="B190" s="41"/>
      <c r="C190" s="226" t="s">
        <v>285</v>
      </c>
      <c r="D190" s="226" t="s">
        <v>137</v>
      </c>
      <c r="E190" s="227" t="s">
        <v>286</v>
      </c>
      <c r="F190" s="228" t="s">
        <v>287</v>
      </c>
      <c r="G190" s="229" t="s">
        <v>211</v>
      </c>
      <c r="H190" s="230">
        <v>1</v>
      </c>
      <c r="I190" s="231"/>
      <c r="J190" s="232">
        <f>ROUND(I190*H190,2)</f>
        <v>0</v>
      </c>
      <c r="K190" s="228" t="s">
        <v>32</v>
      </c>
      <c r="L190" s="46"/>
      <c r="M190" s="233" t="s">
        <v>32</v>
      </c>
      <c r="N190" s="234" t="s">
        <v>49</v>
      </c>
      <c r="O190" s="86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37" t="s">
        <v>142</v>
      </c>
      <c r="AT190" s="237" t="s">
        <v>137</v>
      </c>
      <c r="AU190" s="237" t="s">
        <v>87</v>
      </c>
      <c r="AY190" s="18" t="s">
        <v>136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8" t="s">
        <v>85</v>
      </c>
      <c r="BK190" s="238">
        <f>ROUND(I190*H190,2)</f>
        <v>0</v>
      </c>
      <c r="BL190" s="18" t="s">
        <v>142</v>
      </c>
      <c r="BM190" s="237" t="s">
        <v>288</v>
      </c>
    </row>
    <row r="191" spans="1:51" s="13" customFormat="1" ht="12">
      <c r="A191" s="13"/>
      <c r="B191" s="239"/>
      <c r="C191" s="240"/>
      <c r="D191" s="241" t="s">
        <v>144</v>
      </c>
      <c r="E191" s="242" t="s">
        <v>32</v>
      </c>
      <c r="F191" s="243" t="s">
        <v>289</v>
      </c>
      <c r="G191" s="240"/>
      <c r="H191" s="242" t="s">
        <v>32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144</v>
      </c>
      <c r="AU191" s="249" t="s">
        <v>87</v>
      </c>
      <c r="AV191" s="13" t="s">
        <v>85</v>
      </c>
      <c r="AW191" s="13" t="s">
        <v>39</v>
      </c>
      <c r="AX191" s="13" t="s">
        <v>78</v>
      </c>
      <c r="AY191" s="249" t="s">
        <v>136</v>
      </c>
    </row>
    <row r="192" spans="1:51" s="14" customFormat="1" ht="12">
      <c r="A192" s="14"/>
      <c r="B192" s="250"/>
      <c r="C192" s="251"/>
      <c r="D192" s="241" t="s">
        <v>144</v>
      </c>
      <c r="E192" s="252" t="s">
        <v>32</v>
      </c>
      <c r="F192" s="253" t="s">
        <v>85</v>
      </c>
      <c r="G192" s="251"/>
      <c r="H192" s="254">
        <v>1</v>
      </c>
      <c r="I192" s="255"/>
      <c r="J192" s="251"/>
      <c r="K192" s="251"/>
      <c r="L192" s="256"/>
      <c r="M192" s="257"/>
      <c r="N192" s="258"/>
      <c r="O192" s="258"/>
      <c r="P192" s="258"/>
      <c r="Q192" s="258"/>
      <c r="R192" s="258"/>
      <c r="S192" s="258"/>
      <c r="T192" s="25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0" t="s">
        <v>144</v>
      </c>
      <c r="AU192" s="260" t="s">
        <v>87</v>
      </c>
      <c r="AV192" s="14" t="s">
        <v>87</v>
      </c>
      <c r="AW192" s="14" t="s">
        <v>39</v>
      </c>
      <c r="AX192" s="14" t="s">
        <v>85</v>
      </c>
      <c r="AY192" s="260" t="s">
        <v>136</v>
      </c>
    </row>
    <row r="193" spans="1:65" s="2" customFormat="1" ht="21.75" customHeight="1">
      <c r="A193" s="40"/>
      <c r="B193" s="41"/>
      <c r="C193" s="226" t="s">
        <v>290</v>
      </c>
      <c r="D193" s="226" t="s">
        <v>137</v>
      </c>
      <c r="E193" s="227" t="s">
        <v>291</v>
      </c>
      <c r="F193" s="228" t="s">
        <v>292</v>
      </c>
      <c r="G193" s="229" t="s">
        <v>183</v>
      </c>
      <c r="H193" s="230">
        <v>5</v>
      </c>
      <c r="I193" s="231"/>
      <c r="J193" s="232">
        <f>ROUND(I193*H193,2)</f>
        <v>0</v>
      </c>
      <c r="K193" s="228" t="s">
        <v>32</v>
      </c>
      <c r="L193" s="46"/>
      <c r="M193" s="233" t="s">
        <v>32</v>
      </c>
      <c r="N193" s="234" t="s">
        <v>49</v>
      </c>
      <c r="O193" s="86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7" t="s">
        <v>142</v>
      </c>
      <c r="AT193" s="237" t="s">
        <v>137</v>
      </c>
      <c r="AU193" s="237" t="s">
        <v>87</v>
      </c>
      <c r="AY193" s="18" t="s">
        <v>136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8" t="s">
        <v>85</v>
      </c>
      <c r="BK193" s="238">
        <f>ROUND(I193*H193,2)</f>
        <v>0</v>
      </c>
      <c r="BL193" s="18" t="s">
        <v>142</v>
      </c>
      <c r="BM193" s="237" t="s">
        <v>293</v>
      </c>
    </row>
    <row r="194" spans="1:51" s="13" customFormat="1" ht="12">
      <c r="A194" s="13"/>
      <c r="B194" s="239"/>
      <c r="C194" s="240"/>
      <c r="D194" s="241" t="s">
        <v>144</v>
      </c>
      <c r="E194" s="242" t="s">
        <v>32</v>
      </c>
      <c r="F194" s="243" t="s">
        <v>294</v>
      </c>
      <c r="G194" s="240"/>
      <c r="H194" s="242" t="s">
        <v>32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144</v>
      </c>
      <c r="AU194" s="249" t="s">
        <v>87</v>
      </c>
      <c r="AV194" s="13" t="s">
        <v>85</v>
      </c>
      <c r="AW194" s="13" t="s">
        <v>39</v>
      </c>
      <c r="AX194" s="13" t="s">
        <v>78</v>
      </c>
      <c r="AY194" s="249" t="s">
        <v>136</v>
      </c>
    </row>
    <row r="195" spans="1:51" s="14" customFormat="1" ht="12">
      <c r="A195" s="14"/>
      <c r="B195" s="250"/>
      <c r="C195" s="251"/>
      <c r="D195" s="241" t="s">
        <v>144</v>
      </c>
      <c r="E195" s="252" t="s">
        <v>32</v>
      </c>
      <c r="F195" s="253" t="s">
        <v>295</v>
      </c>
      <c r="G195" s="251"/>
      <c r="H195" s="254">
        <v>5</v>
      </c>
      <c r="I195" s="255"/>
      <c r="J195" s="251"/>
      <c r="K195" s="251"/>
      <c r="L195" s="256"/>
      <c r="M195" s="257"/>
      <c r="N195" s="258"/>
      <c r="O195" s="258"/>
      <c r="P195" s="258"/>
      <c r="Q195" s="258"/>
      <c r="R195" s="258"/>
      <c r="S195" s="258"/>
      <c r="T195" s="25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0" t="s">
        <v>144</v>
      </c>
      <c r="AU195" s="260" t="s">
        <v>87</v>
      </c>
      <c r="AV195" s="14" t="s">
        <v>87</v>
      </c>
      <c r="AW195" s="14" t="s">
        <v>39</v>
      </c>
      <c r="AX195" s="14" t="s">
        <v>78</v>
      </c>
      <c r="AY195" s="260" t="s">
        <v>136</v>
      </c>
    </row>
    <row r="196" spans="1:51" s="15" customFormat="1" ht="12">
      <c r="A196" s="15"/>
      <c r="B196" s="261"/>
      <c r="C196" s="262"/>
      <c r="D196" s="241" t="s">
        <v>144</v>
      </c>
      <c r="E196" s="263" t="s">
        <v>32</v>
      </c>
      <c r="F196" s="264" t="s">
        <v>147</v>
      </c>
      <c r="G196" s="262"/>
      <c r="H196" s="265">
        <v>5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1" t="s">
        <v>144</v>
      </c>
      <c r="AU196" s="271" t="s">
        <v>87</v>
      </c>
      <c r="AV196" s="15" t="s">
        <v>142</v>
      </c>
      <c r="AW196" s="15" t="s">
        <v>39</v>
      </c>
      <c r="AX196" s="15" t="s">
        <v>85</v>
      </c>
      <c r="AY196" s="271" t="s">
        <v>136</v>
      </c>
    </row>
    <row r="197" spans="1:65" s="2" customFormat="1" ht="21.75" customHeight="1">
      <c r="A197" s="40"/>
      <c r="B197" s="41"/>
      <c r="C197" s="226" t="s">
        <v>296</v>
      </c>
      <c r="D197" s="226" t="s">
        <v>137</v>
      </c>
      <c r="E197" s="227" t="s">
        <v>297</v>
      </c>
      <c r="F197" s="228" t="s">
        <v>298</v>
      </c>
      <c r="G197" s="229" t="s">
        <v>211</v>
      </c>
      <c r="H197" s="230">
        <v>1</v>
      </c>
      <c r="I197" s="231"/>
      <c r="J197" s="232">
        <f>ROUND(I197*H197,2)</f>
        <v>0</v>
      </c>
      <c r="K197" s="228" t="s">
        <v>32</v>
      </c>
      <c r="L197" s="46"/>
      <c r="M197" s="233" t="s">
        <v>32</v>
      </c>
      <c r="N197" s="234" t="s">
        <v>49</v>
      </c>
      <c r="O197" s="86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7" t="s">
        <v>142</v>
      </c>
      <c r="AT197" s="237" t="s">
        <v>137</v>
      </c>
      <c r="AU197" s="237" t="s">
        <v>87</v>
      </c>
      <c r="AY197" s="18" t="s">
        <v>136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8" t="s">
        <v>85</v>
      </c>
      <c r="BK197" s="238">
        <f>ROUND(I197*H197,2)</f>
        <v>0</v>
      </c>
      <c r="BL197" s="18" t="s">
        <v>142</v>
      </c>
      <c r="BM197" s="237" t="s">
        <v>299</v>
      </c>
    </row>
    <row r="198" spans="1:51" s="13" customFormat="1" ht="12">
      <c r="A198" s="13"/>
      <c r="B198" s="239"/>
      <c r="C198" s="240"/>
      <c r="D198" s="241" t="s">
        <v>144</v>
      </c>
      <c r="E198" s="242" t="s">
        <v>32</v>
      </c>
      <c r="F198" s="243" t="s">
        <v>300</v>
      </c>
      <c r="G198" s="240"/>
      <c r="H198" s="242" t="s">
        <v>32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9" t="s">
        <v>144</v>
      </c>
      <c r="AU198" s="249" t="s">
        <v>87</v>
      </c>
      <c r="AV198" s="13" t="s">
        <v>85</v>
      </c>
      <c r="AW198" s="13" t="s">
        <v>39</v>
      </c>
      <c r="AX198" s="13" t="s">
        <v>78</v>
      </c>
      <c r="AY198" s="249" t="s">
        <v>136</v>
      </c>
    </row>
    <row r="199" spans="1:51" s="14" customFormat="1" ht="12">
      <c r="A199" s="14"/>
      <c r="B199" s="250"/>
      <c r="C199" s="251"/>
      <c r="D199" s="241" t="s">
        <v>144</v>
      </c>
      <c r="E199" s="252" t="s">
        <v>32</v>
      </c>
      <c r="F199" s="253" t="s">
        <v>85</v>
      </c>
      <c r="G199" s="251"/>
      <c r="H199" s="254">
        <v>1</v>
      </c>
      <c r="I199" s="255"/>
      <c r="J199" s="251"/>
      <c r="K199" s="251"/>
      <c r="L199" s="256"/>
      <c r="M199" s="257"/>
      <c r="N199" s="258"/>
      <c r="O199" s="258"/>
      <c r="P199" s="258"/>
      <c r="Q199" s="258"/>
      <c r="R199" s="258"/>
      <c r="S199" s="258"/>
      <c r="T199" s="25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0" t="s">
        <v>144</v>
      </c>
      <c r="AU199" s="260" t="s">
        <v>87</v>
      </c>
      <c r="AV199" s="14" t="s">
        <v>87</v>
      </c>
      <c r="AW199" s="14" t="s">
        <v>39</v>
      </c>
      <c r="AX199" s="14" t="s">
        <v>78</v>
      </c>
      <c r="AY199" s="260" t="s">
        <v>136</v>
      </c>
    </row>
    <row r="200" spans="1:51" s="15" customFormat="1" ht="12">
      <c r="A200" s="15"/>
      <c r="B200" s="261"/>
      <c r="C200" s="262"/>
      <c r="D200" s="241" t="s">
        <v>144</v>
      </c>
      <c r="E200" s="263" t="s">
        <v>32</v>
      </c>
      <c r="F200" s="264" t="s">
        <v>147</v>
      </c>
      <c r="G200" s="262"/>
      <c r="H200" s="265">
        <v>1</v>
      </c>
      <c r="I200" s="266"/>
      <c r="J200" s="262"/>
      <c r="K200" s="262"/>
      <c r="L200" s="267"/>
      <c r="M200" s="268"/>
      <c r="N200" s="269"/>
      <c r="O200" s="269"/>
      <c r="P200" s="269"/>
      <c r="Q200" s="269"/>
      <c r="R200" s="269"/>
      <c r="S200" s="269"/>
      <c r="T200" s="270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1" t="s">
        <v>144</v>
      </c>
      <c r="AU200" s="271" t="s">
        <v>87</v>
      </c>
      <c r="AV200" s="15" t="s">
        <v>142</v>
      </c>
      <c r="AW200" s="15" t="s">
        <v>39</v>
      </c>
      <c r="AX200" s="15" t="s">
        <v>85</v>
      </c>
      <c r="AY200" s="271" t="s">
        <v>136</v>
      </c>
    </row>
    <row r="201" spans="1:65" s="2" customFormat="1" ht="33" customHeight="1">
      <c r="A201" s="40"/>
      <c r="B201" s="41"/>
      <c r="C201" s="226" t="s">
        <v>301</v>
      </c>
      <c r="D201" s="226" t="s">
        <v>137</v>
      </c>
      <c r="E201" s="227" t="s">
        <v>302</v>
      </c>
      <c r="F201" s="228" t="s">
        <v>303</v>
      </c>
      <c r="G201" s="229" t="s">
        <v>211</v>
      </c>
      <c r="H201" s="230">
        <v>6</v>
      </c>
      <c r="I201" s="231"/>
      <c r="J201" s="232">
        <f>ROUND(I201*H201,2)</f>
        <v>0</v>
      </c>
      <c r="K201" s="228" t="s">
        <v>32</v>
      </c>
      <c r="L201" s="46"/>
      <c r="M201" s="233" t="s">
        <v>32</v>
      </c>
      <c r="N201" s="234" t="s">
        <v>49</v>
      </c>
      <c r="O201" s="86"/>
      <c r="P201" s="235">
        <f>O201*H201</f>
        <v>0</v>
      </c>
      <c r="Q201" s="235">
        <v>0.08</v>
      </c>
      <c r="R201" s="235">
        <f>Q201*H201</f>
        <v>0.48</v>
      </c>
      <c r="S201" s="235">
        <v>0</v>
      </c>
      <c r="T201" s="23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7" t="s">
        <v>142</v>
      </c>
      <c r="AT201" s="237" t="s">
        <v>137</v>
      </c>
      <c r="AU201" s="237" t="s">
        <v>87</v>
      </c>
      <c r="AY201" s="18" t="s">
        <v>136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8" t="s">
        <v>85</v>
      </c>
      <c r="BK201" s="238">
        <f>ROUND(I201*H201,2)</f>
        <v>0</v>
      </c>
      <c r="BL201" s="18" t="s">
        <v>142</v>
      </c>
      <c r="BM201" s="237" t="s">
        <v>304</v>
      </c>
    </row>
    <row r="202" spans="1:51" s="14" customFormat="1" ht="12">
      <c r="A202" s="14"/>
      <c r="B202" s="250"/>
      <c r="C202" s="251"/>
      <c r="D202" s="241" t="s">
        <v>144</v>
      </c>
      <c r="E202" s="252" t="s">
        <v>32</v>
      </c>
      <c r="F202" s="253" t="s">
        <v>170</v>
      </c>
      <c r="G202" s="251"/>
      <c r="H202" s="254">
        <v>6</v>
      </c>
      <c r="I202" s="255"/>
      <c r="J202" s="251"/>
      <c r="K202" s="251"/>
      <c r="L202" s="256"/>
      <c r="M202" s="257"/>
      <c r="N202" s="258"/>
      <c r="O202" s="258"/>
      <c r="P202" s="258"/>
      <c r="Q202" s="258"/>
      <c r="R202" s="258"/>
      <c r="S202" s="258"/>
      <c r="T202" s="25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0" t="s">
        <v>144</v>
      </c>
      <c r="AU202" s="260" t="s">
        <v>87</v>
      </c>
      <c r="AV202" s="14" t="s">
        <v>87</v>
      </c>
      <c r="AW202" s="14" t="s">
        <v>39</v>
      </c>
      <c r="AX202" s="14" t="s">
        <v>78</v>
      </c>
      <c r="AY202" s="260" t="s">
        <v>136</v>
      </c>
    </row>
    <row r="203" spans="1:51" s="15" customFormat="1" ht="12">
      <c r="A203" s="15"/>
      <c r="B203" s="261"/>
      <c r="C203" s="262"/>
      <c r="D203" s="241" t="s">
        <v>144</v>
      </c>
      <c r="E203" s="263" t="s">
        <v>32</v>
      </c>
      <c r="F203" s="264" t="s">
        <v>147</v>
      </c>
      <c r="G203" s="262"/>
      <c r="H203" s="265">
        <v>6</v>
      </c>
      <c r="I203" s="266"/>
      <c r="J203" s="262"/>
      <c r="K203" s="262"/>
      <c r="L203" s="267"/>
      <c r="M203" s="268"/>
      <c r="N203" s="269"/>
      <c r="O203" s="269"/>
      <c r="P203" s="269"/>
      <c r="Q203" s="269"/>
      <c r="R203" s="269"/>
      <c r="S203" s="269"/>
      <c r="T203" s="270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1" t="s">
        <v>144</v>
      </c>
      <c r="AU203" s="271" t="s">
        <v>87</v>
      </c>
      <c r="AV203" s="15" t="s">
        <v>142</v>
      </c>
      <c r="AW203" s="15" t="s">
        <v>39</v>
      </c>
      <c r="AX203" s="15" t="s">
        <v>85</v>
      </c>
      <c r="AY203" s="271" t="s">
        <v>136</v>
      </c>
    </row>
    <row r="204" spans="1:65" s="2" customFormat="1" ht="33" customHeight="1">
      <c r="A204" s="40"/>
      <c r="B204" s="41"/>
      <c r="C204" s="226" t="s">
        <v>305</v>
      </c>
      <c r="D204" s="226" t="s">
        <v>137</v>
      </c>
      <c r="E204" s="227" t="s">
        <v>306</v>
      </c>
      <c r="F204" s="228" t="s">
        <v>307</v>
      </c>
      <c r="G204" s="229" t="s">
        <v>140</v>
      </c>
      <c r="H204" s="230">
        <v>400</v>
      </c>
      <c r="I204" s="231"/>
      <c r="J204" s="232">
        <f>ROUND(I204*H204,2)</f>
        <v>0</v>
      </c>
      <c r="K204" s="228" t="s">
        <v>141</v>
      </c>
      <c r="L204" s="46"/>
      <c r="M204" s="233" t="s">
        <v>32</v>
      </c>
      <c r="N204" s="234" t="s">
        <v>49</v>
      </c>
      <c r="O204" s="86"/>
      <c r="P204" s="235">
        <f>O204*H204</f>
        <v>0</v>
      </c>
      <c r="Q204" s="235">
        <v>4E-05</v>
      </c>
      <c r="R204" s="235">
        <f>Q204*H204</f>
        <v>0.016</v>
      </c>
      <c r="S204" s="235">
        <v>0</v>
      </c>
      <c r="T204" s="23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7" t="s">
        <v>142</v>
      </c>
      <c r="AT204" s="237" t="s">
        <v>137</v>
      </c>
      <c r="AU204" s="237" t="s">
        <v>87</v>
      </c>
      <c r="AY204" s="18" t="s">
        <v>136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8" t="s">
        <v>85</v>
      </c>
      <c r="BK204" s="238">
        <f>ROUND(I204*H204,2)</f>
        <v>0</v>
      </c>
      <c r="BL204" s="18" t="s">
        <v>142</v>
      </c>
      <c r="BM204" s="237" t="s">
        <v>308</v>
      </c>
    </row>
    <row r="205" spans="1:51" s="13" customFormat="1" ht="12">
      <c r="A205" s="13"/>
      <c r="B205" s="239"/>
      <c r="C205" s="240"/>
      <c r="D205" s="241" t="s">
        <v>144</v>
      </c>
      <c r="E205" s="242" t="s">
        <v>32</v>
      </c>
      <c r="F205" s="243" t="s">
        <v>153</v>
      </c>
      <c r="G205" s="240"/>
      <c r="H205" s="242" t="s">
        <v>32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144</v>
      </c>
      <c r="AU205" s="249" t="s">
        <v>87</v>
      </c>
      <c r="AV205" s="13" t="s">
        <v>85</v>
      </c>
      <c r="AW205" s="13" t="s">
        <v>39</v>
      </c>
      <c r="AX205" s="13" t="s">
        <v>78</v>
      </c>
      <c r="AY205" s="249" t="s">
        <v>136</v>
      </c>
    </row>
    <row r="206" spans="1:51" s="14" customFormat="1" ht="12">
      <c r="A206" s="14"/>
      <c r="B206" s="250"/>
      <c r="C206" s="251"/>
      <c r="D206" s="241" t="s">
        <v>144</v>
      </c>
      <c r="E206" s="252" t="s">
        <v>32</v>
      </c>
      <c r="F206" s="253" t="s">
        <v>309</v>
      </c>
      <c r="G206" s="251"/>
      <c r="H206" s="254">
        <v>400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0" t="s">
        <v>144</v>
      </c>
      <c r="AU206" s="260" t="s">
        <v>87</v>
      </c>
      <c r="AV206" s="14" t="s">
        <v>87</v>
      </c>
      <c r="AW206" s="14" t="s">
        <v>39</v>
      </c>
      <c r="AX206" s="14" t="s">
        <v>78</v>
      </c>
      <c r="AY206" s="260" t="s">
        <v>136</v>
      </c>
    </row>
    <row r="207" spans="1:51" s="15" customFormat="1" ht="12">
      <c r="A207" s="15"/>
      <c r="B207" s="261"/>
      <c r="C207" s="262"/>
      <c r="D207" s="241" t="s">
        <v>144</v>
      </c>
      <c r="E207" s="263" t="s">
        <v>32</v>
      </c>
      <c r="F207" s="264" t="s">
        <v>147</v>
      </c>
      <c r="G207" s="262"/>
      <c r="H207" s="265">
        <v>400</v>
      </c>
      <c r="I207" s="266"/>
      <c r="J207" s="262"/>
      <c r="K207" s="262"/>
      <c r="L207" s="267"/>
      <c r="M207" s="268"/>
      <c r="N207" s="269"/>
      <c r="O207" s="269"/>
      <c r="P207" s="269"/>
      <c r="Q207" s="269"/>
      <c r="R207" s="269"/>
      <c r="S207" s="269"/>
      <c r="T207" s="270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1" t="s">
        <v>144</v>
      </c>
      <c r="AU207" s="271" t="s">
        <v>87</v>
      </c>
      <c r="AV207" s="15" t="s">
        <v>142</v>
      </c>
      <c r="AW207" s="15" t="s">
        <v>39</v>
      </c>
      <c r="AX207" s="15" t="s">
        <v>85</v>
      </c>
      <c r="AY207" s="271" t="s">
        <v>136</v>
      </c>
    </row>
    <row r="208" spans="1:63" s="12" customFormat="1" ht="22.8" customHeight="1">
      <c r="A208" s="12"/>
      <c r="B208" s="212"/>
      <c r="C208" s="213"/>
      <c r="D208" s="214" t="s">
        <v>77</v>
      </c>
      <c r="E208" s="272" t="s">
        <v>310</v>
      </c>
      <c r="F208" s="272" t="s">
        <v>311</v>
      </c>
      <c r="G208" s="213"/>
      <c r="H208" s="213"/>
      <c r="I208" s="216"/>
      <c r="J208" s="273">
        <f>BK208</f>
        <v>0</v>
      </c>
      <c r="K208" s="213"/>
      <c r="L208" s="218"/>
      <c r="M208" s="219"/>
      <c r="N208" s="220"/>
      <c r="O208" s="220"/>
      <c r="P208" s="221">
        <f>P209</f>
        <v>0</v>
      </c>
      <c r="Q208" s="220"/>
      <c r="R208" s="221">
        <f>R209</f>
        <v>0</v>
      </c>
      <c r="S208" s="220"/>
      <c r="T208" s="222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3" t="s">
        <v>85</v>
      </c>
      <c r="AT208" s="224" t="s">
        <v>77</v>
      </c>
      <c r="AU208" s="224" t="s">
        <v>85</v>
      </c>
      <c r="AY208" s="223" t="s">
        <v>136</v>
      </c>
      <c r="BK208" s="225">
        <f>BK209</f>
        <v>0</v>
      </c>
    </row>
    <row r="209" spans="1:65" s="2" customFormat="1" ht="44.25" customHeight="1">
      <c r="A209" s="40"/>
      <c r="B209" s="41"/>
      <c r="C209" s="226" t="s">
        <v>312</v>
      </c>
      <c r="D209" s="226" t="s">
        <v>137</v>
      </c>
      <c r="E209" s="227" t="s">
        <v>313</v>
      </c>
      <c r="F209" s="228" t="s">
        <v>314</v>
      </c>
      <c r="G209" s="229" t="s">
        <v>315</v>
      </c>
      <c r="H209" s="230">
        <v>2.376</v>
      </c>
      <c r="I209" s="231"/>
      <c r="J209" s="232">
        <f>ROUND(I209*H209,2)</f>
        <v>0</v>
      </c>
      <c r="K209" s="228" t="s">
        <v>141</v>
      </c>
      <c r="L209" s="46"/>
      <c r="M209" s="233" t="s">
        <v>32</v>
      </c>
      <c r="N209" s="234" t="s">
        <v>49</v>
      </c>
      <c r="O209" s="86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7" t="s">
        <v>142</v>
      </c>
      <c r="AT209" s="237" t="s">
        <v>137</v>
      </c>
      <c r="AU209" s="237" t="s">
        <v>87</v>
      </c>
      <c r="AY209" s="18" t="s">
        <v>136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8" t="s">
        <v>85</v>
      </c>
      <c r="BK209" s="238">
        <f>ROUND(I209*H209,2)</f>
        <v>0</v>
      </c>
      <c r="BL209" s="18" t="s">
        <v>142</v>
      </c>
      <c r="BM209" s="237" t="s">
        <v>316</v>
      </c>
    </row>
    <row r="210" spans="1:63" s="12" customFormat="1" ht="25.9" customHeight="1">
      <c r="A210" s="12"/>
      <c r="B210" s="212"/>
      <c r="C210" s="213"/>
      <c r="D210" s="214" t="s">
        <v>77</v>
      </c>
      <c r="E210" s="215" t="s">
        <v>317</v>
      </c>
      <c r="F210" s="215" t="s">
        <v>318</v>
      </c>
      <c r="G210" s="213"/>
      <c r="H210" s="213"/>
      <c r="I210" s="216"/>
      <c r="J210" s="217">
        <f>BK210</f>
        <v>0</v>
      </c>
      <c r="K210" s="213"/>
      <c r="L210" s="218"/>
      <c r="M210" s="219"/>
      <c r="N210" s="220"/>
      <c r="O210" s="220"/>
      <c r="P210" s="221">
        <f>P211</f>
        <v>0</v>
      </c>
      <c r="Q210" s="220"/>
      <c r="R210" s="221">
        <f>R211</f>
        <v>0.002765</v>
      </c>
      <c r="S210" s="220"/>
      <c r="T210" s="222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3" t="s">
        <v>87</v>
      </c>
      <c r="AT210" s="224" t="s">
        <v>77</v>
      </c>
      <c r="AU210" s="224" t="s">
        <v>78</v>
      </c>
      <c r="AY210" s="223" t="s">
        <v>136</v>
      </c>
      <c r="BK210" s="225">
        <f>BK211</f>
        <v>0</v>
      </c>
    </row>
    <row r="211" spans="1:63" s="12" customFormat="1" ht="22.8" customHeight="1">
      <c r="A211" s="12"/>
      <c r="B211" s="212"/>
      <c r="C211" s="213"/>
      <c r="D211" s="214" t="s">
        <v>77</v>
      </c>
      <c r="E211" s="272" t="s">
        <v>319</v>
      </c>
      <c r="F211" s="272" t="s">
        <v>320</v>
      </c>
      <c r="G211" s="213"/>
      <c r="H211" s="213"/>
      <c r="I211" s="216"/>
      <c r="J211" s="273">
        <f>BK211</f>
        <v>0</v>
      </c>
      <c r="K211" s="213"/>
      <c r="L211" s="218"/>
      <c r="M211" s="219"/>
      <c r="N211" s="220"/>
      <c r="O211" s="220"/>
      <c r="P211" s="221">
        <f>SUM(P212:P215)</f>
        <v>0</v>
      </c>
      <c r="Q211" s="220"/>
      <c r="R211" s="221">
        <f>SUM(R212:R215)</f>
        <v>0.002765</v>
      </c>
      <c r="S211" s="220"/>
      <c r="T211" s="222">
        <f>SUM(T212:T215)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3" t="s">
        <v>87</v>
      </c>
      <c r="AT211" s="224" t="s">
        <v>77</v>
      </c>
      <c r="AU211" s="224" t="s">
        <v>85</v>
      </c>
      <c r="AY211" s="223" t="s">
        <v>136</v>
      </c>
      <c r="BK211" s="225">
        <f>SUM(BK212:BK215)</f>
        <v>0</v>
      </c>
    </row>
    <row r="212" spans="1:65" s="2" customFormat="1" ht="33" customHeight="1">
      <c r="A212" s="40"/>
      <c r="B212" s="41"/>
      <c r="C212" s="226" t="s">
        <v>321</v>
      </c>
      <c r="D212" s="226" t="s">
        <v>137</v>
      </c>
      <c r="E212" s="227" t="s">
        <v>322</v>
      </c>
      <c r="F212" s="228" t="s">
        <v>323</v>
      </c>
      <c r="G212" s="229" t="s">
        <v>183</v>
      </c>
      <c r="H212" s="230">
        <v>3.5</v>
      </c>
      <c r="I212" s="231"/>
      <c r="J212" s="232">
        <f>ROUND(I212*H212,2)</f>
        <v>0</v>
      </c>
      <c r="K212" s="228" t="s">
        <v>32</v>
      </c>
      <c r="L212" s="46"/>
      <c r="M212" s="233" t="s">
        <v>32</v>
      </c>
      <c r="N212" s="234" t="s">
        <v>49</v>
      </c>
      <c r="O212" s="86"/>
      <c r="P212" s="235">
        <f>O212*H212</f>
        <v>0</v>
      </c>
      <c r="Q212" s="235">
        <v>0.00079</v>
      </c>
      <c r="R212" s="235">
        <f>Q212*H212</f>
        <v>0.002765</v>
      </c>
      <c r="S212" s="235">
        <v>0</v>
      </c>
      <c r="T212" s="23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7" t="s">
        <v>224</v>
      </c>
      <c r="AT212" s="237" t="s">
        <v>137</v>
      </c>
      <c r="AU212" s="237" t="s">
        <v>87</v>
      </c>
      <c r="AY212" s="18" t="s">
        <v>136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8" t="s">
        <v>85</v>
      </c>
      <c r="BK212" s="238">
        <f>ROUND(I212*H212,2)</f>
        <v>0</v>
      </c>
      <c r="BL212" s="18" t="s">
        <v>224</v>
      </c>
      <c r="BM212" s="237" t="s">
        <v>324</v>
      </c>
    </row>
    <row r="213" spans="1:51" s="13" customFormat="1" ht="12">
      <c r="A213" s="13"/>
      <c r="B213" s="239"/>
      <c r="C213" s="240"/>
      <c r="D213" s="241" t="s">
        <v>144</v>
      </c>
      <c r="E213" s="242" t="s">
        <v>32</v>
      </c>
      <c r="F213" s="243" t="s">
        <v>325</v>
      </c>
      <c r="G213" s="240"/>
      <c r="H213" s="242" t="s">
        <v>32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144</v>
      </c>
      <c r="AU213" s="249" t="s">
        <v>87</v>
      </c>
      <c r="AV213" s="13" t="s">
        <v>85</v>
      </c>
      <c r="AW213" s="13" t="s">
        <v>39</v>
      </c>
      <c r="AX213" s="13" t="s">
        <v>78</v>
      </c>
      <c r="AY213" s="249" t="s">
        <v>136</v>
      </c>
    </row>
    <row r="214" spans="1:51" s="14" customFormat="1" ht="12">
      <c r="A214" s="14"/>
      <c r="B214" s="250"/>
      <c r="C214" s="251"/>
      <c r="D214" s="241" t="s">
        <v>144</v>
      </c>
      <c r="E214" s="252" t="s">
        <v>32</v>
      </c>
      <c r="F214" s="253" t="s">
        <v>326</v>
      </c>
      <c r="G214" s="251"/>
      <c r="H214" s="254">
        <v>3.5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0" t="s">
        <v>144</v>
      </c>
      <c r="AU214" s="260" t="s">
        <v>87</v>
      </c>
      <c r="AV214" s="14" t="s">
        <v>87</v>
      </c>
      <c r="AW214" s="14" t="s">
        <v>39</v>
      </c>
      <c r="AX214" s="14" t="s">
        <v>85</v>
      </c>
      <c r="AY214" s="260" t="s">
        <v>136</v>
      </c>
    </row>
    <row r="215" spans="1:65" s="2" customFormat="1" ht="44.25" customHeight="1">
      <c r="A215" s="40"/>
      <c r="B215" s="41"/>
      <c r="C215" s="226" t="s">
        <v>327</v>
      </c>
      <c r="D215" s="226" t="s">
        <v>137</v>
      </c>
      <c r="E215" s="227" t="s">
        <v>328</v>
      </c>
      <c r="F215" s="228" t="s">
        <v>329</v>
      </c>
      <c r="G215" s="229" t="s">
        <v>315</v>
      </c>
      <c r="H215" s="230">
        <v>0.003</v>
      </c>
      <c r="I215" s="231"/>
      <c r="J215" s="232">
        <f>ROUND(I215*H215,2)</f>
        <v>0</v>
      </c>
      <c r="K215" s="228" t="s">
        <v>141</v>
      </c>
      <c r="L215" s="46"/>
      <c r="M215" s="233" t="s">
        <v>32</v>
      </c>
      <c r="N215" s="234" t="s">
        <v>49</v>
      </c>
      <c r="O215" s="86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7" t="s">
        <v>224</v>
      </c>
      <c r="AT215" s="237" t="s">
        <v>137</v>
      </c>
      <c r="AU215" s="237" t="s">
        <v>87</v>
      </c>
      <c r="AY215" s="18" t="s">
        <v>136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8" t="s">
        <v>85</v>
      </c>
      <c r="BK215" s="238">
        <f>ROUND(I215*H215,2)</f>
        <v>0</v>
      </c>
      <c r="BL215" s="18" t="s">
        <v>224</v>
      </c>
      <c r="BM215" s="237" t="s">
        <v>330</v>
      </c>
    </row>
    <row r="216" spans="1:63" s="12" customFormat="1" ht="25.9" customHeight="1">
      <c r="A216" s="12"/>
      <c r="B216" s="212"/>
      <c r="C216" s="213"/>
      <c r="D216" s="214" t="s">
        <v>77</v>
      </c>
      <c r="E216" s="215" t="s">
        <v>331</v>
      </c>
      <c r="F216" s="215" t="s">
        <v>332</v>
      </c>
      <c r="G216" s="213"/>
      <c r="H216" s="213"/>
      <c r="I216" s="216"/>
      <c r="J216" s="217">
        <f>BK216</f>
        <v>0</v>
      </c>
      <c r="K216" s="213"/>
      <c r="L216" s="218"/>
      <c r="M216" s="219"/>
      <c r="N216" s="220"/>
      <c r="O216" s="220"/>
      <c r="P216" s="221">
        <f>P217</f>
        <v>0</v>
      </c>
      <c r="Q216" s="220"/>
      <c r="R216" s="221">
        <f>R217</f>
        <v>0</v>
      </c>
      <c r="S216" s="220"/>
      <c r="T216" s="222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3" t="s">
        <v>155</v>
      </c>
      <c r="AT216" s="224" t="s">
        <v>77</v>
      </c>
      <c r="AU216" s="224" t="s">
        <v>78</v>
      </c>
      <c r="AY216" s="223" t="s">
        <v>136</v>
      </c>
      <c r="BK216" s="225">
        <f>BK217</f>
        <v>0</v>
      </c>
    </row>
    <row r="217" spans="1:63" s="12" customFormat="1" ht="22.8" customHeight="1">
      <c r="A217" s="12"/>
      <c r="B217" s="212"/>
      <c r="C217" s="213"/>
      <c r="D217" s="214" t="s">
        <v>77</v>
      </c>
      <c r="E217" s="272" t="s">
        <v>333</v>
      </c>
      <c r="F217" s="272" t="s">
        <v>334</v>
      </c>
      <c r="G217" s="213"/>
      <c r="H217" s="213"/>
      <c r="I217" s="216"/>
      <c r="J217" s="273">
        <f>BK217</f>
        <v>0</v>
      </c>
      <c r="K217" s="213"/>
      <c r="L217" s="218"/>
      <c r="M217" s="219"/>
      <c r="N217" s="220"/>
      <c r="O217" s="220"/>
      <c r="P217" s="221">
        <f>SUM(P218:P222)</f>
        <v>0</v>
      </c>
      <c r="Q217" s="220"/>
      <c r="R217" s="221">
        <f>SUM(R218:R222)</f>
        <v>0</v>
      </c>
      <c r="S217" s="220"/>
      <c r="T217" s="222">
        <f>SUM(T218:T222)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3" t="s">
        <v>155</v>
      </c>
      <c r="AT217" s="224" t="s">
        <v>77</v>
      </c>
      <c r="AU217" s="224" t="s">
        <v>85</v>
      </c>
      <c r="AY217" s="223" t="s">
        <v>136</v>
      </c>
      <c r="BK217" s="225">
        <f>SUM(BK218:BK222)</f>
        <v>0</v>
      </c>
    </row>
    <row r="218" spans="1:65" s="2" customFormat="1" ht="21.75" customHeight="1">
      <c r="A218" s="40"/>
      <c r="B218" s="41"/>
      <c r="C218" s="226" t="s">
        <v>335</v>
      </c>
      <c r="D218" s="226" t="s">
        <v>137</v>
      </c>
      <c r="E218" s="227" t="s">
        <v>336</v>
      </c>
      <c r="F218" s="228" t="s">
        <v>337</v>
      </c>
      <c r="G218" s="229" t="s">
        <v>338</v>
      </c>
      <c r="H218" s="230">
        <v>1</v>
      </c>
      <c r="I218" s="231"/>
      <c r="J218" s="232">
        <f>ROUND(I218*H218,2)</f>
        <v>0</v>
      </c>
      <c r="K218" s="228" t="s">
        <v>32</v>
      </c>
      <c r="L218" s="46"/>
      <c r="M218" s="233" t="s">
        <v>32</v>
      </c>
      <c r="N218" s="234" t="s">
        <v>49</v>
      </c>
      <c r="O218" s="86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7" t="s">
        <v>339</v>
      </c>
      <c r="AT218" s="237" t="s">
        <v>137</v>
      </c>
      <c r="AU218" s="237" t="s">
        <v>87</v>
      </c>
      <c r="AY218" s="18" t="s">
        <v>136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8" t="s">
        <v>85</v>
      </c>
      <c r="BK218" s="238">
        <f>ROUND(I218*H218,2)</f>
        <v>0</v>
      </c>
      <c r="BL218" s="18" t="s">
        <v>339</v>
      </c>
      <c r="BM218" s="237" t="s">
        <v>340</v>
      </c>
    </row>
    <row r="219" spans="1:51" s="13" customFormat="1" ht="12">
      <c r="A219" s="13"/>
      <c r="B219" s="239"/>
      <c r="C219" s="240"/>
      <c r="D219" s="241" t="s">
        <v>144</v>
      </c>
      <c r="E219" s="242" t="s">
        <v>32</v>
      </c>
      <c r="F219" s="243" t="s">
        <v>341</v>
      </c>
      <c r="G219" s="240"/>
      <c r="H219" s="242" t="s">
        <v>32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9" t="s">
        <v>144</v>
      </c>
      <c r="AU219" s="249" t="s">
        <v>87</v>
      </c>
      <c r="AV219" s="13" t="s">
        <v>85</v>
      </c>
      <c r="AW219" s="13" t="s">
        <v>39</v>
      </c>
      <c r="AX219" s="13" t="s">
        <v>78</v>
      </c>
      <c r="AY219" s="249" t="s">
        <v>136</v>
      </c>
    </row>
    <row r="220" spans="1:51" s="13" customFormat="1" ht="12">
      <c r="A220" s="13"/>
      <c r="B220" s="239"/>
      <c r="C220" s="240"/>
      <c r="D220" s="241" t="s">
        <v>144</v>
      </c>
      <c r="E220" s="242" t="s">
        <v>32</v>
      </c>
      <c r="F220" s="243" t="s">
        <v>342</v>
      </c>
      <c r="G220" s="240"/>
      <c r="H220" s="242" t="s">
        <v>32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9" t="s">
        <v>144</v>
      </c>
      <c r="AU220" s="249" t="s">
        <v>87</v>
      </c>
      <c r="AV220" s="13" t="s">
        <v>85</v>
      </c>
      <c r="AW220" s="13" t="s">
        <v>39</v>
      </c>
      <c r="AX220" s="13" t="s">
        <v>78</v>
      </c>
      <c r="AY220" s="249" t="s">
        <v>136</v>
      </c>
    </row>
    <row r="221" spans="1:51" s="13" customFormat="1" ht="12">
      <c r="A221" s="13"/>
      <c r="B221" s="239"/>
      <c r="C221" s="240"/>
      <c r="D221" s="241" t="s">
        <v>144</v>
      </c>
      <c r="E221" s="242" t="s">
        <v>32</v>
      </c>
      <c r="F221" s="243" t="s">
        <v>343</v>
      </c>
      <c r="G221" s="240"/>
      <c r="H221" s="242" t="s">
        <v>32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9" t="s">
        <v>144</v>
      </c>
      <c r="AU221" s="249" t="s">
        <v>87</v>
      </c>
      <c r="AV221" s="13" t="s">
        <v>85</v>
      </c>
      <c r="AW221" s="13" t="s">
        <v>39</v>
      </c>
      <c r="AX221" s="13" t="s">
        <v>78</v>
      </c>
      <c r="AY221" s="249" t="s">
        <v>136</v>
      </c>
    </row>
    <row r="222" spans="1:51" s="14" customFormat="1" ht="12">
      <c r="A222" s="14"/>
      <c r="B222" s="250"/>
      <c r="C222" s="251"/>
      <c r="D222" s="241" t="s">
        <v>144</v>
      </c>
      <c r="E222" s="252" t="s">
        <v>32</v>
      </c>
      <c r="F222" s="253" t="s">
        <v>85</v>
      </c>
      <c r="G222" s="251"/>
      <c r="H222" s="254">
        <v>1</v>
      </c>
      <c r="I222" s="255"/>
      <c r="J222" s="251"/>
      <c r="K222" s="251"/>
      <c r="L222" s="256"/>
      <c r="M222" s="274"/>
      <c r="N222" s="275"/>
      <c r="O222" s="275"/>
      <c r="P222" s="275"/>
      <c r="Q222" s="275"/>
      <c r="R222" s="275"/>
      <c r="S222" s="275"/>
      <c r="T222" s="27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0" t="s">
        <v>144</v>
      </c>
      <c r="AU222" s="260" t="s">
        <v>87</v>
      </c>
      <c r="AV222" s="14" t="s">
        <v>87</v>
      </c>
      <c r="AW222" s="14" t="s">
        <v>39</v>
      </c>
      <c r="AX222" s="14" t="s">
        <v>85</v>
      </c>
      <c r="AY222" s="260" t="s">
        <v>136</v>
      </c>
    </row>
    <row r="223" spans="1:31" s="2" customFormat="1" ht="6.95" customHeight="1">
      <c r="A223" s="40"/>
      <c r="B223" s="61"/>
      <c r="C223" s="62"/>
      <c r="D223" s="62"/>
      <c r="E223" s="62"/>
      <c r="F223" s="62"/>
      <c r="G223" s="62"/>
      <c r="H223" s="62"/>
      <c r="I223" s="177"/>
      <c r="J223" s="62"/>
      <c r="K223" s="62"/>
      <c r="L223" s="46"/>
      <c r="M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</row>
  </sheetData>
  <sheetProtection password="CC35" sheet="1" objects="1" scenarios="1" formatColumns="0" formatRows="0" autoFilter="0"/>
  <autoFilter ref="C92:K22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1"/>
      <c r="AT3" s="18" t="s">
        <v>87</v>
      </c>
    </row>
    <row r="4" spans="2:46" s="1" customFormat="1" ht="24.95" customHeight="1">
      <c r="B4" s="21"/>
      <c r="D4" s="144" t="s">
        <v>104</v>
      </c>
      <c r="I4" s="140"/>
      <c r="L4" s="21"/>
      <c r="M4" s="145" t="s">
        <v>10</v>
      </c>
      <c r="AT4" s="18" t="s">
        <v>4</v>
      </c>
    </row>
    <row r="5" spans="2:12" s="1" customFormat="1" ht="6.95" customHeight="1">
      <c r="B5" s="21"/>
      <c r="I5" s="140"/>
      <c r="L5" s="21"/>
    </row>
    <row r="6" spans="2:12" s="1" customFormat="1" ht="12" customHeight="1">
      <c r="B6" s="21"/>
      <c r="D6" s="146" t="s">
        <v>16</v>
      </c>
      <c r="I6" s="140"/>
      <c r="L6" s="21"/>
    </row>
    <row r="7" spans="2:12" s="1" customFormat="1" ht="16.5" customHeight="1">
      <c r="B7" s="21"/>
      <c r="E7" s="147" t="str">
        <f>'Rekapitulace stavby'!K6</f>
        <v>Výměna výtahů Křížkovského 10, UPOL</v>
      </c>
      <c r="F7" s="146"/>
      <c r="G7" s="146"/>
      <c r="H7" s="146"/>
      <c r="I7" s="140"/>
      <c r="L7" s="21"/>
    </row>
    <row r="8" spans="2:12" s="1" customFormat="1" ht="12" customHeight="1">
      <c r="B8" s="21"/>
      <c r="D8" s="146" t="s">
        <v>105</v>
      </c>
      <c r="I8" s="140"/>
      <c r="L8" s="21"/>
    </row>
    <row r="9" spans="1:31" s="2" customFormat="1" ht="16.5" customHeight="1">
      <c r="A9" s="40"/>
      <c r="B9" s="46"/>
      <c r="C9" s="40"/>
      <c r="D9" s="40"/>
      <c r="E9" s="147" t="s">
        <v>106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6" t="s">
        <v>107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0" t="s">
        <v>344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6" t="s">
        <v>18</v>
      </c>
      <c r="E13" s="40"/>
      <c r="F13" s="135" t="s">
        <v>32</v>
      </c>
      <c r="G13" s="40"/>
      <c r="H13" s="40"/>
      <c r="I13" s="151" t="s">
        <v>20</v>
      </c>
      <c r="J13" s="135" t="s">
        <v>32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6" t="s">
        <v>22</v>
      </c>
      <c r="E14" s="40"/>
      <c r="F14" s="135" t="s">
        <v>23</v>
      </c>
      <c r="G14" s="40"/>
      <c r="H14" s="40"/>
      <c r="I14" s="151" t="s">
        <v>24</v>
      </c>
      <c r="J14" s="152" t="str">
        <f>'Rekapitulace stavby'!AN8</f>
        <v>18. 6. 2020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30</v>
      </c>
      <c r="E16" s="40"/>
      <c r="F16" s="40"/>
      <c r="G16" s="40"/>
      <c r="H16" s="40"/>
      <c r="I16" s="151" t="s">
        <v>31</v>
      </c>
      <c r="J16" s="135" t="s">
        <v>32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33</v>
      </c>
      <c r="F17" s="40"/>
      <c r="G17" s="40"/>
      <c r="H17" s="40"/>
      <c r="I17" s="151" t="s">
        <v>34</v>
      </c>
      <c r="J17" s="135" t="s">
        <v>32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6" t="s">
        <v>35</v>
      </c>
      <c r="E19" s="40"/>
      <c r="F19" s="40"/>
      <c r="G19" s="40"/>
      <c r="H19" s="40"/>
      <c r="I19" s="151" t="s">
        <v>31</v>
      </c>
      <c r="J19" s="34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35"/>
      <c r="G20" s="135"/>
      <c r="H20" s="135"/>
      <c r="I20" s="151" t="s">
        <v>34</v>
      </c>
      <c r="J20" s="34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6" t="s">
        <v>37</v>
      </c>
      <c r="E22" s="40"/>
      <c r="F22" s="40"/>
      <c r="G22" s="40"/>
      <c r="H22" s="40"/>
      <c r="I22" s="151" t="s">
        <v>31</v>
      </c>
      <c r="J22" s="135" t="s">
        <v>32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38</v>
      </c>
      <c r="F23" s="40"/>
      <c r="G23" s="40"/>
      <c r="H23" s="40"/>
      <c r="I23" s="151" t="s">
        <v>34</v>
      </c>
      <c r="J23" s="135" t="s">
        <v>32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6" t="s">
        <v>40</v>
      </c>
      <c r="E25" s="40"/>
      <c r="F25" s="40"/>
      <c r="G25" s="40"/>
      <c r="H25" s="40"/>
      <c r="I25" s="151" t="s">
        <v>31</v>
      </c>
      <c r="J25" s="135" t="s">
        <v>32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41</v>
      </c>
      <c r="F26" s="40"/>
      <c r="G26" s="40"/>
      <c r="H26" s="40"/>
      <c r="I26" s="151" t="s">
        <v>34</v>
      </c>
      <c r="J26" s="135" t="s">
        <v>32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83.25" customHeight="1">
      <c r="A29" s="153"/>
      <c r="B29" s="154"/>
      <c r="C29" s="153"/>
      <c r="D29" s="153"/>
      <c r="E29" s="155" t="s">
        <v>43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ROUND(J93,2)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ROUND((SUM(BE93:BE221)),2)</f>
        <v>0</v>
      </c>
      <c r="G35" s="40"/>
      <c r="H35" s="40"/>
      <c r="I35" s="166">
        <v>0.21</v>
      </c>
      <c r="J35" s="165">
        <f>ROUND(((SUM(BE93:BE221))*I35),2)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6" t="s">
        <v>50</v>
      </c>
      <c r="F36" s="165">
        <f>ROUND((SUM(BF93:BF221)),2)</f>
        <v>0</v>
      </c>
      <c r="G36" s="40"/>
      <c r="H36" s="40"/>
      <c r="I36" s="166">
        <v>0.15</v>
      </c>
      <c r="J36" s="165">
        <f>ROUND(((SUM(BF93:BF221))*I36),2)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6" t="s">
        <v>51</v>
      </c>
      <c r="F37" s="165">
        <f>ROUND((SUM(BG93:BG221)),2)</f>
        <v>0</v>
      </c>
      <c r="G37" s="40"/>
      <c r="H37" s="40"/>
      <c r="I37" s="166">
        <v>0.21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6" t="s">
        <v>52</v>
      </c>
      <c r="F38" s="165">
        <f>ROUND((SUM(BH93:BH221)),2)</f>
        <v>0</v>
      </c>
      <c r="G38" s="40"/>
      <c r="H38" s="40"/>
      <c r="I38" s="166">
        <v>0.15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53</v>
      </c>
      <c r="F39" s="165">
        <f>ROUND((SUM(BI93:BI221)),2)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4" t="s">
        <v>109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1" t="str">
        <f>E7</f>
        <v>Výměna výtahů Křížkovského 10, UPOL</v>
      </c>
      <c r="F50" s="33"/>
      <c r="G50" s="33"/>
      <c r="H50" s="33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2"/>
      <c r="C51" s="33" t="s">
        <v>105</v>
      </c>
      <c r="D51" s="23"/>
      <c r="E51" s="23"/>
      <c r="F51" s="23"/>
      <c r="G51" s="23"/>
      <c r="H51" s="23"/>
      <c r="I51" s="140"/>
      <c r="J51" s="23"/>
      <c r="K51" s="23"/>
      <c r="L51" s="21"/>
    </row>
    <row r="52" spans="1:31" s="2" customFormat="1" ht="16.5" customHeight="1">
      <c r="A52" s="40"/>
      <c r="B52" s="41"/>
      <c r="C52" s="42"/>
      <c r="D52" s="42"/>
      <c r="E52" s="181" t="s">
        <v>106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3" t="s">
        <v>107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02 - Výměna výtahu B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3" t="s">
        <v>22</v>
      </c>
      <c r="D56" s="42"/>
      <c r="E56" s="42"/>
      <c r="F56" s="28" t="str">
        <f>F14</f>
        <v>Olomouc</v>
      </c>
      <c r="G56" s="42"/>
      <c r="H56" s="42"/>
      <c r="I56" s="151" t="s">
        <v>24</v>
      </c>
      <c r="J56" s="74" t="str">
        <f>IF(J14="","",J14)</f>
        <v>18. 6. 2020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3" t="s">
        <v>30</v>
      </c>
      <c r="D58" s="42"/>
      <c r="E58" s="42"/>
      <c r="F58" s="28" t="str">
        <f>E17</f>
        <v>ÚP Olomouc, Křížkovského 511/8, Olomouc</v>
      </c>
      <c r="G58" s="42"/>
      <c r="H58" s="42"/>
      <c r="I58" s="151" t="s">
        <v>37</v>
      </c>
      <c r="J58" s="38" t="str">
        <f>E23</f>
        <v>Atelier A, Ul.8.května 16, Olomouc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3" t="s">
        <v>35</v>
      </c>
      <c r="D59" s="42"/>
      <c r="E59" s="42"/>
      <c r="F59" s="28" t="str">
        <f>IF(E20="","",E20)</f>
        <v>Vyplň údaj</v>
      </c>
      <c r="G59" s="42"/>
      <c r="H59" s="42"/>
      <c r="I59" s="151" t="s">
        <v>40</v>
      </c>
      <c r="J59" s="38" t="str">
        <f>E26</f>
        <v>Kucek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2" t="s">
        <v>110</v>
      </c>
      <c r="D61" s="183"/>
      <c r="E61" s="183"/>
      <c r="F61" s="183"/>
      <c r="G61" s="183"/>
      <c r="H61" s="183"/>
      <c r="I61" s="184"/>
      <c r="J61" s="185" t="s">
        <v>111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J93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8" t="s">
        <v>112</v>
      </c>
    </row>
    <row r="64" spans="1:31" s="9" customFormat="1" ht="24.95" customHeight="1">
      <c r="A64" s="9"/>
      <c r="B64" s="187"/>
      <c r="C64" s="188"/>
      <c r="D64" s="189" t="s">
        <v>113</v>
      </c>
      <c r="E64" s="190"/>
      <c r="F64" s="190"/>
      <c r="G64" s="190"/>
      <c r="H64" s="190"/>
      <c r="I64" s="191"/>
      <c r="J64" s="192">
        <f>J94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4"/>
      <c r="C65" s="127"/>
      <c r="D65" s="195" t="s">
        <v>114</v>
      </c>
      <c r="E65" s="196"/>
      <c r="F65" s="196"/>
      <c r="G65" s="196"/>
      <c r="H65" s="196"/>
      <c r="I65" s="197"/>
      <c r="J65" s="198">
        <f>J99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4"/>
      <c r="C66" s="127"/>
      <c r="D66" s="195" t="s">
        <v>115</v>
      </c>
      <c r="E66" s="196"/>
      <c r="F66" s="196"/>
      <c r="G66" s="196"/>
      <c r="H66" s="196"/>
      <c r="I66" s="197"/>
      <c r="J66" s="198">
        <f>J134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4"/>
      <c r="C67" s="127"/>
      <c r="D67" s="195" t="s">
        <v>116</v>
      </c>
      <c r="E67" s="196"/>
      <c r="F67" s="196"/>
      <c r="G67" s="196"/>
      <c r="H67" s="196"/>
      <c r="I67" s="197"/>
      <c r="J67" s="198">
        <f>J204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87"/>
      <c r="C68" s="188"/>
      <c r="D68" s="189" t="s">
        <v>117</v>
      </c>
      <c r="E68" s="190"/>
      <c r="F68" s="190"/>
      <c r="G68" s="190"/>
      <c r="H68" s="190"/>
      <c r="I68" s="191"/>
      <c r="J68" s="192">
        <f>J206</f>
        <v>0</v>
      </c>
      <c r="K68" s="188"/>
      <c r="L68" s="19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4"/>
      <c r="C69" s="127"/>
      <c r="D69" s="195" t="s">
        <v>118</v>
      </c>
      <c r="E69" s="196"/>
      <c r="F69" s="196"/>
      <c r="G69" s="196"/>
      <c r="H69" s="196"/>
      <c r="I69" s="197"/>
      <c r="J69" s="198">
        <f>J207</f>
        <v>0</v>
      </c>
      <c r="K69" s="127"/>
      <c r="L69" s="19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87"/>
      <c r="C70" s="188"/>
      <c r="D70" s="189" t="s">
        <v>119</v>
      </c>
      <c r="E70" s="190"/>
      <c r="F70" s="190"/>
      <c r="G70" s="190"/>
      <c r="H70" s="190"/>
      <c r="I70" s="191"/>
      <c r="J70" s="192">
        <f>J215</f>
        <v>0</v>
      </c>
      <c r="K70" s="188"/>
      <c r="L70" s="19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94"/>
      <c r="C71" s="127"/>
      <c r="D71" s="195" t="s">
        <v>120</v>
      </c>
      <c r="E71" s="196"/>
      <c r="F71" s="196"/>
      <c r="G71" s="196"/>
      <c r="H71" s="196"/>
      <c r="I71" s="197"/>
      <c r="J71" s="198">
        <f>J216</f>
        <v>0</v>
      </c>
      <c r="K71" s="127"/>
      <c r="L71" s="19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148"/>
      <c r="J72" s="42"/>
      <c r="K72" s="4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177"/>
      <c r="J73" s="62"/>
      <c r="K73" s="6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180"/>
      <c r="J77" s="64"/>
      <c r="K77" s="64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4" t="s">
        <v>121</v>
      </c>
      <c r="D78" s="42"/>
      <c r="E78" s="42"/>
      <c r="F78" s="42"/>
      <c r="G78" s="42"/>
      <c r="H78" s="42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16</v>
      </c>
      <c r="D80" s="42"/>
      <c r="E80" s="42"/>
      <c r="F80" s="42"/>
      <c r="G80" s="42"/>
      <c r="H80" s="42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81" t="str">
        <f>E7</f>
        <v>Výměna výtahů Křížkovského 10, UPOL</v>
      </c>
      <c r="F81" s="33"/>
      <c r="G81" s="33"/>
      <c r="H81" s="33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2"/>
      <c r="C82" s="33" t="s">
        <v>105</v>
      </c>
      <c r="D82" s="23"/>
      <c r="E82" s="23"/>
      <c r="F82" s="23"/>
      <c r="G82" s="23"/>
      <c r="H82" s="23"/>
      <c r="I82" s="140"/>
      <c r="J82" s="23"/>
      <c r="K82" s="23"/>
      <c r="L82" s="21"/>
    </row>
    <row r="83" spans="1:31" s="2" customFormat="1" ht="16.5" customHeight="1">
      <c r="A83" s="40"/>
      <c r="B83" s="41"/>
      <c r="C83" s="42"/>
      <c r="D83" s="42"/>
      <c r="E83" s="181" t="s">
        <v>106</v>
      </c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107</v>
      </c>
      <c r="D84" s="42"/>
      <c r="E84" s="42"/>
      <c r="F84" s="42"/>
      <c r="G84" s="42"/>
      <c r="H84" s="42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E11</f>
        <v>02 - Výměna výtahu B</v>
      </c>
      <c r="F85" s="42"/>
      <c r="G85" s="42"/>
      <c r="H85" s="42"/>
      <c r="I85" s="148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148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3" t="s">
        <v>22</v>
      </c>
      <c r="D87" s="42"/>
      <c r="E87" s="42"/>
      <c r="F87" s="28" t="str">
        <f>F14</f>
        <v>Olomouc</v>
      </c>
      <c r="G87" s="42"/>
      <c r="H87" s="42"/>
      <c r="I87" s="151" t="s">
        <v>24</v>
      </c>
      <c r="J87" s="74" t="str">
        <f>IF(J14="","",J14)</f>
        <v>18. 6. 2020</v>
      </c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48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3" t="s">
        <v>30</v>
      </c>
      <c r="D89" s="42"/>
      <c r="E89" s="42"/>
      <c r="F89" s="28" t="str">
        <f>E17</f>
        <v>ÚP Olomouc, Křížkovského 511/8, Olomouc</v>
      </c>
      <c r="G89" s="42"/>
      <c r="H89" s="42"/>
      <c r="I89" s="151" t="s">
        <v>37</v>
      </c>
      <c r="J89" s="38" t="str">
        <f>E23</f>
        <v>Atelier A, Ul.8.května 16, Olomouc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3" t="s">
        <v>35</v>
      </c>
      <c r="D90" s="42"/>
      <c r="E90" s="42"/>
      <c r="F90" s="28" t="str">
        <f>IF(E20="","",E20)</f>
        <v>Vyplň údaj</v>
      </c>
      <c r="G90" s="42"/>
      <c r="H90" s="42"/>
      <c r="I90" s="151" t="s">
        <v>40</v>
      </c>
      <c r="J90" s="38" t="str">
        <f>E26</f>
        <v>Kucek</v>
      </c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148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200"/>
      <c r="B92" s="201"/>
      <c r="C92" s="202" t="s">
        <v>122</v>
      </c>
      <c r="D92" s="203" t="s">
        <v>63</v>
      </c>
      <c r="E92" s="203" t="s">
        <v>59</v>
      </c>
      <c r="F92" s="203" t="s">
        <v>60</v>
      </c>
      <c r="G92" s="203" t="s">
        <v>123</v>
      </c>
      <c r="H92" s="203" t="s">
        <v>124</v>
      </c>
      <c r="I92" s="204" t="s">
        <v>125</v>
      </c>
      <c r="J92" s="203" t="s">
        <v>111</v>
      </c>
      <c r="K92" s="205" t="s">
        <v>126</v>
      </c>
      <c r="L92" s="206"/>
      <c r="M92" s="94" t="s">
        <v>32</v>
      </c>
      <c r="N92" s="95" t="s">
        <v>48</v>
      </c>
      <c r="O92" s="95" t="s">
        <v>127</v>
      </c>
      <c r="P92" s="95" t="s">
        <v>128</v>
      </c>
      <c r="Q92" s="95" t="s">
        <v>129</v>
      </c>
      <c r="R92" s="95" t="s">
        <v>130</v>
      </c>
      <c r="S92" s="95" t="s">
        <v>131</v>
      </c>
      <c r="T92" s="96" t="s">
        <v>132</v>
      </c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</row>
    <row r="93" spans="1:63" s="2" customFormat="1" ht="22.8" customHeight="1">
      <c r="A93" s="40"/>
      <c r="B93" s="41"/>
      <c r="C93" s="101" t="s">
        <v>133</v>
      </c>
      <c r="D93" s="42"/>
      <c r="E93" s="42"/>
      <c r="F93" s="42"/>
      <c r="G93" s="42"/>
      <c r="H93" s="42"/>
      <c r="I93" s="148"/>
      <c r="J93" s="207">
        <f>BK93</f>
        <v>0</v>
      </c>
      <c r="K93" s="42"/>
      <c r="L93" s="46"/>
      <c r="M93" s="97"/>
      <c r="N93" s="208"/>
      <c r="O93" s="98"/>
      <c r="P93" s="209">
        <f>P94+P206+P215</f>
        <v>0</v>
      </c>
      <c r="Q93" s="98"/>
      <c r="R93" s="209">
        <f>R94+R206+R215</f>
        <v>2.633399</v>
      </c>
      <c r="S93" s="98"/>
      <c r="T93" s="210">
        <f>T94+T206+T215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8" t="s">
        <v>77</v>
      </c>
      <c r="AU93" s="18" t="s">
        <v>112</v>
      </c>
      <c r="BK93" s="211">
        <f>BK94+BK206+BK215</f>
        <v>0</v>
      </c>
    </row>
    <row r="94" spans="1:63" s="12" customFormat="1" ht="25.9" customHeight="1">
      <c r="A94" s="12"/>
      <c r="B94" s="212"/>
      <c r="C94" s="213"/>
      <c r="D94" s="214" t="s">
        <v>77</v>
      </c>
      <c r="E94" s="215" t="s">
        <v>134</v>
      </c>
      <c r="F94" s="215" t="s">
        <v>135</v>
      </c>
      <c r="G94" s="213"/>
      <c r="H94" s="213"/>
      <c r="I94" s="216"/>
      <c r="J94" s="217">
        <f>BK94</f>
        <v>0</v>
      </c>
      <c r="K94" s="213"/>
      <c r="L94" s="218"/>
      <c r="M94" s="219"/>
      <c r="N94" s="220"/>
      <c r="O94" s="220"/>
      <c r="P94" s="221">
        <f>P95+SUM(P96:P99)+P134+P204</f>
        <v>0</v>
      </c>
      <c r="Q94" s="220"/>
      <c r="R94" s="221">
        <f>R95+SUM(R96:R99)+R134+R204</f>
        <v>2.6301599999999996</v>
      </c>
      <c r="S94" s="220"/>
      <c r="T94" s="222">
        <f>T95+SUM(T96:T99)+T134+T204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3" t="s">
        <v>85</v>
      </c>
      <c r="AT94" s="224" t="s">
        <v>77</v>
      </c>
      <c r="AU94" s="224" t="s">
        <v>78</v>
      </c>
      <c r="AY94" s="223" t="s">
        <v>136</v>
      </c>
      <c r="BK94" s="225">
        <f>BK95+SUM(BK96:BK99)+BK134+BK204</f>
        <v>0</v>
      </c>
    </row>
    <row r="95" spans="1:65" s="2" customFormat="1" ht="33" customHeight="1">
      <c r="A95" s="40"/>
      <c r="B95" s="41"/>
      <c r="C95" s="226" t="s">
        <v>85</v>
      </c>
      <c r="D95" s="226" t="s">
        <v>137</v>
      </c>
      <c r="E95" s="227" t="s">
        <v>138</v>
      </c>
      <c r="F95" s="228" t="s">
        <v>139</v>
      </c>
      <c r="G95" s="229" t="s">
        <v>140</v>
      </c>
      <c r="H95" s="230">
        <v>300</v>
      </c>
      <c r="I95" s="231"/>
      <c r="J95" s="232">
        <f>ROUND(I95*H95,2)</f>
        <v>0</v>
      </c>
      <c r="K95" s="228" t="s">
        <v>141</v>
      </c>
      <c r="L95" s="46"/>
      <c r="M95" s="233" t="s">
        <v>32</v>
      </c>
      <c r="N95" s="234" t="s">
        <v>49</v>
      </c>
      <c r="O95" s="86"/>
      <c r="P95" s="235">
        <f>O95*H95</f>
        <v>0</v>
      </c>
      <c r="Q95" s="235">
        <v>0</v>
      </c>
      <c r="R95" s="235">
        <f>Q95*H95</f>
        <v>0</v>
      </c>
      <c r="S95" s="235">
        <v>0</v>
      </c>
      <c r="T95" s="23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7" t="s">
        <v>142</v>
      </c>
      <c r="AT95" s="237" t="s">
        <v>137</v>
      </c>
      <c r="AU95" s="237" t="s">
        <v>85</v>
      </c>
      <c r="AY95" s="18" t="s">
        <v>136</v>
      </c>
      <c r="BE95" s="238">
        <f>IF(N95="základní",J95,0)</f>
        <v>0</v>
      </c>
      <c r="BF95" s="238">
        <f>IF(N95="snížená",J95,0)</f>
        <v>0</v>
      </c>
      <c r="BG95" s="238">
        <f>IF(N95="zákl. přenesená",J95,0)</f>
        <v>0</v>
      </c>
      <c r="BH95" s="238">
        <f>IF(N95="sníž. přenesená",J95,0)</f>
        <v>0</v>
      </c>
      <c r="BI95" s="238">
        <f>IF(N95="nulová",J95,0)</f>
        <v>0</v>
      </c>
      <c r="BJ95" s="18" t="s">
        <v>85</v>
      </c>
      <c r="BK95" s="238">
        <f>ROUND(I95*H95,2)</f>
        <v>0</v>
      </c>
      <c r="BL95" s="18" t="s">
        <v>142</v>
      </c>
      <c r="BM95" s="237" t="s">
        <v>143</v>
      </c>
    </row>
    <row r="96" spans="1:51" s="13" customFormat="1" ht="12">
      <c r="A96" s="13"/>
      <c r="B96" s="239"/>
      <c r="C96" s="240"/>
      <c r="D96" s="241" t="s">
        <v>144</v>
      </c>
      <c r="E96" s="242" t="s">
        <v>32</v>
      </c>
      <c r="F96" s="243" t="s">
        <v>345</v>
      </c>
      <c r="G96" s="240"/>
      <c r="H96" s="242" t="s">
        <v>32</v>
      </c>
      <c r="I96" s="244"/>
      <c r="J96" s="240"/>
      <c r="K96" s="240"/>
      <c r="L96" s="245"/>
      <c r="M96" s="246"/>
      <c r="N96" s="247"/>
      <c r="O96" s="247"/>
      <c r="P96" s="247"/>
      <c r="Q96" s="247"/>
      <c r="R96" s="247"/>
      <c r="S96" s="247"/>
      <c r="T96" s="24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9" t="s">
        <v>144</v>
      </c>
      <c r="AU96" s="249" t="s">
        <v>85</v>
      </c>
      <c r="AV96" s="13" t="s">
        <v>85</v>
      </c>
      <c r="AW96" s="13" t="s">
        <v>39</v>
      </c>
      <c r="AX96" s="13" t="s">
        <v>78</v>
      </c>
      <c r="AY96" s="249" t="s">
        <v>136</v>
      </c>
    </row>
    <row r="97" spans="1:51" s="14" customFormat="1" ht="12">
      <c r="A97" s="14"/>
      <c r="B97" s="250"/>
      <c r="C97" s="251"/>
      <c r="D97" s="241" t="s">
        <v>144</v>
      </c>
      <c r="E97" s="252" t="s">
        <v>32</v>
      </c>
      <c r="F97" s="253" t="s">
        <v>146</v>
      </c>
      <c r="G97" s="251"/>
      <c r="H97" s="254">
        <v>300</v>
      </c>
      <c r="I97" s="255"/>
      <c r="J97" s="251"/>
      <c r="K97" s="251"/>
      <c r="L97" s="256"/>
      <c r="M97" s="257"/>
      <c r="N97" s="258"/>
      <c r="O97" s="258"/>
      <c r="P97" s="258"/>
      <c r="Q97" s="258"/>
      <c r="R97" s="258"/>
      <c r="S97" s="258"/>
      <c r="T97" s="25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60" t="s">
        <v>144</v>
      </c>
      <c r="AU97" s="260" t="s">
        <v>85</v>
      </c>
      <c r="AV97" s="14" t="s">
        <v>87</v>
      </c>
      <c r="AW97" s="14" t="s">
        <v>39</v>
      </c>
      <c r="AX97" s="14" t="s">
        <v>78</v>
      </c>
      <c r="AY97" s="260" t="s">
        <v>136</v>
      </c>
    </row>
    <row r="98" spans="1:51" s="15" customFormat="1" ht="12">
      <c r="A98" s="15"/>
      <c r="B98" s="261"/>
      <c r="C98" s="262"/>
      <c r="D98" s="241" t="s">
        <v>144</v>
      </c>
      <c r="E98" s="263" t="s">
        <v>32</v>
      </c>
      <c r="F98" s="264" t="s">
        <v>147</v>
      </c>
      <c r="G98" s="262"/>
      <c r="H98" s="265">
        <v>300</v>
      </c>
      <c r="I98" s="266"/>
      <c r="J98" s="262"/>
      <c r="K98" s="262"/>
      <c r="L98" s="267"/>
      <c r="M98" s="268"/>
      <c r="N98" s="269"/>
      <c r="O98" s="269"/>
      <c r="P98" s="269"/>
      <c r="Q98" s="269"/>
      <c r="R98" s="269"/>
      <c r="S98" s="269"/>
      <c r="T98" s="270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71" t="s">
        <v>144</v>
      </c>
      <c r="AU98" s="271" t="s">
        <v>85</v>
      </c>
      <c r="AV98" s="15" t="s">
        <v>142</v>
      </c>
      <c r="AW98" s="15" t="s">
        <v>39</v>
      </c>
      <c r="AX98" s="15" t="s">
        <v>85</v>
      </c>
      <c r="AY98" s="271" t="s">
        <v>136</v>
      </c>
    </row>
    <row r="99" spans="1:63" s="12" customFormat="1" ht="22.8" customHeight="1">
      <c r="A99" s="12"/>
      <c r="B99" s="212"/>
      <c r="C99" s="213"/>
      <c r="D99" s="214" t="s">
        <v>77</v>
      </c>
      <c r="E99" s="272" t="s">
        <v>148</v>
      </c>
      <c r="F99" s="272" t="s">
        <v>149</v>
      </c>
      <c r="G99" s="213"/>
      <c r="H99" s="213"/>
      <c r="I99" s="216"/>
      <c r="J99" s="273">
        <f>BK99</f>
        <v>0</v>
      </c>
      <c r="K99" s="213"/>
      <c r="L99" s="218"/>
      <c r="M99" s="219"/>
      <c r="N99" s="220"/>
      <c r="O99" s="220"/>
      <c r="P99" s="221">
        <f>SUM(P100:P133)</f>
        <v>0</v>
      </c>
      <c r="Q99" s="220"/>
      <c r="R99" s="221">
        <f>SUM(R100:R133)</f>
        <v>0.00252</v>
      </c>
      <c r="S99" s="220"/>
      <c r="T99" s="222">
        <f>SUM(T100:T133)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3" t="s">
        <v>85</v>
      </c>
      <c r="AT99" s="224" t="s">
        <v>77</v>
      </c>
      <c r="AU99" s="224" t="s">
        <v>85</v>
      </c>
      <c r="AY99" s="223" t="s">
        <v>136</v>
      </c>
      <c r="BK99" s="225">
        <f>SUM(BK100:BK133)</f>
        <v>0</v>
      </c>
    </row>
    <row r="100" spans="1:65" s="2" customFormat="1" ht="44.25" customHeight="1">
      <c r="A100" s="40"/>
      <c r="B100" s="41"/>
      <c r="C100" s="226" t="s">
        <v>87</v>
      </c>
      <c r="D100" s="226" t="s">
        <v>137</v>
      </c>
      <c r="E100" s="227" t="s">
        <v>150</v>
      </c>
      <c r="F100" s="228" t="s">
        <v>151</v>
      </c>
      <c r="G100" s="229" t="s">
        <v>140</v>
      </c>
      <c r="H100" s="230">
        <v>131.683</v>
      </c>
      <c r="I100" s="231"/>
      <c r="J100" s="232">
        <f>ROUND(I100*H100,2)</f>
        <v>0</v>
      </c>
      <c r="K100" s="228" t="s">
        <v>141</v>
      </c>
      <c r="L100" s="46"/>
      <c r="M100" s="233" t="s">
        <v>32</v>
      </c>
      <c r="N100" s="234" t="s">
        <v>49</v>
      </c>
      <c r="O100" s="86"/>
      <c r="P100" s="235">
        <f>O100*H100</f>
        <v>0</v>
      </c>
      <c r="Q100" s="235">
        <v>0</v>
      </c>
      <c r="R100" s="235">
        <f>Q100*H100</f>
        <v>0</v>
      </c>
      <c r="S100" s="235">
        <v>0</v>
      </c>
      <c r="T100" s="23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7" t="s">
        <v>142</v>
      </c>
      <c r="AT100" s="237" t="s">
        <v>137</v>
      </c>
      <c r="AU100" s="237" t="s">
        <v>87</v>
      </c>
      <c r="AY100" s="18" t="s">
        <v>136</v>
      </c>
      <c r="BE100" s="238">
        <f>IF(N100="základní",J100,0)</f>
        <v>0</v>
      </c>
      <c r="BF100" s="238">
        <f>IF(N100="snížená",J100,0)</f>
        <v>0</v>
      </c>
      <c r="BG100" s="238">
        <f>IF(N100="zákl. přenesená",J100,0)</f>
        <v>0</v>
      </c>
      <c r="BH100" s="238">
        <f>IF(N100="sníž. přenesená",J100,0)</f>
        <v>0</v>
      </c>
      <c r="BI100" s="238">
        <f>IF(N100="nulová",J100,0)</f>
        <v>0</v>
      </c>
      <c r="BJ100" s="18" t="s">
        <v>85</v>
      </c>
      <c r="BK100" s="238">
        <f>ROUND(I100*H100,2)</f>
        <v>0</v>
      </c>
      <c r="BL100" s="18" t="s">
        <v>142</v>
      </c>
      <c r="BM100" s="237" t="s">
        <v>152</v>
      </c>
    </row>
    <row r="101" spans="1:51" s="13" customFormat="1" ht="12">
      <c r="A101" s="13"/>
      <c r="B101" s="239"/>
      <c r="C101" s="240"/>
      <c r="D101" s="241" t="s">
        <v>144</v>
      </c>
      <c r="E101" s="242" t="s">
        <v>32</v>
      </c>
      <c r="F101" s="243" t="s">
        <v>345</v>
      </c>
      <c r="G101" s="240"/>
      <c r="H101" s="242" t="s">
        <v>32</v>
      </c>
      <c r="I101" s="244"/>
      <c r="J101" s="240"/>
      <c r="K101" s="240"/>
      <c r="L101" s="245"/>
      <c r="M101" s="246"/>
      <c r="N101" s="247"/>
      <c r="O101" s="247"/>
      <c r="P101" s="247"/>
      <c r="Q101" s="247"/>
      <c r="R101" s="247"/>
      <c r="S101" s="247"/>
      <c r="T101" s="24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9" t="s">
        <v>144</v>
      </c>
      <c r="AU101" s="249" t="s">
        <v>87</v>
      </c>
      <c r="AV101" s="13" t="s">
        <v>85</v>
      </c>
      <c r="AW101" s="13" t="s">
        <v>39</v>
      </c>
      <c r="AX101" s="13" t="s">
        <v>78</v>
      </c>
      <c r="AY101" s="249" t="s">
        <v>136</v>
      </c>
    </row>
    <row r="102" spans="1:51" s="14" customFormat="1" ht="12">
      <c r="A102" s="14"/>
      <c r="B102" s="250"/>
      <c r="C102" s="251"/>
      <c r="D102" s="241" t="s">
        <v>144</v>
      </c>
      <c r="E102" s="252" t="s">
        <v>32</v>
      </c>
      <c r="F102" s="253" t="s">
        <v>346</v>
      </c>
      <c r="G102" s="251"/>
      <c r="H102" s="254">
        <v>131.683</v>
      </c>
      <c r="I102" s="255"/>
      <c r="J102" s="251"/>
      <c r="K102" s="251"/>
      <c r="L102" s="256"/>
      <c r="M102" s="257"/>
      <c r="N102" s="258"/>
      <c r="O102" s="258"/>
      <c r="P102" s="258"/>
      <c r="Q102" s="258"/>
      <c r="R102" s="258"/>
      <c r="S102" s="258"/>
      <c r="T102" s="25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0" t="s">
        <v>144</v>
      </c>
      <c r="AU102" s="260" t="s">
        <v>87</v>
      </c>
      <c r="AV102" s="14" t="s">
        <v>87</v>
      </c>
      <c r="AW102" s="14" t="s">
        <v>39</v>
      </c>
      <c r="AX102" s="14" t="s">
        <v>78</v>
      </c>
      <c r="AY102" s="260" t="s">
        <v>136</v>
      </c>
    </row>
    <row r="103" spans="1:51" s="15" customFormat="1" ht="12">
      <c r="A103" s="15"/>
      <c r="B103" s="261"/>
      <c r="C103" s="262"/>
      <c r="D103" s="241" t="s">
        <v>144</v>
      </c>
      <c r="E103" s="263" t="s">
        <v>32</v>
      </c>
      <c r="F103" s="264" t="s">
        <v>147</v>
      </c>
      <c r="G103" s="262"/>
      <c r="H103" s="265">
        <v>131.683</v>
      </c>
      <c r="I103" s="266"/>
      <c r="J103" s="262"/>
      <c r="K103" s="262"/>
      <c r="L103" s="267"/>
      <c r="M103" s="268"/>
      <c r="N103" s="269"/>
      <c r="O103" s="269"/>
      <c r="P103" s="269"/>
      <c r="Q103" s="269"/>
      <c r="R103" s="269"/>
      <c r="S103" s="269"/>
      <c r="T103" s="270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71" t="s">
        <v>144</v>
      </c>
      <c r="AU103" s="271" t="s">
        <v>87</v>
      </c>
      <c r="AV103" s="15" t="s">
        <v>142</v>
      </c>
      <c r="AW103" s="15" t="s">
        <v>39</v>
      </c>
      <c r="AX103" s="15" t="s">
        <v>85</v>
      </c>
      <c r="AY103" s="271" t="s">
        <v>136</v>
      </c>
    </row>
    <row r="104" spans="1:65" s="2" customFormat="1" ht="44.25" customHeight="1">
      <c r="A104" s="40"/>
      <c r="B104" s="41"/>
      <c r="C104" s="226" t="s">
        <v>155</v>
      </c>
      <c r="D104" s="226" t="s">
        <v>137</v>
      </c>
      <c r="E104" s="227" t="s">
        <v>156</v>
      </c>
      <c r="F104" s="228" t="s">
        <v>157</v>
      </c>
      <c r="G104" s="229" t="s">
        <v>140</v>
      </c>
      <c r="H104" s="230">
        <v>3950.49</v>
      </c>
      <c r="I104" s="231"/>
      <c r="J104" s="232">
        <f>ROUND(I104*H104,2)</f>
        <v>0</v>
      </c>
      <c r="K104" s="228" t="s">
        <v>141</v>
      </c>
      <c r="L104" s="46"/>
      <c r="M104" s="233" t="s">
        <v>32</v>
      </c>
      <c r="N104" s="234" t="s">
        <v>49</v>
      </c>
      <c r="O104" s="86"/>
      <c r="P104" s="235">
        <f>O104*H104</f>
        <v>0</v>
      </c>
      <c r="Q104" s="235">
        <v>0</v>
      </c>
      <c r="R104" s="235">
        <f>Q104*H104</f>
        <v>0</v>
      </c>
      <c r="S104" s="235">
        <v>0</v>
      </c>
      <c r="T104" s="23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7" t="s">
        <v>142</v>
      </c>
      <c r="AT104" s="237" t="s">
        <v>137</v>
      </c>
      <c r="AU104" s="237" t="s">
        <v>87</v>
      </c>
      <c r="AY104" s="18" t="s">
        <v>136</v>
      </c>
      <c r="BE104" s="238">
        <f>IF(N104="základní",J104,0)</f>
        <v>0</v>
      </c>
      <c r="BF104" s="238">
        <f>IF(N104="snížená",J104,0)</f>
        <v>0</v>
      </c>
      <c r="BG104" s="238">
        <f>IF(N104="zákl. přenesená",J104,0)</f>
        <v>0</v>
      </c>
      <c r="BH104" s="238">
        <f>IF(N104="sníž. přenesená",J104,0)</f>
        <v>0</v>
      </c>
      <c r="BI104" s="238">
        <f>IF(N104="nulová",J104,0)</f>
        <v>0</v>
      </c>
      <c r="BJ104" s="18" t="s">
        <v>85</v>
      </c>
      <c r="BK104" s="238">
        <f>ROUND(I104*H104,2)</f>
        <v>0</v>
      </c>
      <c r="BL104" s="18" t="s">
        <v>142</v>
      </c>
      <c r="BM104" s="237" t="s">
        <v>158</v>
      </c>
    </row>
    <row r="105" spans="1:51" s="13" customFormat="1" ht="12">
      <c r="A105" s="13"/>
      <c r="B105" s="239"/>
      <c r="C105" s="240"/>
      <c r="D105" s="241" t="s">
        <v>144</v>
      </c>
      <c r="E105" s="242" t="s">
        <v>32</v>
      </c>
      <c r="F105" s="243" t="s">
        <v>159</v>
      </c>
      <c r="G105" s="240"/>
      <c r="H105" s="242" t="s">
        <v>32</v>
      </c>
      <c r="I105" s="244"/>
      <c r="J105" s="240"/>
      <c r="K105" s="240"/>
      <c r="L105" s="245"/>
      <c r="M105" s="246"/>
      <c r="N105" s="247"/>
      <c r="O105" s="247"/>
      <c r="P105" s="247"/>
      <c r="Q105" s="247"/>
      <c r="R105" s="247"/>
      <c r="S105" s="247"/>
      <c r="T105" s="24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9" t="s">
        <v>144</v>
      </c>
      <c r="AU105" s="249" t="s">
        <v>87</v>
      </c>
      <c r="AV105" s="13" t="s">
        <v>85</v>
      </c>
      <c r="AW105" s="13" t="s">
        <v>39</v>
      </c>
      <c r="AX105" s="13" t="s">
        <v>78</v>
      </c>
      <c r="AY105" s="249" t="s">
        <v>136</v>
      </c>
    </row>
    <row r="106" spans="1:51" s="14" customFormat="1" ht="12">
      <c r="A106" s="14"/>
      <c r="B106" s="250"/>
      <c r="C106" s="251"/>
      <c r="D106" s="241" t="s">
        <v>144</v>
      </c>
      <c r="E106" s="252" t="s">
        <v>32</v>
      </c>
      <c r="F106" s="253" t="s">
        <v>347</v>
      </c>
      <c r="G106" s="251"/>
      <c r="H106" s="254">
        <v>3950.49</v>
      </c>
      <c r="I106" s="255"/>
      <c r="J106" s="251"/>
      <c r="K106" s="251"/>
      <c r="L106" s="256"/>
      <c r="M106" s="257"/>
      <c r="N106" s="258"/>
      <c r="O106" s="258"/>
      <c r="P106" s="258"/>
      <c r="Q106" s="258"/>
      <c r="R106" s="258"/>
      <c r="S106" s="258"/>
      <c r="T106" s="25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0" t="s">
        <v>144</v>
      </c>
      <c r="AU106" s="260" t="s">
        <v>87</v>
      </c>
      <c r="AV106" s="14" t="s">
        <v>87</v>
      </c>
      <c r="AW106" s="14" t="s">
        <v>39</v>
      </c>
      <c r="AX106" s="14" t="s">
        <v>78</v>
      </c>
      <c r="AY106" s="260" t="s">
        <v>136</v>
      </c>
    </row>
    <row r="107" spans="1:51" s="15" customFormat="1" ht="12">
      <c r="A107" s="15"/>
      <c r="B107" s="261"/>
      <c r="C107" s="262"/>
      <c r="D107" s="241" t="s">
        <v>144</v>
      </c>
      <c r="E107" s="263" t="s">
        <v>32</v>
      </c>
      <c r="F107" s="264" t="s">
        <v>147</v>
      </c>
      <c r="G107" s="262"/>
      <c r="H107" s="265">
        <v>3950.49</v>
      </c>
      <c r="I107" s="266"/>
      <c r="J107" s="262"/>
      <c r="K107" s="262"/>
      <c r="L107" s="267"/>
      <c r="M107" s="268"/>
      <c r="N107" s="269"/>
      <c r="O107" s="269"/>
      <c r="P107" s="269"/>
      <c r="Q107" s="269"/>
      <c r="R107" s="269"/>
      <c r="S107" s="269"/>
      <c r="T107" s="270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71" t="s">
        <v>144</v>
      </c>
      <c r="AU107" s="271" t="s">
        <v>87</v>
      </c>
      <c r="AV107" s="15" t="s">
        <v>142</v>
      </c>
      <c r="AW107" s="15" t="s">
        <v>39</v>
      </c>
      <c r="AX107" s="15" t="s">
        <v>85</v>
      </c>
      <c r="AY107" s="271" t="s">
        <v>136</v>
      </c>
    </row>
    <row r="108" spans="1:65" s="2" customFormat="1" ht="33" customHeight="1">
      <c r="A108" s="40"/>
      <c r="B108" s="41"/>
      <c r="C108" s="226" t="s">
        <v>142</v>
      </c>
      <c r="D108" s="226" t="s">
        <v>137</v>
      </c>
      <c r="E108" s="227" t="s">
        <v>161</v>
      </c>
      <c r="F108" s="228" t="s">
        <v>162</v>
      </c>
      <c r="G108" s="229" t="s">
        <v>140</v>
      </c>
      <c r="H108" s="230">
        <v>131.683</v>
      </c>
      <c r="I108" s="231"/>
      <c r="J108" s="232">
        <f>ROUND(I108*H108,2)</f>
        <v>0</v>
      </c>
      <c r="K108" s="228" t="s">
        <v>141</v>
      </c>
      <c r="L108" s="46"/>
      <c r="M108" s="233" t="s">
        <v>32</v>
      </c>
      <c r="N108" s="234" t="s">
        <v>49</v>
      </c>
      <c r="O108" s="86"/>
      <c r="P108" s="235">
        <f>O108*H108</f>
        <v>0</v>
      </c>
      <c r="Q108" s="235">
        <v>0</v>
      </c>
      <c r="R108" s="235">
        <f>Q108*H108</f>
        <v>0</v>
      </c>
      <c r="S108" s="235">
        <v>0</v>
      </c>
      <c r="T108" s="23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7" t="s">
        <v>142</v>
      </c>
      <c r="AT108" s="237" t="s">
        <v>137</v>
      </c>
      <c r="AU108" s="237" t="s">
        <v>87</v>
      </c>
      <c r="AY108" s="18" t="s">
        <v>136</v>
      </c>
      <c r="BE108" s="238">
        <f>IF(N108="základní",J108,0)</f>
        <v>0</v>
      </c>
      <c r="BF108" s="238">
        <f>IF(N108="snížená",J108,0)</f>
        <v>0</v>
      </c>
      <c r="BG108" s="238">
        <f>IF(N108="zákl. přenesená",J108,0)</f>
        <v>0</v>
      </c>
      <c r="BH108" s="238">
        <f>IF(N108="sníž. přenesená",J108,0)</f>
        <v>0</v>
      </c>
      <c r="BI108" s="238">
        <f>IF(N108="nulová",J108,0)</f>
        <v>0</v>
      </c>
      <c r="BJ108" s="18" t="s">
        <v>85</v>
      </c>
      <c r="BK108" s="238">
        <f>ROUND(I108*H108,2)</f>
        <v>0</v>
      </c>
      <c r="BL108" s="18" t="s">
        <v>142</v>
      </c>
      <c r="BM108" s="237" t="s">
        <v>163</v>
      </c>
    </row>
    <row r="109" spans="1:51" s="13" customFormat="1" ht="12">
      <c r="A109" s="13"/>
      <c r="B109" s="239"/>
      <c r="C109" s="240"/>
      <c r="D109" s="241" t="s">
        <v>144</v>
      </c>
      <c r="E109" s="242" t="s">
        <v>32</v>
      </c>
      <c r="F109" s="243" t="s">
        <v>159</v>
      </c>
      <c r="G109" s="240"/>
      <c r="H109" s="242" t="s">
        <v>32</v>
      </c>
      <c r="I109" s="244"/>
      <c r="J109" s="240"/>
      <c r="K109" s="240"/>
      <c r="L109" s="245"/>
      <c r="M109" s="246"/>
      <c r="N109" s="247"/>
      <c r="O109" s="247"/>
      <c r="P109" s="247"/>
      <c r="Q109" s="247"/>
      <c r="R109" s="247"/>
      <c r="S109" s="247"/>
      <c r="T109" s="24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9" t="s">
        <v>144</v>
      </c>
      <c r="AU109" s="249" t="s">
        <v>87</v>
      </c>
      <c r="AV109" s="13" t="s">
        <v>85</v>
      </c>
      <c r="AW109" s="13" t="s">
        <v>39</v>
      </c>
      <c r="AX109" s="13" t="s">
        <v>78</v>
      </c>
      <c r="AY109" s="249" t="s">
        <v>136</v>
      </c>
    </row>
    <row r="110" spans="1:51" s="14" customFormat="1" ht="12">
      <c r="A110" s="14"/>
      <c r="B110" s="250"/>
      <c r="C110" s="251"/>
      <c r="D110" s="241" t="s">
        <v>144</v>
      </c>
      <c r="E110" s="252" t="s">
        <v>32</v>
      </c>
      <c r="F110" s="253" t="s">
        <v>348</v>
      </c>
      <c r="G110" s="251"/>
      <c r="H110" s="254">
        <v>131.683</v>
      </c>
      <c r="I110" s="255"/>
      <c r="J110" s="251"/>
      <c r="K110" s="251"/>
      <c r="L110" s="256"/>
      <c r="M110" s="257"/>
      <c r="N110" s="258"/>
      <c r="O110" s="258"/>
      <c r="P110" s="258"/>
      <c r="Q110" s="258"/>
      <c r="R110" s="258"/>
      <c r="S110" s="258"/>
      <c r="T110" s="25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0" t="s">
        <v>144</v>
      </c>
      <c r="AU110" s="260" t="s">
        <v>87</v>
      </c>
      <c r="AV110" s="14" t="s">
        <v>87</v>
      </c>
      <c r="AW110" s="14" t="s">
        <v>39</v>
      </c>
      <c r="AX110" s="14" t="s">
        <v>85</v>
      </c>
      <c r="AY110" s="260" t="s">
        <v>136</v>
      </c>
    </row>
    <row r="111" spans="1:65" s="2" customFormat="1" ht="21.75" customHeight="1">
      <c r="A111" s="40"/>
      <c r="B111" s="41"/>
      <c r="C111" s="226" t="s">
        <v>165</v>
      </c>
      <c r="D111" s="226" t="s">
        <v>137</v>
      </c>
      <c r="E111" s="227" t="s">
        <v>166</v>
      </c>
      <c r="F111" s="228" t="s">
        <v>167</v>
      </c>
      <c r="G111" s="229" t="s">
        <v>140</v>
      </c>
      <c r="H111" s="230">
        <v>131.693</v>
      </c>
      <c r="I111" s="231"/>
      <c r="J111" s="232">
        <f>ROUND(I111*H111,2)</f>
        <v>0</v>
      </c>
      <c r="K111" s="228" t="s">
        <v>141</v>
      </c>
      <c r="L111" s="46"/>
      <c r="M111" s="233" t="s">
        <v>32</v>
      </c>
      <c r="N111" s="234" t="s">
        <v>49</v>
      </c>
      <c r="O111" s="86"/>
      <c r="P111" s="235">
        <f>O111*H111</f>
        <v>0</v>
      </c>
      <c r="Q111" s="235">
        <v>0</v>
      </c>
      <c r="R111" s="235">
        <f>Q111*H111</f>
        <v>0</v>
      </c>
      <c r="S111" s="235">
        <v>0</v>
      </c>
      <c r="T111" s="23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7" t="s">
        <v>142</v>
      </c>
      <c r="AT111" s="237" t="s">
        <v>137</v>
      </c>
      <c r="AU111" s="237" t="s">
        <v>87</v>
      </c>
      <c r="AY111" s="18" t="s">
        <v>136</v>
      </c>
      <c r="BE111" s="238">
        <f>IF(N111="základní",J111,0)</f>
        <v>0</v>
      </c>
      <c r="BF111" s="238">
        <f>IF(N111="snížená",J111,0)</f>
        <v>0</v>
      </c>
      <c r="BG111" s="238">
        <f>IF(N111="zákl. přenesená",J111,0)</f>
        <v>0</v>
      </c>
      <c r="BH111" s="238">
        <f>IF(N111="sníž. přenesená",J111,0)</f>
        <v>0</v>
      </c>
      <c r="BI111" s="238">
        <f>IF(N111="nulová",J111,0)</f>
        <v>0</v>
      </c>
      <c r="BJ111" s="18" t="s">
        <v>85</v>
      </c>
      <c r="BK111" s="238">
        <f>ROUND(I111*H111,2)</f>
        <v>0</v>
      </c>
      <c r="BL111" s="18" t="s">
        <v>142</v>
      </c>
      <c r="BM111" s="237" t="s">
        <v>168</v>
      </c>
    </row>
    <row r="112" spans="1:51" s="13" customFormat="1" ht="12">
      <c r="A112" s="13"/>
      <c r="B112" s="239"/>
      <c r="C112" s="240"/>
      <c r="D112" s="241" t="s">
        <v>144</v>
      </c>
      <c r="E112" s="242" t="s">
        <v>32</v>
      </c>
      <c r="F112" s="243" t="s">
        <v>169</v>
      </c>
      <c r="G112" s="240"/>
      <c r="H112" s="242" t="s">
        <v>32</v>
      </c>
      <c r="I112" s="244"/>
      <c r="J112" s="240"/>
      <c r="K112" s="240"/>
      <c r="L112" s="245"/>
      <c r="M112" s="246"/>
      <c r="N112" s="247"/>
      <c r="O112" s="247"/>
      <c r="P112" s="247"/>
      <c r="Q112" s="247"/>
      <c r="R112" s="247"/>
      <c r="S112" s="247"/>
      <c r="T112" s="24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9" t="s">
        <v>144</v>
      </c>
      <c r="AU112" s="249" t="s">
        <v>87</v>
      </c>
      <c r="AV112" s="13" t="s">
        <v>85</v>
      </c>
      <c r="AW112" s="13" t="s">
        <v>39</v>
      </c>
      <c r="AX112" s="13" t="s">
        <v>78</v>
      </c>
      <c r="AY112" s="249" t="s">
        <v>136</v>
      </c>
    </row>
    <row r="113" spans="1:51" s="14" customFormat="1" ht="12">
      <c r="A113" s="14"/>
      <c r="B113" s="250"/>
      <c r="C113" s="251"/>
      <c r="D113" s="241" t="s">
        <v>144</v>
      </c>
      <c r="E113" s="252" t="s">
        <v>32</v>
      </c>
      <c r="F113" s="253" t="s">
        <v>349</v>
      </c>
      <c r="G113" s="251"/>
      <c r="H113" s="254">
        <v>131.693</v>
      </c>
      <c r="I113" s="255"/>
      <c r="J113" s="251"/>
      <c r="K113" s="251"/>
      <c r="L113" s="256"/>
      <c r="M113" s="257"/>
      <c r="N113" s="258"/>
      <c r="O113" s="258"/>
      <c r="P113" s="258"/>
      <c r="Q113" s="258"/>
      <c r="R113" s="258"/>
      <c r="S113" s="258"/>
      <c r="T113" s="25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60" t="s">
        <v>144</v>
      </c>
      <c r="AU113" s="260" t="s">
        <v>87</v>
      </c>
      <c r="AV113" s="14" t="s">
        <v>87</v>
      </c>
      <c r="AW113" s="14" t="s">
        <v>39</v>
      </c>
      <c r="AX113" s="14" t="s">
        <v>85</v>
      </c>
      <c r="AY113" s="260" t="s">
        <v>136</v>
      </c>
    </row>
    <row r="114" spans="1:65" s="2" customFormat="1" ht="21.75" customHeight="1">
      <c r="A114" s="40"/>
      <c r="B114" s="41"/>
      <c r="C114" s="226" t="s">
        <v>170</v>
      </c>
      <c r="D114" s="226" t="s">
        <v>137</v>
      </c>
      <c r="E114" s="227" t="s">
        <v>171</v>
      </c>
      <c r="F114" s="228" t="s">
        <v>172</v>
      </c>
      <c r="G114" s="229" t="s">
        <v>140</v>
      </c>
      <c r="H114" s="230">
        <v>3950.49</v>
      </c>
      <c r="I114" s="231"/>
      <c r="J114" s="232">
        <f>ROUND(I114*H114,2)</f>
        <v>0</v>
      </c>
      <c r="K114" s="228" t="s">
        <v>141</v>
      </c>
      <c r="L114" s="46"/>
      <c r="M114" s="233" t="s">
        <v>32</v>
      </c>
      <c r="N114" s="234" t="s">
        <v>49</v>
      </c>
      <c r="O114" s="86"/>
      <c r="P114" s="235">
        <f>O114*H114</f>
        <v>0</v>
      </c>
      <c r="Q114" s="235">
        <v>0</v>
      </c>
      <c r="R114" s="235">
        <f>Q114*H114</f>
        <v>0</v>
      </c>
      <c r="S114" s="235">
        <v>0</v>
      </c>
      <c r="T114" s="23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7" t="s">
        <v>142</v>
      </c>
      <c r="AT114" s="237" t="s">
        <v>137</v>
      </c>
      <c r="AU114" s="237" t="s">
        <v>87</v>
      </c>
      <c r="AY114" s="18" t="s">
        <v>136</v>
      </c>
      <c r="BE114" s="238">
        <f>IF(N114="základní",J114,0)</f>
        <v>0</v>
      </c>
      <c r="BF114" s="238">
        <f>IF(N114="snížená",J114,0)</f>
        <v>0</v>
      </c>
      <c r="BG114" s="238">
        <f>IF(N114="zákl. přenesená",J114,0)</f>
        <v>0</v>
      </c>
      <c r="BH114" s="238">
        <f>IF(N114="sníž. přenesená",J114,0)</f>
        <v>0</v>
      </c>
      <c r="BI114" s="238">
        <f>IF(N114="nulová",J114,0)</f>
        <v>0</v>
      </c>
      <c r="BJ114" s="18" t="s">
        <v>85</v>
      </c>
      <c r="BK114" s="238">
        <f>ROUND(I114*H114,2)</f>
        <v>0</v>
      </c>
      <c r="BL114" s="18" t="s">
        <v>142</v>
      </c>
      <c r="BM114" s="237" t="s">
        <v>173</v>
      </c>
    </row>
    <row r="115" spans="1:51" s="13" customFormat="1" ht="12">
      <c r="A115" s="13"/>
      <c r="B115" s="239"/>
      <c r="C115" s="240"/>
      <c r="D115" s="241" t="s">
        <v>144</v>
      </c>
      <c r="E115" s="242" t="s">
        <v>32</v>
      </c>
      <c r="F115" s="243" t="s">
        <v>169</v>
      </c>
      <c r="G115" s="240"/>
      <c r="H115" s="242" t="s">
        <v>32</v>
      </c>
      <c r="I115" s="244"/>
      <c r="J115" s="240"/>
      <c r="K115" s="240"/>
      <c r="L115" s="245"/>
      <c r="M115" s="246"/>
      <c r="N115" s="247"/>
      <c r="O115" s="247"/>
      <c r="P115" s="247"/>
      <c r="Q115" s="247"/>
      <c r="R115" s="247"/>
      <c r="S115" s="247"/>
      <c r="T115" s="24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9" t="s">
        <v>144</v>
      </c>
      <c r="AU115" s="249" t="s">
        <v>87</v>
      </c>
      <c r="AV115" s="13" t="s">
        <v>85</v>
      </c>
      <c r="AW115" s="13" t="s">
        <v>39</v>
      </c>
      <c r="AX115" s="13" t="s">
        <v>78</v>
      </c>
      <c r="AY115" s="249" t="s">
        <v>136</v>
      </c>
    </row>
    <row r="116" spans="1:51" s="14" customFormat="1" ht="12">
      <c r="A116" s="14"/>
      <c r="B116" s="250"/>
      <c r="C116" s="251"/>
      <c r="D116" s="241" t="s">
        <v>144</v>
      </c>
      <c r="E116" s="252" t="s">
        <v>32</v>
      </c>
      <c r="F116" s="253" t="s">
        <v>350</v>
      </c>
      <c r="G116" s="251"/>
      <c r="H116" s="254">
        <v>3950.49</v>
      </c>
      <c r="I116" s="255"/>
      <c r="J116" s="251"/>
      <c r="K116" s="251"/>
      <c r="L116" s="256"/>
      <c r="M116" s="257"/>
      <c r="N116" s="258"/>
      <c r="O116" s="258"/>
      <c r="P116" s="258"/>
      <c r="Q116" s="258"/>
      <c r="R116" s="258"/>
      <c r="S116" s="258"/>
      <c r="T116" s="25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0" t="s">
        <v>144</v>
      </c>
      <c r="AU116" s="260" t="s">
        <v>87</v>
      </c>
      <c r="AV116" s="14" t="s">
        <v>87</v>
      </c>
      <c r="AW116" s="14" t="s">
        <v>39</v>
      </c>
      <c r="AX116" s="14" t="s">
        <v>85</v>
      </c>
      <c r="AY116" s="260" t="s">
        <v>136</v>
      </c>
    </row>
    <row r="117" spans="1:65" s="2" customFormat="1" ht="21.75" customHeight="1">
      <c r="A117" s="40"/>
      <c r="B117" s="41"/>
      <c r="C117" s="226" t="s">
        <v>175</v>
      </c>
      <c r="D117" s="226" t="s">
        <v>137</v>
      </c>
      <c r="E117" s="227" t="s">
        <v>176</v>
      </c>
      <c r="F117" s="228" t="s">
        <v>177</v>
      </c>
      <c r="G117" s="229" t="s">
        <v>140</v>
      </c>
      <c r="H117" s="230">
        <v>131.683</v>
      </c>
      <c r="I117" s="231"/>
      <c r="J117" s="232">
        <f>ROUND(I117*H117,2)</f>
        <v>0</v>
      </c>
      <c r="K117" s="228" t="s">
        <v>141</v>
      </c>
      <c r="L117" s="46"/>
      <c r="M117" s="233" t="s">
        <v>32</v>
      </c>
      <c r="N117" s="234" t="s">
        <v>49</v>
      </c>
      <c r="O117" s="86"/>
      <c r="P117" s="235">
        <f>O117*H117</f>
        <v>0</v>
      </c>
      <c r="Q117" s="235">
        <v>0</v>
      </c>
      <c r="R117" s="235">
        <f>Q117*H117</f>
        <v>0</v>
      </c>
      <c r="S117" s="235">
        <v>0</v>
      </c>
      <c r="T117" s="23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7" t="s">
        <v>142</v>
      </c>
      <c r="AT117" s="237" t="s">
        <v>137</v>
      </c>
      <c r="AU117" s="237" t="s">
        <v>87</v>
      </c>
      <c r="AY117" s="18" t="s">
        <v>136</v>
      </c>
      <c r="BE117" s="238">
        <f>IF(N117="základní",J117,0)</f>
        <v>0</v>
      </c>
      <c r="BF117" s="238">
        <f>IF(N117="snížená",J117,0)</f>
        <v>0</v>
      </c>
      <c r="BG117" s="238">
        <f>IF(N117="zákl. přenesená",J117,0)</f>
        <v>0</v>
      </c>
      <c r="BH117" s="238">
        <f>IF(N117="sníž. přenesená",J117,0)</f>
        <v>0</v>
      </c>
      <c r="BI117" s="238">
        <f>IF(N117="nulová",J117,0)</f>
        <v>0</v>
      </c>
      <c r="BJ117" s="18" t="s">
        <v>85</v>
      </c>
      <c r="BK117" s="238">
        <f>ROUND(I117*H117,2)</f>
        <v>0</v>
      </c>
      <c r="BL117" s="18" t="s">
        <v>142</v>
      </c>
      <c r="BM117" s="237" t="s">
        <v>178</v>
      </c>
    </row>
    <row r="118" spans="1:51" s="13" customFormat="1" ht="12">
      <c r="A118" s="13"/>
      <c r="B118" s="239"/>
      <c r="C118" s="240"/>
      <c r="D118" s="241" t="s">
        <v>144</v>
      </c>
      <c r="E118" s="242" t="s">
        <v>32</v>
      </c>
      <c r="F118" s="243" t="s">
        <v>179</v>
      </c>
      <c r="G118" s="240"/>
      <c r="H118" s="242" t="s">
        <v>32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9" t="s">
        <v>144</v>
      </c>
      <c r="AU118" s="249" t="s">
        <v>87</v>
      </c>
      <c r="AV118" s="13" t="s">
        <v>85</v>
      </c>
      <c r="AW118" s="13" t="s">
        <v>39</v>
      </c>
      <c r="AX118" s="13" t="s">
        <v>78</v>
      </c>
      <c r="AY118" s="249" t="s">
        <v>136</v>
      </c>
    </row>
    <row r="119" spans="1:51" s="14" customFormat="1" ht="12">
      <c r="A119" s="14"/>
      <c r="B119" s="250"/>
      <c r="C119" s="251"/>
      <c r="D119" s="241" t="s">
        <v>144</v>
      </c>
      <c r="E119" s="252" t="s">
        <v>32</v>
      </c>
      <c r="F119" s="253" t="s">
        <v>348</v>
      </c>
      <c r="G119" s="251"/>
      <c r="H119" s="254">
        <v>131.683</v>
      </c>
      <c r="I119" s="255"/>
      <c r="J119" s="251"/>
      <c r="K119" s="251"/>
      <c r="L119" s="256"/>
      <c r="M119" s="257"/>
      <c r="N119" s="258"/>
      <c r="O119" s="258"/>
      <c r="P119" s="258"/>
      <c r="Q119" s="258"/>
      <c r="R119" s="258"/>
      <c r="S119" s="258"/>
      <c r="T119" s="25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0" t="s">
        <v>144</v>
      </c>
      <c r="AU119" s="260" t="s">
        <v>87</v>
      </c>
      <c r="AV119" s="14" t="s">
        <v>87</v>
      </c>
      <c r="AW119" s="14" t="s">
        <v>39</v>
      </c>
      <c r="AX119" s="14" t="s">
        <v>85</v>
      </c>
      <c r="AY119" s="260" t="s">
        <v>136</v>
      </c>
    </row>
    <row r="120" spans="1:65" s="2" customFormat="1" ht="33" customHeight="1">
      <c r="A120" s="40"/>
      <c r="B120" s="41"/>
      <c r="C120" s="226" t="s">
        <v>180</v>
      </c>
      <c r="D120" s="226" t="s">
        <v>137</v>
      </c>
      <c r="E120" s="227" t="s">
        <v>181</v>
      </c>
      <c r="F120" s="228" t="s">
        <v>182</v>
      </c>
      <c r="G120" s="229" t="s">
        <v>183</v>
      </c>
      <c r="H120" s="230">
        <v>21.67</v>
      </c>
      <c r="I120" s="231"/>
      <c r="J120" s="232">
        <f>ROUND(I120*H120,2)</f>
        <v>0</v>
      </c>
      <c r="K120" s="228" t="s">
        <v>141</v>
      </c>
      <c r="L120" s="46"/>
      <c r="M120" s="233" t="s">
        <v>32</v>
      </c>
      <c r="N120" s="234" t="s">
        <v>49</v>
      </c>
      <c r="O120" s="86"/>
      <c r="P120" s="235">
        <f>O120*H120</f>
        <v>0</v>
      </c>
      <c r="Q120" s="235">
        <v>0</v>
      </c>
      <c r="R120" s="235">
        <f>Q120*H120</f>
        <v>0</v>
      </c>
      <c r="S120" s="235">
        <v>0</v>
      </c>
      <c r="T120" s="23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7" t="s">
        <v>142</v>
      </c>
      <c r="AT120" s="237" t="s">
        <v>137</v>
      </c>
      <c r="AU120" s="237" t="s">
        <v>87</v>
      </c>
      <c r="AY120" s="18" t="s">
        <v>136</v>
      </c>
      <c r="BE120" s="238">
        <f>IF(N120="základní",J120,0)</f>
        <v>0</v>
      </c>
      <c r="BF120" s="238">
        <f>IF(N120="snížená",J120,0)</f>
        <v>0</v>
      </c>
      <c r="BG120" s="238">
        <f>IF(N120="zákl. přenesená",J120,0)</f>
        <v>0</v>
      </c>
      <c r="BH120" s="238">
        <f>IF(N120="sníž. přenesená",J120,0)</f>
        <v>0</v>
      </c>
      <c r="BI120" s="238">
        <f>IF(N120="nulová",J120,0)</f>
        <v>0</v>
      </c>
      <c r="BJ120" s="18" t="s">
        <v>85</v>
      </c>
      <c r="BK120" s="238">
        <f>ROUND(I120*H120,2)</f>
        <v>0</v>
      </c>
      <c r="BL120" s="18" t="s">
        <v>142</v>
      </c>
      <c r="BM120" s="237" t="s">
        <v>184</v>
      </c>
    </row>
    <row r="121" spans="1:51" s="13" customFormat="1" ht="12">
      <c r="A121" s="13"/>
      <c r="B121" s="239"/>
      <c r="C121" s="240"/>
      <c r="D121" s="241" t="s">
        <v>144</v>
      </c>
      <c r="E121" s="242" t="s">
        <v>32</v>
      </c>
      <c r="F121" s="243" t="s">
        <v>351</v>
      </c>
      <c r="G121" s="240"/>
      <c r="H121" s="242" t="s">
        <v>32</v>
      </c>
      <c r="I121" s="244"/>
      <c r="J121" s="240"/>
      <c r="K121" s="240"/>
      <c r="L121" s="245"/>
      <c r="M121" s="246"/>
      <c r="N121" s="247"/>
      <c r="O121" s="247"/>
      <c r="P121" s="247"/>
      <c r="Q121" s="247"/>
      <c r="R121" s="247"/>
      <c r="S121" s="247"/>
      <c r="T121" s="24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9" t="s">
        <v>144</v>
      </c>
      <c r="AU121" s="249" t="s">
        <v>87</v>
      </c>
      <c r="AV121" s="13" t="s">
        <v>85</v>
      </c>
      <c r="AW121" s="13" t="s">
        <v>39</v>
      </c>
      <c r="AX121" s="13" t="s">
        <v>78</v>
      </c>
      <c r="AY121" s="249" t="s">
        <v>136</v>
      </c>
    </row>
    <row r="122" spans="1:51" s="14" customFormat="1" ht="12">
      <c r="A122" s="14"/>
      <c r="B122" s="250"/>
      <c r="C122" s="251"/>
      <c r="D122" s="241" t="s">
        <v>144</v>
      </c>
      <c r="E122" s="252" t="s">
        <v>32</v>
      </c>
      <c r="F122" s="253" t="s">
        <v>352</v>
      </c>
      <c r="G122" s="251"/>
      <c r="H122" s="254">
        <v>21.67</v>
      </c>
      <c r="I122" s="255"/>
      <c r="J122" s="251"/>
      <c r="K122" s="251"/>
      <c r="L122" s="256"/>
      <c r="M122" s="257"/>
      <c r="N122" s="258"/>
      <c r="O122" s="258"/>
      <c r="P122" s="258"/>
      <c r="Q122" s="258"/>
      <c r="R122" s="258"/>
      <c r="S122" s="258"/>
      <c r="T122" s="259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0" t="s">
        <v>144</v>
      </c>
      <c r="AU122" s="260" t="s">
        <v>87</v>
      </c>
      <c r="AV122" s="14" t="s">
        <v>87</v>
      </c>
      <c r="AW122" s="14" t="s">
        <v>39</v>
      </c>
      <c r="AX122" s="14" t="s">
        <v>85</v>
      </c>
      <c r="AY122" s="260" t="s">
        <v>136</v>
      </c>
    </row>
    <row r="123" spans="1:65" s="2" customFormat="1" ht="33" customHeight="1">
      <c r="A123" s="40"/>
      <c r="B123" s="41"/>
      <c r="C123" s="226" t="s">
        <v>186</v>
      </c>
      <c r="D123" s="226" t="s">
        <v>137</v>
      </c>
      <c r="E123" s="227" t="s">
        <v>187</v>
      </c>
      <c r="F123" s="228" t="s">
        <v>188</v>
      </c>
      <c r="G123" s="229" t="s">
        <v>183</v>
      </c>
      <c r="H123" s="230">
        <v>650.1</v>
      </c>
      <c r="I123" s="231"/>
      <c r="J123" s="232">
        <f>ROUND(I123*H123,2)</f>
        <v>0</v>
      </c>
      <c r="K123" s="228" t="s">
        <v>141</v>
      </c>
      <c r="L123" s="46"/>
      <c r="M123" s="233" t="s">
        <v>32</v>
      </c>
      <c r="N123" s="234" t="s">
        <v>49</v>
      </c>
      <c r="O123" s="86"/>
      <c r="P123" s="235">
        <f>O123*H123</f>
        <v>0</v>
      </c>
      <c r="Q123" s="235">
        <v>0</v>
      </c>
      <c r="R123" s="235">
        <f>Q123*H123</f>
        <v>0</v>
      </c>
      <c r="S123" s="235">
        <v>0</v>
      </c>
      <c r="T123" s="23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7" t="s">
        <v>142</v>
      </c>
      <c r="AT123" s="237" t="s">
        <v>137</v>
      </c>
      <c r="AU123" s="237" t="s">
        <v>87</v>
      </c>
      <c r="AY123" s="18" t="s">
        <v>136</v>
      </c>
      <c r="BE123" s="238">
        <f>IF(N123="základní",J123,0)</f>
        <v>0</v>
      </c>
      <c r="BF123" s="238">
        <f>IF(N123="snížená",J123,0)</f>
        <v>0</v>
      </c>
      <c r="BG123" s="238">
        <f>IF(N123="zákl. přenesená",J123,0)</f>
        <v>0</v>
      </c>
      <c r="BH123" s="238">
        <f>IF(N123="sníž. přenesená",J123,0)</f>
        <v>0</v>
      </c>
      <c r="BI123" s="238">
        <f>IF(N123="nulová",J123,0)</f>
        <v>0</v>
      </c>
      <c r="BJ123" s="18" t="s">
        <v>85</v>
      </c>
      <c r="BK123" s="238">
        <f>ROUND(I123*H123,2)</f>
        <v>0</v>
      </c>
      <c r="BL123" s="18" t="s">
        <v>142</v>
      </c>
      <c r="BM123" s="237" t="s">
        <v>189</v>
      </c>
    </row>
    <row r="124" spans="1:51" s="13" customFormat="1" ht="12">
      <c r="A124" s="13"/>
      <c r="B124" s="239"/>
      <c r="C124" s="240"/>
      <c r="D124" s="241" t="s">
        <v>144</v>
      </c>
      <c r="E124" s="242" t="s">
        <v>32</v>
      </c>
      <c r="F124" s="243" t="s">
        <v>345</v>
      </c>
      <c r="G124" s="240"/>
      <c r="H124" s="242" t="s">
        <v>32</v>
      </c>
      <c r="I124" s="244"/>
      <c r="J124" s="240"/>
      <c r="K124" s="240"/>
      <c r="L124" s="245"/>
      <c r="M124" s="246"/>
      <c r="N124" s="247"/>
      <c r="O124" s="247"/>
      <c r="P124" s="247"/>
      <c r="Q124" s="247"/>
      <c r="R124" s="247"/>
      <c r="S124" s="247"/>
      <c r="T124" s="24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9" t="s">
        <v>144</v>
      </c>
      <c r="AU124" s="249" t="s">
        <v>87</v>
      </c>
      <c r="AV124" s="13" t="s">
        <v>85</v>
      </c>
      <c r="AW124" s="13" t="s">
        <v>39</v>
      </c>
      <c r="AX124" s="13" t="s">
        <v>78</v>
      </c>
      <c r="AY124" s="249" t="s">
        <v>136</v>
      </c>
    </row>
    <row r="125" spans="1:51" s="14" customFormat="1" ht="12">
      <c r="A125" s="14"/>
      <c r="B125" s="250"/>
      <c r="C125" s="251"/>
      <c r="D125" s="241" t="s">
        <v>144</v>
      </c>
      <c r="E125" s="252" t="s">
        <v>32</v>
      </c>
      <c r="F125" s="253" t="s">
        <v>353</v>
      </c>
      <c r="G125" s="251"/>
      <c r="H125" s="254">
        <v>650.1</v>
      </c>
      <c r="I125" s="255"/>
      <c r="J125" s="251"/>
      <c r="K125" s="251"/>
      <c r="L125" s="256"/>
      <c r="M125" s="257"/>
      <c r="N125" s="258"/>
      <c r="O125" s="258"/>
      <c r="P125" s="258"/>
      <c r="Q125" s="258"/>
      <c r="R125" s="258"/>
      <c r="S125" s="258"/>
      <c r="T125" s="25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0" t="s">
        <v>144</v>
      </c>
      <c r="AU125" s="260" t="s">
        <v>87</v>
      </c>
      <c r="AV125" s="14" t="s">
        <v>87</v>
      </c>
      <c r="AW125" s="14" t="s">
        <v>39</v>
      </c>
      <c r="AX125" s="14" t="s">
        <v>78</v>
      </c>
      <c r="AY125" s="260" t="s">
        <v>136</v>
      </c>
    </row>
    <row r="126" spans="1:51" s="15" customFormat="1" ht="12">
      <c r="A126" s="15"/>
      <c r="B126" s="261"/>
      <c r="C126" s="262"/>
      <c r="D126" s="241" t="s">
        <v>144</v>
      </c>
      <c r="E126" s="263" t="s">
        <v>32</v>
      </c>
      <c r="F126" s="264" t="s">
        <v>147</v>
      </c>
      <c r="G126" s="262"/>
      <c r="H126" s="265">
        <v>650.1</v>
      </c>
      <c r="I126" s="266"/>
      <c r="J126" s="262"/>
      <c r="K126" s="262"/>
      <c r="L126" s="267"/>
      <c r="M126" s="268"/>
      <c r="N126" s="269"/>
      <c r="O126" s="269"/>
      <c r="P126" s="269"/>
      <c r="Q126" s="269"/>
      <c r="R126" s="269"/>
      <c r="S126" s="269"/>
      <c r="T126" s="270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71" t="s">
        <v>144</v>
      </c>
      <c r="AU126" s="271" t="s">
        <v>87</v>
      </c>
      <c r="AV126" s="15" t="s">
        <v>142</v>
      </c>
      <c r="AW126" s="15" t="s">
        <v>39</v>
      </c>
      <c r="AX126" s="15" t="s">
        <v>85</v>
      </c>
      <c r="AY126" s="271" t="s">
        <v>136</v>
      </c>
    </row>
    <row r="127" spans="1:65" s="2" customFormat="1" ht="33" customHeight="1">
      <c r="A127" s="40"/>
      <c r="B127" s="41"/>
      <c r="C127" s="226" t="s">
        <v>191</v>
      </c>
      <c r="D127" s="226" t="s">
        <v>137</v>
      </c>
      <c r="E127" s="227" t="s">
        <v>192</v>
      </c>
      <c r="F127" s="228" t="s">
        <v>193</v>
      </c>
      <c r="G127" s="229" t="s">
        <v>183</v>
      </c>
      <c r="H127" s="230">
        <v>21.67</v>
      </c>
      <c r="I127" s="231"/>
      <c r="J127" s="232">
        <f>ROUND(I127*H127,2)</f>
        <v>0</v>
      </c>
      <c r="K127" s="228" t="s">
        <v>141</v>
      </c>
      <c r="L127" s="46"/>
      <c r="M127" s="233" t="s">
        <v>32</v>
      </c>
      <c r="N127" s="234" t="s">
        <v>49</v>
      </c>
      <c r="O127" s="86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7" t="s">
        <v>142</v>
      </c>
      <c r="AT127" s="237" t="s">
        <v>137</v>
      </c>
      <c r="AU127" s="237" t="s">
        <v>87</v>
      </c>
      <c r="AY127" s="18" t="s">
        <v>136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8" t="s">
        <v>85</v>
      </c>
      <c r="BK127" s="238">
        <f>ROUND(I127*H127,2)</f>
        <v>0</v>
      </c>
      <c r="BL127" s="18" t="s">
        <v>142</v>
      </c>
      <c r="BM127" s="237" t="s">
        <v>194</v>
      </c>
    </row>
    <row r="128" spans="1:51" s="13" customFormat="1" ht="12">
      <c r="A128" s="13"/>
      <c r="B128" s="239"/>
      <c r="C128" s="240"/>
      <c r="D128" s="241" t="s">
        <v>144</v>
      </c>
      <c r="E128" s="242" t="s">
        <v>32</v>
      </c>
      <c r="F128" s="243" t="s">
        <v>345</v>
      </c>
      <c r="G128" s="240"/>
      <c r="H128" s="242" t="s">
        <v>32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9" t="s">
        <v>144</v>
      </c>
      <c r="AU128" s="249" t="s">
        <v>87</v>
      </c>
      <c r="AV128" s="13" t="s">
        <v>85</v>
      </c>
      <c r="AW128" s="13" t="s">
        <v>39</v>
      </c>
      <c r="AX128" s="13" t="s">
        <v>78</v>
      </c>
      <c r="AY128" s="249" t="s">
        <v>136</v>
      </c>
    </row>
    <row r="129" spans="1:51" s="14" customFormat="1" ht="12">
      <c r="A129" s="14"/>
      <c r="B129" s="250"/>
      <c r="C129" s="251"/>
      <c r="D129" s="241" t="s">
        <v>144</v>
      </c>
      <c r="E129" s="252" t="s">
        <v>32</v>
      </c>
      <c r="F129" s="253" t="s">
        <v>352</v>
      </c>
      <c r="G129" s="251"/>
      <c r="H129" s="254">
        <v>21.67</v>
      </c>
      <c r="I129" s="255"/>
      <c r="J129" s="251"/>
      <c r="K129" s="251"/>
      <c r="L129" s="256"/>
      <c r="M129" s="257"/>
      <c r="N129" s="258"/>
      <c r="O129" s="258"/>
      <c r="P129" s="258"/>
      <c r="Q129" s="258"/>
      <c r="R129" s="258"/>
      <c r="S129" s="258"/>
      <c r="T129" s="25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0" t="s">
        <v>144</v>
      </c>
      <c r="AU129" s="260" t="s">
        <v>87</v>
      </c>
      <c r="AV129" s="14" t="s">
        <v>87</v>
      </c>
      <c r="AW129" s="14" t="s">
        <v>39</v>
      </c>
      <c r="AX129" s="14" t="s">
        <v>85</v>
      </c>
      <c r="AY129" s="260" t="s">
        <v>136</v>
      </c>
    </row>
    <row r="130" spans="1:65" s="2" customFormat="1" ht="33" customHeight="1">
      <c r="A130" s="40"/>
      <c r="B130" s="41"/>
      <c r="C130" s="226" t="s">
        <v>195</v>
      </c>
      <c r="D130" s="226" t="s">
        <v>137</v>
      </c>
      <c r="E130" s="227" t="s">
        <v>196</v>
      </c>
      <c r="F130" s="228" t="s">
        <v>197</v>
      </c>
      <c r="G130" s="229" t="s">
        <v>140</v>
      </c>
      <c r="H130" s="230">
        <v>12</v>
      </c>
      <c r="I130" s="231"/>
      <c r="J130" s="232">
        <f>ROUND(I130*H130,2)</f>
        <v>0</v>
      </c>
      <c r="K130" s="228" t="s">
        <v>141</v>
      </c>
      <c r="L130" s="46"/>
      <c r="M130" s="233" t="s">
        <v>32</v>
      </c>
      <c r="N130" s="234" t="s">
        <v>49</v>
      </c>
      <c r="O130" s="86"/>
      <c r="P130" s="235">
        <f>O130*H130</f>
        <v>0</v>
      </c>
      <c r="Q130" s="235">
        <v>0.00021</v>
      </c>
      <c r="R130" s="235">
        <f>Q130*H130</f>
        <v>0.00252</v>
      </c>
      <c r="S130" s="235">
        <v>0</v>
      </c>
      <c r="T130" s="23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7" t="s">
        <v>142</v>
      </c>
      <c r="AT130" s="237" t="s">
        <v>137</v>
      </c>
      <c r="AU130" s="237" t="s">
        <v>87</v>
      </c>
      <c r="AY130" s="18" t="s">
        <v>136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8" t="s">
        <v>85</v>
      </c>
      <c r="BK130" s="238">
        <f>ROUND(I130*H130,2)</f>
        <v>0</v>
      </c>
      <c r="BL130" s="18" t="s">
        <v>142</v>
      </c>
      <c r="BM130" s="237" t="s">
        <v>198</v>
      </c>
    </row>
    <row r="131" spans="1:51" s="13" customFormat="1" ht="12">
      <c r="A131" s="13"/>
      <c r="B131" s="239"/>
      <c r="C131" s="240"/>
      <c r="D131" s="241" t="s">
        <v>144</v>
      </c>
      <c r="E131" s="242" t="s">
        <v>32</v>
      </c>
      <c r="F131" s="243" t="s">
        <v>345</v>
      </c>
      <c r="G131" s="240"/>
      <c r="H131" s="242" t="s">
        <v>32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9" t="s">
        <v>144</v>
      </c>
      <c r="AU131" s="249" t="s">
        <v>87</v>
      </c>
      <c r="AV131" s="13" t="s">
        <v>85</v>
      </c>
      <c r="AW131" s="13" t="s">
        <v>39</v>
      </c>
      <c r="AX131" s="13" t="s">
        <v>78</v>
      </c>
      <c r="AY131" s="249" t="s">
        <v>136</v>
      </c>
    </row>
    <row r="132" spans="1:51" s="14" customFormat="1" ht="12">
      <c r="A132" s="14"/>
      <c r="B132" s="250"/>
      <c r="C132" s="251"/>
      <c r="D132" s="241" t="s">
        <v>144</v>
      </c>
      <c r="E132" s="252" t="s">
        <v>32</v>
      </c>
      <c r="F132" s="253" t="s">
        <v>199</v>
      </c>
      <c r="G132" s="251"/>
      <c r="H132" s="254">
        <v>12</v>
      </c>
      <c r="I132" s="255"/>
      <c r="J132" s="251"/>
      <c r="K132" s="251"/>
      <c r="L132" s="256"/>
      <c r="M132" s="257"/>
      <c r="N132" s="258"/>
      <c r="O132" s="258"/>
      <c r="P132" s="258"/>
      <c r="Q132" s="258"/>
      <c r="R132" s="258"/>
      <c r="S132" s="258"/>
      <c r="T132" s="25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0" t="s">
        <v>144</v>
      </c>
      <c r="AU132" s="260" t="s">
        <v>87</v>
      </c>
      <c r="AV132" s="14" t="s">
        <v>87</v>
      </c>
      <c r="AW132" s="14" t="s">
        <v>39</v>
      </c>
      <c r="AX132" s="14" t="s">
        <v>78</v>
      </c>
      <c r="AY132" s="260" t="s">
        <v>136</v>
      </c>
    </row>
    <row r="133" spans="1:51" s="15" customFormat="1" ht="12">
      <c r="A133" s="15"/>
      <c r="B133" s="261"/>
      <c r="C133" s="262"/>
      <c r="D133" s="241" t="s">
        <v>144</v>
      </c>
      <c r="E133" s="263" t="s">
        <v>32</v>
      </c>
      <c r="F133" s="264" t="s">
        <v>147</v>
      </c>
      <c r="G133" s="262"/>
      <c r="H133" s="265">
        <v>12</v>
      </c>
      <c r="I133" s="266"/>
      <c r="J133" s="262"/>
      <c r="K133" s="262"/>
      <c r="L133" s="267"/>
      <c r="M133" s="268"/>
      <c r="N133" s="269"/>
      <c r="O133" s="269"/>
      <c r="P133" s="269"/>
      <c r="Q133" s="269"/>
      <c r="R133" s="269"/>
      <c r="S133" s="269"/>
      <c r="T133" s="270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1" t="s">
        <v>144</v>
      </c>
      <c r="AU133" s="271" t="s">
        <v>87</v>
      </c>
      <c r="AV133" s="15" t="s">
        <v>142</v>
      </c>
      <c r="AW133" s="15" t="s">
        <v>39</v>
      </c>
      <c r="AX133" s="15" t="s">
        <v>85</v>
      </c>
      <c r="AY133" s="271" t="s">
        <v>136</v>
      </c>
    </row>
    <row r="134" spans="1:63" s="12" customFormat="1" ht="22.8" customHeight="1">
      <c r="A134" s="12"/>
      <c r="B134" s="212"/>
      <c r="C134" s="213"/>
      <c r="D134" s="214" t="s">
        <v>77</v>
      </c>
      <c r="E134" s="272" t="s">
        <v>200</v>
      </c>
      <c r="F134" s="272" t="s">
        <v>201</v>
      </c>
      <c r="G134" s="213"/>
      <c r="H134" s="213"/>
      <c r="I134" s="216"/>
      <c r="J134" s="273">
        <f>BK134</f>
        <v>0</v>
      </c>
      <c r="K134" s="213"/>
      <c r="L134" s="218"/>
      <c r="M134" s="219"/>
      <c r="N134" s="220"/>
      <c r="O134" s="220"/>
      <c r="P134" s="221">
        <f>SUM(P135:P203)</f>
        <v>0</v>
      </c>
      <c r="Q134" s="220"/>
      <c r="R134" s="221">
        <f>SUM(R135:R203)</f>
        <v>2.6276399999999995</v>
      </c>
      <c r="S134" s="220"/>
      <c r="T134" s="222">
        <f>SUM(T135:T203)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85</v>
      </c>
      <c r="AT134" s="224" t="s">
        <v>77</v>
      </c>
      <c r="AU134" s="224" t="s">
        <v>85</v>
      </c>
      <c r="AY134" s="223" t="s">
        <v>136</v>
      </c>
      <c r="BK134" s="225">
        <f>SUM(BK135:BK203)</f>
        <v>0</v>
      </c>
    </row>
    <row r="135" spans="1:65" s="2" customFormat="1" ht="21.75" customHeight="1">
      <c r="A135" s="40"/>
      <c r="B135" s="41"/>
      <c r="C135" s="226" t="s">
        <v>202</v>
      </c>
      <c r="D135" s="226" t="s">
        <v>137</v>
      </c>
      <c r="E135" s="227" t="s">
        <v>203</v>
      </c>
      <c r="F135" s="228" t="s">
        <v>204</v>
      </c>
      <c r="G135" s="229" t="s">
        <v>140</v>
      </c>
      <c r="H135" s="230">
        <v>1.1</v>
      </c>
      <c r="I135" s="231"/>
      <c r="J135" s="232">
        <f>ROUND(I135*H135,2)</f>
        <v>0</v>
      </c>
      <c r="K135" s="228" t="s">
        <v>32</v>
      </c>
      <c r="L135" s="46"/>
      <c r="M135" s="233" t="s">
        <v>32</v>
      </c>
      <c r="N135" s="234" t="s">
        <v>49</v>
      </c>
      <c r="O135" s="86"/>
      <c r="P135" s="235">
        <f>O135*H135</f>
        <v>0</v>
      </c>
      <c r="Q135" s="235">
        <v>0.02</v>
      </c>
      <c r="R135" s="235">
        <f>Q135*H135</f>
        <v>0.022000000000000002</v>
      </c>
      <c r="S135" s="235">
        <v>0</v>
      </c>
      <c r="T135" s="23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7" t="s">
        <v>142</v>
      </c>
      <c r="AT135" s="237" t="s">
        <v>137</v>
      </c>
      <c r="AU135" s="237" t="s">
        <v>87</v>
      </c>
      <c r="AY135" s="18" t="s">
        <v>136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8" t="s">
        <v>85</v>
      </c>
      <c r="BK135" s="238">
        <f>ROUND(I135*H135,2)</f>
        <v>0</v>
      </c>
      <c r="BL135" s="18" t="s">
        <v>142</v>
      </c>
      <c r="BM135" s="237" t="s">
        <v>205</v>
      </c>
    </row>
    <row r="136" spans="1:51" s="13" customFormat="1" ht="12">
      <c r="A136" s="13"/>
      <c r="B136" s="239"/>
      <c r="C136" s="240"/>
      <c r="D136" s="241" t="s">
        <v>144</v>
      </c>
      <c r="E136" s="242" t="s">
        <v>32</v>
      </c>
      <c r="F136" s="243" t="s">
        <v>206</v>
      </c>
      <c r="G136" s="240"/>
      <c r="H136" s="242" t="s">
        <v>32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9" t="s">
        <v>144</v>
      </c>
      <c r="AU136" s="249" t="s">
        <v>87</v>
      </c>
      <c r="AV136" s="13" t="s">
        <v>85</v>
      </c>
      <c r="AW136" s="13" t="s">
        <v>39</v>
      </c>
      <c r="AX136" s="13" t="s">
        <v>78</v>
      </c>
      <c r="AY136" s="249" t="s">
        <v>136</v>
      </c>
    </row>
    <row r="137" spans="1:51" s="14" customFormat="1" ht="12">
      <c r="A137" s="14"/>
      <c r="B137" s="250"/>
      <c r="C137" s="251"/>
      <c r="D137" s="241" t="s">
        <v>144</v>
      </c>
      <c r="E137" s="252" t="s">
        <v>32</v>
      </c>
      <c r="F137" s="253" t="s">
        <v>354</v>
      </c>
      <c r="G137" s="251"/>
      <c r="H137" s="254">
        <v>1.1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144</v>
      </c>
      <c r="AU137" s="260" t="s">
        <v>87</v>
      </c>
      <c r="AV137" s="14" t="s">
        <v>87</v>
      </c>
      <c r="AW137" s="14" t="s">
        <v>39</v>
      </c>
      <c r="AX137" s="14" t="s">
        <v>78</v>
      </c>
      <c r="AY137" s="260" t="s">
        <v>136</v>
      </c>
    </row>
    <row r="138" spans="1:51" s="15" customFormat="1" ht="12">
      <c r="A138" s="15"/>
      <c r="B138" s="261"/>
      <c r="C138" s="262"/>
      <c r="D138" s="241" t="s">
        <v>144</v>
      </c>
      <c r="E138" s="263" t="s">
        <v>32</v>
      </c>
      <c r="F138" s="264" t="s">
        <v>147</v>
      </c>
      <c r="G138" s="262"/>
      <c r="H138" s="265">
        <v>1.1</v>
      </c>
      <c r="I138" s="266"/>
      <c r="J138" s="262"/>
      <c r="K138" s="262"/>
      <c r="L138" s="267"/>
      <c r="M138" s="268"/>
      <c r="N138" s="269"/>
      <c r="O138" s="269"/>
      <c r="P138" s="269"/>
      <c r="Q138" s="269"/>
      <c r="R138" s="269"/>
      <c r="S138" s="269"/>
      <c r="T138" s="270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1" t="s">
        <v>144</v>
      </c>
      <c r="AU138" s="271" t="s">
        <v>87</v>
      </c>
      <c r="AV138" s="15" t="s">
        <v>142</v>
      </c>
      <c r="AW138" s="15" t="s">
        <v>39</v>
      </c>
      <c r="AX138" s="15" t="s">
        <v>85</v>
      </c>
      <c r="AY138" s="271" t="s">
        <v>136</v>
      </c>
    </row>
    <row r="139" spans="1:65" s="2" customFormat="1" ht="21.75" customHeight="1">
      <c r="A139" s="40"/>
      <c r="B139" s="41"/>
      <c r="C139" s="226" t="s">
        <v>208</v>
      </c>
      <c r="D139" s="226" t="s">
        <v>137</v>
      </c>
      <c r="E139" s="227" t="s">
        <v>209</v>
      </c>
      <c r="F139" s="228" t="s">
        <v>210</v>
      </c>
      <c r="G139" s="229" t="s">
        <v>211</v>
      </c>
      <c r="H139" s="230">
        <v>1</v>
      </c>
      <c r="I139" s="231"/>
      <c r="J139" s="232">
        <f>ROUND(I139*H139,2)</f>
        <v>0</v>
      </c>
      <c r="K139" s="228" t="s">
        <v>32</v>
      </c>
      <c r="L139" s="46"/>
      <c r="M139" s="233" t="s">
        <v>32</v>
      </c>
      <c r="N139" s="234" t="s">
        <v>49</v>
      </c>
      <c r="O139" s="86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7" t="s">
        <v>142</v>
      </c>
      <c r="AT139" s="237" t="s">
        <v>137</v>
      </c>
      <c r="AU139" s="237" t="s">
        <v>87</v>
      </c>
      <c r="AY139" s="18" t="s">
        <v>136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8" t="s">
        <v>85</v>
      </c>
      <c r="BK139" s="238">
        <f>ROUND(I139*H139,2)</f>
        <v>0</v>
      </c>
      <c r="BL139" s="18" t="s">
        <v>142</v>
      </c>
      <c r="BM139" s="237" t="s">
        <v>212</v>
      </c>
    </row>
    <row r="140" spans="1:51" s="13" customFormat="1" ht="12">
      <c r="A140" s="13"/>
      <c r="B140" s="239"/>
      <c r="C140" s="240"/>
      <c r="D140" s="241" t="s">
        <v>144</v>
      </c>
      <c r="E140" s="242" t="s">
        <v>32</v>
      </c>
      <c r="F140" s="243" t="s">
        <v>213</v>
      </c>
      <c r="G140" s="240"/>
      <c r="H140" s="242" t="s">
        <v>32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9" t="s">
        <v>144</v>
      </c>
      <c r="AU140" s="249" t="s">
        <v>87</v>
      </c>
      <c r="AV140" s="13" t="s">
        <v>85</v>
      </c>
      <c r="AW140" s="13" t="s">
        <v>39</v>
      </c>
      <c r="AX140" s="13" t="s">
        <v>78</v>
      </c>
      <c r="AY140" s="249" t="s">
        <v>136</v>
      </c>
    </row>
    <row r="141" spans="1:51" s="14" customFormat="1" ht="12">
      <c r="A141" s="14"/>
      <c r="B141" s="250"/>
      <c r="C141" s="251"/>
      <c r="D141" s="241" t="s">
        <v>144</v>
      </c>
      <c r="E141" s="252" t="s">
        <v>32</v>
      </c>
      <c r="F141" s="253" t="s">
        <v>85</v>
      </c>
      <c r="G141" s="251"/>
      <c r="H141" s="254">
        <v>1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0" t="s">
        <v>144</v>
      </c>
      <c r="AU141" s="260" t="s">
        <v>87</v>
      </c>
      <c r="AV141" s="14" t="s">
        <v>87</v>
      </c>
      <c r="AW141" s="14" t="s">
        <v>39</v>
      </c>
      <c r="AX141" s="14" t="s">
        <v>78</v>
      </c>
      <c r="AY141" s="260" t="s">
        <v>136</v>
      </c>
    </row>
    <row r="142" spans="1:51" s="15" customFormat="1" ht="12">
      <c r="A142" s="15"/>
      <c r="B142" s="261"/>
      <c r="C142" s="262"/>
      <c r="D142" s="241" t="s">
        <v>144</v>
      </c>
      <c r="E142" s="263" t="s">
        <v>32</v>
      </c>
      <c r="F142" s="264" t="s">
        <v>147</v>
      </c>
      <c r="G142" s="262"/>
      <c r="H142" s="265">
        <v>1</v>
      </c>
      <c r="I142" s="266"/>
      <c r="J142" s="262"/>
      <c r="K142" s="262"/>
      <c r="L142" s="267"/>
      <c r="M142" s="268"/>
      <c r="N142" s="269"/>
      <c r="O142" s="269"/>
      <c r="P142" s="269"/>
      <c r="Q142" s="269"/>
      <c r="R142" s="269"/>
      <c r="S142" s="269"/>
      <c r="T142" s="27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1" t="s">
        <v>144</v>
      </c>
      <c r="AU142" s="271" t="s">
        <v>87</v>
      </c>
      <c r="AV142" s="15" t="s">
        <v>142</v>
      </c>
      <c r="AW142" s="15" t="s">
        <v>39</v>
      </c>
      <c r="AX142" s="15" t="s">
        <v>85</v>
      </c>
      <c r="AY142" s="271" t="s">
        <v>136</v>
      </c>
    </row>
    <row r="143" spans="1:65" s="2" customFormat="1" ht="21.75" customHeight="1">
      <c r="A143" s="40"/>
      <c r="B143" s="41"/>
      <c r="C143" s="226" t="s">
        <v>214</v>
      </c>
      <c r="D143" s="226" t="s">
        <v>137</v>
      </c>
      <c r="E143" s="227" t="s">
        <v>215</v>
      </c>
      <c r="F143" s="228" t="s">
        <v>216</v>
      </c>
      <c r="G143" s="229" t="s">
        <v>140</v>
      </c>
      <c r="H143" s="230">
        <v>169.2</v>
      </c>
      <c r="I143" s="231"/>
      <c r="J143" s="232">
        <f>ROUND(I143*H143,2)</f>
        <v>0</v>
      </c>
      <c r="K143" s="228" t="s">
        <v>32</v>
      </c>
      <c r="L143" s="46"/>
      <c r="M143" s="233" t="s">
        <v>32</v>
      </c>
      <c r="N143" s="234" t="s">
        <v>49</v>
      </c>
      <c r="O143" s="86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37" t="s">
        <v>142</v>
      </c>
      <c r="AT143" s="237" t="s">
        <v>137</v>
      </c>
      <c r="AU143" s="237" t="s">
        <v>87</v>
      </c>
      <c r="AY143" s="18" t="s">
        <v>136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8" t="s">
        <v>85</v>
      </c>
      <c r="BK143" s="238">
        <f>ROUND(I143*H143,2)</f>
        <v>0</v>
      </c>
      <c r="BL143" s="18" t="s">
        <v>142</v>
      </c>
      <c r="BM143" s="237" t="s">
        <v>217</v>
      </c>
    </row>
    <row r="144" spans="1:51" s="13" customFormat="1" ht="12">
      <c r="A144" s="13"/>
      <c r="B144" s="239"/>
      <c r="C144" s="240"/>
      <c r="D144" s="241" t="s">
        <v>144</v>
      </c>
      <c r="E144" s="242" t="s">
        <v>32</v>
      </c>
      <c r="F144" s="243" t="s">
        <v>218</v>
      </c>
      <c r="G144" s="240"/>
      <c r="H144" s="242" t="s">
        <v>32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144</v>
      </c>
      <c r="AU144" s="249" t="s">
        <v>87</v>
      </c>
      <c r="AV144" s="13" t="s">
        <v>85</v>
      </c>
      <c r="AW144" s="13" t="s">
        <v>39</v>
      </c>
      <c r="AX144" s="13" t="s">
        <v>78</v>
      </c>
      <c r="AY144" s="249" t="s">
        <v>136</v>
      </c>
    </row>
    <row r="145" spans="1:51" s="14" customFormat="1" ht="12">
      <c r="A145" s="14"/>
      <c r="B145" s="250"/>
      <c r="C145" s="251"/>
      <c r="D145" s="241" t="s">
        <v>144</v>
      </c>
      <c r="E145" s="252" t="s">
        <v>32</v>
      </c>
      <c r="F145" s="253" t="s">
        <v>355</v>
      </c>
      <c r="G145" s="251"/>
      <c r="H145" s="254">
        <v>169.2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0" t="s">
        <v>144</v>
      </c>
      <c r="AU145" s="260" t="s">
        <v>87</v>
      </c>
      <c r="AV145" s="14" t="s">
        <v>87</v>
      </c>
      <c r="AW145" s="14" t="s">
        <v>39</v>
      </c>
      <c r="AX145" s="14" t="s">
        <v>78</v>
      </c>
      <c r="AY145" s="260" t="s">
        <v>136</v>
      </c>
    </row>
    <row r="146" spans="1:51" s="15" customFormat="1" ht="12">
      <c r="A146" s="15"/>
      <c r="B146" s="261"/>
      <c r="C146" s="262"/>
      <c r="D146" s="241" t="s">
        <v>144</v>
      </c>
      <c r="E146" s="263" t="s">
        <v>32</v>
      </c>
      <c r="F146" s="264" t="s">
        <v>147</v>
      </c>
      <c r="G146" s="262"/>
      <c r="H146" s="265">
        <v>169.2</v>
      </c>
      <c r="I146" s="266"/>
      <c r="J146" s="262"/>
      <c r="K146" s="262"/>
      <c r="L146" s="267"/>
      <c r="M146" s="268"/>
      <c r="N146" s="269"/>
      <c r="O146" s="269"/>
      <c r="P146" s="269"/>
      <c r="Q146" s="269"/>
      <c r="R146" s="269"/>
      <c r="S146" s="269"/>
      <c r="T146" s="270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1" t="s">
        <v>144</v>
      </c>
      <c r="AU146" s="271" t="s">
        <v>87</v>
      </c>
      <c r="AV146" s="15" t="s">
        <v>142</v>
      </c>
      <c r="AW146" s="15" t="s">
        <v>39</v>
      </c>
      <c r="AX146" s="15" t="s">
        <v>85</v>
      </c>
      <c r="AY146" s="271" t="s">
        <v>136</v>
      </c>
    </row>
    <row r="147" spans="1:65" s="2" customFormat="1" ht="21.75" customHeight="1">
      <c r="A147" s="40"/>
      <c r="B147" s="41"/>
      <c r="C147" s="226" t="s">
        <v>8</v>
      </c>
      <c r="D147" s="226" t="s">
        <v>137</v>
      </c>
      <c r="E147" s="227" t="s">
        <v>220</v>
      </c>
      <c r="F147" s="228" t="s">
        <v>356</v>
      </c>
      <c r="G147" s="229" t="s">
        <v>211</v>
      </c>
      <c r="H147" s="230">
        <v>1</v>
      </c>
      <c r="I147" s="231"/>
      <c r="J147" s="232">
        <f>ROUND(I147*H147,2)</f>
        <v>0</v>
      </c>
      <c r="K147" s="228" t="s">
        <v>32</v>
      </c>
      <c r="L147" s="46"/>
      <c r="M147" s="233" t="s">
        <v>32</v>
      </c>
      <c r="N147" s="234" t="s">
        <v>49</v>
      </c>
      <c r="O147" s="86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7" t="s">
        <v>142</v>
      </c>
      <c r="AT147" s="237" t="s">
        <v>137</v>
      </c>
      <c r="AU147" s="237" t="s">
        <v>87</v>
      </c>
      <c r="AY147" s="18" t="s">
        <v>136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8" t="s">
        <v>85</v>
      </c>
      <c r="BK147" s="238">
        <f>ROUND(I147*H147,2)</f>
        <v>0</v>
      </c>
      <c r="BL147" s="18" t="s">
        <v>142</v>
      </c>
      <c r="BM147" s="237" t="s">
        <v>222</v>
      </c>
    </row>
    <row r="148" spans="1:51" s="13" customFormat="1" ht="12">
      <c r="A148" s="13"/>
      <c r="B148" s="239"/>
      <c r="C148" s="240"/>
      <c r="D148" s="241" t="s">
        <v>144</v>
      </c>
      <c r="E148" s="242" t="s">
        <v>32</v>
      </c>
      <c r="F148" s="243" t="s">
        <v>223</v>
      </c>
      <c r="G148" s="240"/>
      <c r="H148" s="242" t="s">
        <v>32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9" t="s">
        <v>144</v>
      </c>
      <c r="AU148" s="249" t="s">
        <v>87</v>
      </c>
      <c r="AV148" s="13" t="s">
        <v>85</v>
      </c>
      <c r="AW148" s="13" t="s">
        <v>39</v>
      </c>
      <c r="AX148" s="13" t="s">
        <v>78</v>
      </c>
      <c r="AY148" s="249" t="s">
        <v>136</v>
      </c>
    </row>
    <row r="149" spans="1:51" s="14" customFormat="1" ht="12">
      <c r="A149" s="14"/>
      <c r="B149" s="250"/>
      <c r="C149" s="251"/>
      <c r="D149" s="241" t="s">
        <v>144</v>
      </c>
      <c r="E149" s="252" t="s">
        <v>32</v>
      </c>
      <c r="F149" s="253" t="s">
        <v>85</v>
      </c>
      <c r="G149" s="251"/>
      <c r="H149" s="254">
        <v>1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0" t="s">
        <v>144</v>
      </c>
      <c r="AU149" s="260" t="s">
        <v>87</v>
      </c>
      <c r="AV149" s="14" t="s">
        <v>87</v>
      </c>
      <c r="AW149" s="14" t="s">
        <v>39</v>
      </c>
      <c r="AX149" s="14" t="s">
        <v>78</v>
      </c>
      <c r="AY149" s="260" t="s">
        <v>136</v>
      </c>
    </row>
    <row r="150" spans="1:51" s="15" customFormat="1" ht="12">
      <c r="A150" s="15"/>
      <c r="B150" s="261"/>
      <c r="C150" s="262"/>
      <c r="D150" s="241" t="s">
        <v>144</v>
      </c>
      <c r="E150" s="263" t="s">
        <v>32</v>
      </c>
      <c r="F150" s="264" t="s">
        <v>147</v>
      </c>
      <c r="G150" s="262"/>
      <c r="H150" s="265">
        <v>1</v>
      </c>
      <c r="I150" s="266"/>
      <c r="J150" s="262"/>
      <c r="K150" s="262"/>
      <c r="L150" s="267"/>
      <c r="M150" s="268"/>
      <c r="N150" s="269"/>
      <c r="O150" s="269"/>
      <c r="P150" s="269"/>
      <c r="Q150" s="269"/>
      <c r="R150" s="269"/>
      <c r="S150" s="269"/>
      <c r="T150" s="270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1" t="s">
        <v>144</v>
      </c>
      <c r="AU150" s="271" t="s">
        <v>87</v>
      </c>
      <c r="AV150" s="15" t="s">
        <v>142</v>
      </c>
      <c r="AW150" s="15" t="s">
        <v>39</v>
      </c>
      <c r="AX150" s="15" t="s">
        <v>85</v>
      </c>
      <c r="AY150" s="271" t="s">
        <v>136</v>
      </c>
    </row>
    <row r="151" spans="1:65" s="2" customFormat="1" ht="33" customHeight="1">
      <c r="A151" s="40"/>
      <c r="B151" s="41"/>
      <c r="C151" s="226" t="s">
        <v>224</v>
      </c>
      <c r="D151" s="226" t="s">
        <v>137</v>
      </c>
      <c r="E151" s="227" t="s">
        <v>225</v>
      </c>
      <c r="F151" s="228" t="s">
        <v>226</v>
      </c>
      <c r="G151" s="229" t="s">
        <v>211</v>
      </c>
      <c r="H151" s="230">
        <v>1</v>
      </c>
      <c r="I151" s="231"/>
      <c r="J151" s="232">
        <f>ROUND(I151*H151,2)</f>
        <v>0</v>
      </c>
      <c r="K151" s="228" t="s">
        <v>32</v>
      </c>
      <c r="L151" s="46"/>
      <c r="M151" s="233" t="s">
        <v>32</v>
      </c>
      <c r="N151" s="234" t="s">
        <v>49</v>
      </c>
      <c r="O151" s="86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7" t="s">
        <v>142</v>
      </c>
      <c r="AT151" s="237" t="s">
        <v>137</v>
      </c>
      <c r="AU151" s="237" t="s">
        <v>87</v>
      </c>
      <c r="AY151" s="18" t="s">
        <v>136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8" t="s">
        <v>85</v>
      </c>
      <c r="BK151" s="238">
        <f>ROUND(I151*H151,2)</f>
        <v>0</v>
      </c>
      <c r="BL151" s="18" t="s">
        <v>142</v>
      </c>
      <c r="BM151" s="237" t="s">
        <v>227</v>
      </c>
    </row>
    <row r="152" spans="1:51" s="13" customFormat="1" ht="12">
      <c r="A152" s="13"/>
      <c r="B152" s="239"/>
      <c r="C152" s="240"/>
      <c r="D152" s="241" t="s">
        <v>144</v>
      </c>
      <c r="E152" s="242" t="s">
        <v>32</v>
      </c>
      <c r="F152" s="243" t="s">
        <v>228</v>
      </c>
      <c r="G152" s="240"/>
      <c r="H152" s="242" t="s">
        <v>32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144</v>
      </c>
      <c r="AU152" s="249" t="s">
        <v>87</v>
      </c>
      <c r="AV152" s="13" t="s">
        <v>85</v>
      </c>
      <c r="AW152" s="13" t="s">
        <v>39</v>
      </c>
      <c r="AX152" s="13" t="s">
        <v>78</v>
      </c>
      <c r="AY152" s="249" t="s">
        <v>136</v>
      </c>
    </row>
    <row r="153" spans="1:51" s="14" customFormat="1" ht="12">
      <c r="A153" s="14"/>
      <c r="B153" s="250"/>
      <c r="C153" s="251"/>
      <c r="D153" s="241" t="s">
        <v>144</v>
      </c>
      <c r="E153" s="252" t="s">
        <v>32</v>
      </c>
      <c r="F153" s="253" t="s">
        <v>85</v>
      </c>
      <c r="G153" s="251"/>
      <c r="H153" s="254">
        <v>1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0" t="s">
        <v>144</v>
      </c>
      <c r="AU153" s="260" t="s">
        <v>87</v>
      </c>
      <c r="AV153" s="14" t="s">
        <v>87</v>
      </c>
      <c r="AW153" s="14" t="s">
        <v>39</v>
      </c>
      <c r="AX153" s="14" t="s">
        <v>78</v>
      </c>
      <c r="AY153" s="260" t="s">
        <v>136</v>
      </c>
    </row>
    <row r="154" spans="1:51" s="15" customFormat="1" ht="12">
      <c r="A154" s="15"/>
      <c r="B154" s="261"/>
      <c r="C154" s="262"/>
      <c r="D154" s="241" t="s">
        <v>144</v>
      </c>
      <c r="E154" s="263" t="s">
        <v>32</v>
      </c>
      <c r="F154" s="264" t="s">
        <v>147</v>
      </c>
      <c r="G154" s="262"/>
      <c r="H154" s="265">
        <v>1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1" t="s">
        <v>144</v>
      </c>
      <c r="AU154" s="271" t="s">
        <v>87</v>
      </c>
      <c r="AV154" s="15" t="s">
        <v>142</v>
      </c>
      <c r="AW154" s="15" t="s">
        <v>39</v>
      </c>
      <c r="AX154" s="15" t="s">
        <v>85</v>
      </c>
      <c r="AY154" s="271" t="s">
        <v>136</v>
      </c>
    </row>
    <row r="155" spans="1:65" s="2" customFormat="1" ht="21.75" customHeight="1">
      <c r="A155" s="40"/>
      <c r="B155" s="41"/>
      <c r="C155" s="226" t="s">
        <v>229</v>
      </c>
      <c r="D155" s="226" t="s">
        <v>137</v>
      </c>
      <c r="E155" s="227" t="s">
        <v>230</v>
      </c>
      <c r="F155" s="228" t="s">
        <v>231</v>
      </c>
      <c r="G155" s="229" t="s">
        <v>140</v>
      </c>
      <c r="H155" s="230">
        <v>6</v>
      </c>
      <c r="I155" s="231"/>
      <c r="J155" s="232">
        <f>ROUND(I155*H155,2)</f>
        <v>0</v>
      </c>
      <c r="K155" s="228" t="s">
        <v>32</v>
      </c>
      <c r="L155" s="46"/>
      <c r="M155" s="233" t="s">
        <v>32</v>
      </c>
      <c r="N155" s="234" t="s">
        <v>49</v>
      </c>
      <c r="O155" s="86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7" t="s">
        <v>142</v>
      </c>
      <c r="AT155" s="237" t="s">
        <v>137</v>
      </c>
      <c r="AU155" s="237" t="s">
        <v>87</v>
      </c>
      <c r="AY155" s="18" t="s">
        <v>136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8" t="s">
        <v>85</v>
      </c>
      <c r="BK155" s="238">
        <f>ROUND(I155*H155,2)</f>
        <v>0</v>
      </c>
      <c r="BL155" s="18" t="s">
        <v>142</v>
      </c>
      <c r="BM155" s="237" t="s">
        <v>232</v>
      </c>
    </row>
    <row r="156" spans="1:51" s="13" customFormat="1" ht="12">
      <c r="A156" s="13"/>
      <c r="B156" s="239"/>
      <c r="C156" s="240"/>
      <c r="D156" s="241" t="s">
        <v>144</v>
      </c>
      <c r="E156" s="242" t="s">
        <v>32</v>
      </c>
      <c r="F156" s="243" t="s">
        <v>233</v>
      </c>
      <c r="G156" s="240"/>
      <c r="H156" s="242" t="s">
        <v>32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9" t="s">
        <v>144</v>
      </c>
      <c r="AU156" s="249" t="s">
        <v>87</v>
      </c>
      <c r="AV156" s="13" t="s">
        <v>85</v>
      </c>
      <c r="AW156" s="13" t="s">
        <v>39</v>
      </c>
      <c r="AX156" s="13" t="s">
        <v>78</v>
      </c>
      <c r="AY156" s="249" t="s">
        <v>136</v>
      </c>
    </row>
    <row r="157" spans="1:51" s="14" customFormat="1" ht="12">
      <c r="A157" s="14"/>
      <c r="B157" s="250"/>
      <c r="C157" s="251"/>
      <c r="D157" s="241" t="s">
        <v>144</v>
      </c>
      <c r="E157" s="252" t="s">
        <v>32</v>
      </c>
      <c r="F157" s="253" t="s">
        <v>170</v>
      </c>
      <c r="G157" s="251"/>
      <c r="H157" s="254">
        <v>6</v>
      </c>
      <c r="I157" s="255"/>
      <c r="J157" s="251"/>
      <c r="K157" s="251"/>
      <c r="L157" s="256"/>
      <c r="M157" s="257"/>
      <c r="N157" s="258"/>
      <c r="O157" s="258"/>
      <c r="P157" s="258"/>
      <c r="Q157" s="258"/>
      <c r="R157" s="258"/>
      <c r="S157" s="258"/>
      <c r="T157" s="25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0" t="s">
        <v>144</v>
      </c>
      <c r="AU157" s="260" t="s">
        <v>87</v>
      </c>
      <c r="AV157" s="14" t="s">
        <v>87</v>
      </c>
      <c r="AW157" s="14" t="s">
        <v>39</v>
      </c>
      <c r="AX157" s="14" t="s">
        <v>78</v>
      </c>
      <c r="AY157" s="260" t="s">
        <v>136</v>
      </c>
    </row>
    <row r="158" spans="1:51" s="15" customFormat="1" ht="12">
      <c r="A158" s="15"/>
      <c r="B158" s="261"/>
      <c r="C158" s="262"/>
      <c r="D158" s="241" t="s">
        <v>144</v>
      </c>
      <c r="E158" s="263" t="s">
        <v>32</v>
      </c>
      <c r="F158" s="264" t="s">
        <v>147</v>
      </c>
      <c r="G158" s="262"/>
      <c r="H158" s="265">
        <v>6</v>
      </c>
      <c r="I158" s="266"/>
      <c r="J158" s="262"/>
      <c r="K158" s="262"/>
      <c r="L158" s="267"/>
      <c r="M158" s="268"/>
      <c r="N158" s="269"/>
      <c r="O158" s="269"/>
      <c r="P158" s="269"/>
      <c r="Q158" s="269"/>
      <c r="R158" s="269"/>
      <c r="S158" s="269"/>
      <c r="T158" s="270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1" t="s">
        <v>144</v>
      </c>
      <c r="AU158" s="271" t="s">
        <v>87</v>
      </c>
      <c r="AV158" s="15" t="s">
        <v>142</v>
      </c>
      <c r="AW158" s="15" t="s">
        <v>39</v>
      </c>
      <c r="AX158" s="15" t="s">
        <v>85</v>
      </c>
      <c r="AY158" s="271" t="s">
        <v>136</v>
      </c>
    </row>
    <row r="159" spans="1:65" s="2" customFormat="1" ht="21.75" customHeight="1">
      <c r="A159" s="40"/>
      <c r="B159" s="41"/>
      <c r="C159" s="226" t="s">
        <v>234</v>
      </c>
      <c r="D159" s="226" t="s">
        <v>137</v>
      </c>
      <c r="E159" s="227" t="s">
        <v>235</v>
      </c>
      <c r="F159" s="228" t="s">
        <v>236</v>
      </c>
      <c r="G159" s="229" t="s">
        <v>211</v>
      </c>
      <c r="H159" s="230">
        <v>1</v>
      </c>
      <c r="I159" s="231"/>
      <c r="J159" s="232">
        <f>ROUND(I159*H159,2)</f>
        <v>0</v>
      </c>
      <c r="K159" s="228" t="s">
        <v>32</v>
      </c>
      <c r="L159" s="46"/>
      <c r="M159" s="233" t="s">
        <v>32</v>
      </c>
      <c r="N159" s="234" t="s">
        <v>49</v>
      </c>
      <c r="O159" s="86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7" t="s">
        <v>142</v>
      </c>
      <c r="AT159" s="237" t="s">
        <v>137</v>
      </c>
      <c r="AU159" s="237" t="s">
        <v>87</v>
      </c>
      <c r="AY159" s="18" t="s">
        <v>136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8" t="s">
        <v>85</v>
      </c>
      <c r="BK159" s="238">
        <f>ROUND(I159*H159,2)</f>
        <v>0</v>
      </c>
      <c r="BL159" s="18" t="s">
        <v>142</v>
      </c>
      <c r="BM159" s="237" t="s">
        <v>237</v>
      </c>
    </row>
    <row r="160" spans="1:51" s="13" customFormat="1" ht="12">
      <c r="A160" s="13"/>
      <c r="B160" s="239"/>
      <c r="C160" s="240"/>
      <c r="D160" s="241" t="s">
        <v>144</v>
      </c>
      <c r="E160" s="242" t="s">
        <v>32</v>
      </c>
      <c r="F160" s="243" t="s">
        <v>238</v>
      </c>
      <c r="G160" s="240"/>
      <c r="H160" s="242" t="s">
        <v>32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144</v>
      </c>
      <c r="AU160" s="249" t="s">
        <v>87</v>
      </c>
      <c r="AV160" s="13" t="s">
        <v>85</v>
      </c>
      <c r="AW160" s="13" t="s">
        <v>39</v>
      </c>
      <c r="AX160" s="13" t="s">
        <v>78</v>
      </c>
      <c r="AY160" s="249" t="s">
        <v>136</v>
      </c>
    </row>
    <row r="161" spans="1:51" s="14" customFormat="1" ht="12">
      <c r="A161" s="14"/>
      <c r="B161" s="250"/>
      <c r="C161" s="251"/>
      <c r="D161" s="241" t="s">
        <v>144</v>
      </c>
      <c r="E161" s="252" t="s">
        <v>32</v>
      </c>
      <c r="F161" s="253" t="s">
        <v>85</v>
      </c>
      <c r="G161" s="251"/>
      <c r="H161" s="254">
        <v>1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0" t="s">
        <v>144</v>
      </c>
      <c r="AU161" s="260" t="s">
        <v>87</v>
      </c>
      <c r="AV161" s="14" t="s">
        <v>87</v>
      </c>
      <c r="AW161" s="14" t="s">
        <v>39</v>
      </c>
      <c r="AX161" s="14" t="s">
        <v>78</v>
      </c>
      <c r="AY161" s="260" t="s">
        <v>136</v>
      </c>
    </row>
    <row r="162" spans="1:51" s="15" customFormat="1" ht="12">
      <c r="A162" s="15"/>
      <c r="B162" s="261"/>
      <c r="C162" s="262"/>
      <c r="D162" s="241" t="s">
        <v>144</v>
      </c>
      <c r="E162" s="263" t="s">
        <v>32</v>
      </c>
      <c r="F162" s="264" t="s">
        <v>147</v>
      </c>
      <c r="G162" s="262"/>
      <c r="H162" s="265">
        <v>1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1" t="s">
        <v>144</v>
      </c>
      <c r="AU162" s="271" t="s">
        <v>87</v>
      </c>
      <c r="AV162" s="15" t="s">
        <v>142</v>
      </c>
      <c r="AW162" s="15" t="s">
        <v>39</v>
      </c>
      <c r="AX162" s="15" t="s">
        <v>85</v>
      </c>
      <c r="AY162" s="271" t="s">
        <v>136</v>
      </c>
    </row>
    <row r="163" spans="1:65" s="2" customFormat="1" ht="21.75" customHeight="1">
      <c r="A163" s="40"/>
      <c r="B163" s="41"/>
      <c r="C163" s="226" t="s">
        <v>239</v>
      </c>
      <c r="D163" s="226" t="s">
        <v>137</v>
      </c>
      <c r="E163" s="227" t="s">
        <v>240</v>
      </c>
      <c r="F163" s="228" t="s">
        <v>241</v>
      </c>
      <c r="G163" s="229" t="s">
        <v>140</v>
      </c>
      <c r="H163" s="230">
        <v>1</v>
      </c>
      <c r="I163" s="231"/>
      <c r="J163" s="232">
        <f>ROUND(I163*H163,2)</f>
        <v>0</v>
      </c>
      <c r="K163" s="228" t="s">
        <v>32</v>
      </c>
      <c r="L163" s="46"/>
      <c r="M163" s="233" t="s">
        <v>32</v>
      </c>
      <c r="N163" s="234" t="s">
        <v>49</v>
      </c>
      <c r="O163" s="86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7" t="s">
        <v>142</v>
      </c>
      <c r="AT163" s="237" t="s">
        <v>137</v>
      </c>
      <c r="AU163" s="237" t="s">
        <v>87</v>
      </c>
      <c r="AY163" s="18" t="s">
        <v>136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8" t="s">
        <v>85</v>
      </c>
      <c r="BK163" s="238">
        <f>ROUND(I163*H163,2)</f>
        <v>0</v>
      </c>
      <c r="BL163" s="18" t="s">
        <v>142</v>
      </c>
      <c r="BM163" s="237" t="s">
        <v>242</v>
      </c>
    </row>
    <row r="164" spans="1:51" s="13" customFormat="1" ht="12">
      <c r="A164" s="13"/>
      <c r="B164" s="239"/>
      <c r="C164" s="240"/>
      <c r="D164" s="241" t="s">
        <v>144</v>
      </c>
      <c r="E164" s="242" t="s">
        <v>32</v>
      </c>
      <c r="F164" s="243" t="s">
        <v>243</v>
      </c>
      <c r="G164" s="240"/>
      <c r="H164" s="242" t="s">
        <v>32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9" t="s">
        <v>144</v>
      </c>
      <c r="AU164" s="249" t="s">
        <v>87</v>
      </c>
      <c r="AV164" s="13" t="s">
        <v>85</v>
      </c>
      <c r="AW164" s="13" t="s">
        <v>39</v>
      </c>
      <c r="AX164" s="13" t="s">
        <v>78</v>
      </c>
      <c r="AY164" s="249" t="s">
        <v>136</v>
      </c>
    </row>
    <row r="165" spans="1:51" s="14" customFormat="1" ht="12">
      <c r="A165" s="14"/>
      <c r="B165" s="250"/>
      <c r="C165" s="251"/>
      <c r="D165" s="241" t="s">
        <v>144</v>
      </c>
      <c r="E165" s="252" t="s">
        <v>32</v>
      </c>
      <c r="F165" s="253" t="s">
        <v>85</v>
      </c>
      <c r="G165" s="251"/>
      <c r="H165" s="254">
        <v>1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0" t="s">
        <v>144</v>
      </c>
      <c r="AU165" s="260" t="s">
        <v>87</v>
      </c>
      <c r="AV165" s="14" t="s">
        <v>87</v>
      </c>
      <c r="AW165" s="14" t="s">
        <v>39</v>
      </c>
      <c r="AX165" s="14" t="s">
        <v>85</v>
      </c>
      <c r="AY165" s="260" t="s">
        <v>136</v>
      </c>
    </row>
    <row r="166" spans="1:65" s="2" customFormat="1" ht="21.75" customHeight="1">
      <c r="A166" s="40"/>
      <c r="B166" s="41"/>
      <c r="C166" s="226" t="s">
        <v>244</v>
      </c>
      <c r="D166" s="226" t="s">
        <v>137</v>
      </c>
      <c r="E166" s="227" t="s">
        <v>245</v>
      </c>
      <c r="F166" s="228" t="s">
        <v>246</v>
      </c>
      <c r="G166" s="229" t="s">
        <v>140</v>
      </c>
      <c r="H166" s="230">
        <v>3</v>
      </c>
      <c r="I166" s="231"/>
      <c r="J166" s="232">
        <f>ROUND(I166*H166,2)</f>
        <v>0</v>
      </c>
      <c r="K166" s="228" t="s">
        <v>32</v>
      </c>
      <c r="L166" s="46"/>
      <c r="M166" s="233" t="s">
        <v>32</v>
      </c>
      <c r="N166" s="234" t="s">
        <v>49</v>
      </c>
      <c r="O166" s="86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7" t="s">
        <v>142</v>
      </c>
      <c r="AT166" s="237" t="s">
        <v>137</v>
      </c>
      <c r="AU166" s="237" t="s">
        <v>87</v>
      </c>
      <c r="AY166" s="18" t="s">
        <v>136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8" t="s">
        <v>85</v>
      </c>
      <c r="BK166" s="238">
        <f>ROUND(I166*H166,2)</f>
        <v>0</v>
      </c>
      <c r="BL166" s="18" t="s">
        <v>142</v>
      </c>
      <c r="BM166" s="237" t="s">
        <v>247</v>
      </c>
    </row>
    <row r="167" spans="1:51" s="13" customFormat="1" ht="12">
      <c r="A167" s="13"/>
      <c r="B167" s="239"/>
      <c r="C167" s="240"/>
      <c r="D167" s="241" t="s">
        <v>144</v>
      </c>
      <c r="E167" s="242" t="s">
        <v>32</v>
      </c>
      <c r="F167" s="243" t="s">
        <v>248</v>
      </c>
      <c r="G167" s="240"/>
      <c r="H167" s="242" t="s">
        <v>32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144</v>
      </c>
      <c r="AU167" s="249" t="s">
        <v>87</v>
      </c>
      <c r="AV167" s="13" t="s">
        <v>85</v>
      </c>
      <c r="AW167" s="13" t="s">
        <v>39</v>
      </c>
      <c r="AX167" s="13" t="s">
        <v>78</v>
      </c>
      <c r="AY167" s="249" t="s">
        <v>136</v>
      </c>
    </row>
    <row r="168" spans="1:51" s="14" customFormat="1" ht="12">
      <c r="A168" s="14"/>
      <c r="B168" s="250"/>
      <c r="C168" s="251"/>
      <c r="D168" s="241" t="s">
        <v>144</v>
      </c>
      <c r="E168" s="252" t="s">
        <v>32</v>
      </c>
      <c r="F168" s="253" t="s">
        <v>155</v>
      </c>
      <c r="G168" s="251"/>
      <c r="H168" s="254">
        <v>3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0" t="s">
        <v>144</v>
      </c>
      <c r="AU168" s="260" t="s">
        <v>87</v>
      </c>
      <c r="AV168" s="14" t="s">
        <v>87</v>
      </c>
      <c r="AW168" s="14" t="s">
        <v>39</v>
      </c>
      <c r="AX168" s="14" t="s">
        <v>85</v>
      </c>
      <c r="AY168" s="260" t="s">
        <v>136</v>
      </c>
    </row>
    <row r="169" spans="1:65" s="2" customFormat="1" ht="21.75" customHeight="1">
      <c r="A169" s="40"/>
      <c r="B169" s="41"/>
      <c r="C169" s="226" t="s">
        <v>7</v>
      </c>
      <c r="D169" s="226" t="s">
        <v>137</v>
      </c>
      <c r="E169" s="227" t="s">
        <v>249</v>
      </c>
      <c r="F169" s="228" t="s">
        <v>250</v>
      </c>
      <c r="G169" s="229" t="s">
        <v>140</v>
      </c>
      <c r="H169" s="230">
        <v>2</v>
      </c>
      <c r="I169" s="231"/>
      <c r="J169" s="232">
        <f>ROUND(I169*H169,2)</f>
        <v>0</v>
      </c>
      <c r="K169" s="228" t="s">
        <v>32</v>
      </c>
      <c r="L169" s="46"/>
      <c r="M169" s="233" t="s">
        <v>32</v>
      </c>
      <c r="N169" s="234" t="s">
        <v>49</v>
      </c>
      <c r="O169" s="86"/>
      <c r="P169" s="235">
        <f>O169*H169</f>
        <v>0</v>
      </c>
      <c r="Q169" s="235">
        <v>0.016</v>
      </c>
      <c r="R169" s="235">
        <f>Q169*H169</f>
        <v>0.032</v>
      </c>
      <c r="S169" s="235">
        <v>0</v>
      </c>
      <c r="T169" s="23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7" t="s">
        <v>142</v>
      </c>
      <c r="AT169" s="237" t="s">
        <v>137</v>
      </c>
      <c r="AU169" s="237" t="s">
        <v>87</v>
      </c>
      <c r="AY169" s="18" t="s">
        <v>136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8" t="s">
        <v>85</v>
      </c>
      <c r="BK169" s="238">
        <f>ROUND(I169*H169,2)</f>
        <v>0</v>
      </c>
      <c r="BL169" s="18" t="s">
        <v>142</v>
      </c>
      <c r="BM169" s="237" t="s">
        <v>251</v>
      </c>
    </row>
    <row r="170" spans="1:51" s="13" customFormat="1" ht="12">
      <c r="A170" s="13"/>
      <c r="B170" s="239"/>
      <c r="C170" s="240"/>
      <c r="D170" s="241" t="s">
        <v>144</v>
      </c>
      <c r="E170" s="242" t="s">
        <v>32</v>
      </c>
      <c r="F170" s="243" t="s">
        <v>252</v>
      </c>
      <c r="G170" s="240"/>
      <c r="H170" s="242" t="s">
        <v>32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144</v>
      </c>
      <c r="AU170" s="249" t="s">
        <v>87</v>
      </c>
      <c r="AV170" s="13" t="s">
        <v>85</v>
      </c>
      <c r="AW170" s="13" t="s">
        <v>39</v>
      </c>
      <c r="AX170" s="13" t="s">
        <v>78</v>
      </c>
      <c r="AY170" s="249" t="s">
        <v>136</v>
      </c>
    </row>
    <row r="171" spans="1:51" s="14" customFormat="1" ht="12">
      <c r="A171" s="14"/>
      <c r="B171" s="250"/>
      <c r="C171" s="251"/>
      <c r="D171" s="241" t="s">
        <v>144</v>
      </c>
      <c r="E171" s="252" t="s">
        <v>32</v>
      </c>
      <c r="F171" s="253" t="s">
        <v>87</v>
      </c>
      <c r="G171" s="251"/>
      <c r="H171" s="254">
        <v>2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0" t="s">
        <v>144</v>
      </c>
      <c r="AU171" s="260" t="s">
        <v>87</v>
      </c>
      <c r="AV171" s="14" t="s">
        <v>87</v>
      </c>
      <c r="AW171" s="14" t="s">
        <v>39</v>
      </c>
      <c r="AX171" s="14" t="s">
        <v>85</v>
      </c>
      <c r="AY171" s="260" t="s">
        <v>136</v>
      </c>
    </row>
    <row r="172" spans="1:65" s="2" customFormat="1" ht="21.75" customHeight="1">
      <c r="A172" s="40"/>
      <c r="B172" s="41"/>
      <c r="C172" s="226" t="s">
        <v>253</v>
      </c>
      <c r="D172" s="226" t="s">
        <v>137</v>
      </c>
      <c r="E172" s="227" t="s">
        <v>254</v>
      </c>
      <c r="F172" s="228" t="s">
        <v>255</v>
      </c>
      <c r="G172" s="229" t="s">
        <v>211</v>
      </c>
      <c r="H172" s="230">
        <v>1</v>
      </c>
      <c r="I172" s="231"/>
      <c r="J172" s="232">
        <f>ROUND(I172*H172,2)</f>
        <v>0</v>
      </c>
      <c r="K172" s="228" t="s">
        <v>32</v>
      </c>
      <c r="L172" s="46"/>
      <c r="M172" s="233" t="s">
        <v>32</v>
      </c>
      <c r="N172" s="234" t="s">
        <v>49</v>
      </c>
      <c r="O172" s="86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7" t="s">
        <v>142</v>
      </c>
      <c r="AT172" s="237" t="s">
        <v>137</v>
      </c>
      <c r="AU172" s="237" t="s">
        <v>87</v>
      </c>
      <c r="AY172" s="18" t="s">
        <v>136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8" t="s">
        <v>85</v>
      </c>
      <c r="BK172" s="238">
        <f>ROUND(I172*H172,2)</f>
        <v>0</v>
      </c>
      <c r="BL172" s="18" t="s">
        <v>142</v>
      </c>
      <c r="BM172" s="237" t="s">
        <v>256</v>
      </c>
    </row>
    <row r="173" spans="1:51" s="13" customFormat="1" ht="12">
      <c r="A173" s="13"/>
      <c r="B173" s="239"/>
      <c r="C173" s="240"/>
      <c r="D173" s="241" t="s">
        <v>144</v>
      </c>
      <c r="E173" s="242" t="s">
        <v>32</v>
      </c>
      <c r="F173" s="243" t="s">
        <v>257</v>
      </c>
      <c r="G173" s="240"/>
      <c r="H173" s="242" t="s">
        <v>32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9" t="s">
        <v>144</v>
      </c>
      <c r="AU173" s="249" t="s">
        <v>87</v>
      </c>
      <c r="AV173" s="13" t="s">
        <v>85</v>
      </c>
      <c r="AW173" s="13" t="s">
        <v>39</v>
      </c>
      <c r="AX173" s="13" t="s">
        <v>78</v>
      </c>
      <c r="AY173" s="249" t="s">
        <v>136</v>
      </c>
    </row>
    <row r="174" spans="1:51" s="14" customFormat="1" ht="12">
      <c r="A174" s="14"/>
      <c r="B174" s="250"/>
      <c r="C174" s="251"/>
      <c r="D174" s="241" t="s">
        <v>144</v>
      </c>
      <c r="E174" s="252" t="s">
        <v>32</v>
      </c>
      <c r="F174" s="253" t="s">
        <v>85</v>
      </c>
      <c r="G174" s="251"/>
      <c r="H174" s="254">
        <v>1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0" t="s">
        <v>144</v>
      </c>
      <c r="AU174" s="260" t="s">
        <v>87</v>
      </c>
      <c r="AV174" s="14" t="s">
        <v>87</v>
      </c>
      <c r="AW174" s="14" t="s">
        <v>39</v>
      </c>
      <c r="AX174" s="14" t="s">
        <v>85</v>
      </c>
      <c r="AY174" s="260" t="s">
        <v>136</v>
      </c>
    </row>
    <row r="175" spans="1:65" s="2" customFormat="1" ht="21.75" customHeight="1">
      <c r="A175" s="40"/>
      <c r="B175" s="41"/>
      <c r="C175" s="226" t="s">
        <v>258</v>
      </c>
      <c r="D175" s="226" t="s">
        <v>137</v>
      </c>
      <c r="E175" s="227" t="s">
        <v>259</v>
      </c>
      <c r="F175" s="228" t="s">
        <v>260</v>
      </c>
      <c r="G175" s="229" t="s">
        <v>261</v>
      </c>
      <c r="H175" s="230">
        <v>1</v>
      </c>
      <c r="I175" s="231"/>
      <c r="J175" s="232">
        <f>ROUND(I175*H175,2)</f>
        <v>0</v>
      </c>
      <c r="K175" s="228" t="s">
        <v>32</v>
      </c>
      <c r="L175" s="46"/>
      <c r="M175" s="233" t="s">
        <v>32</v>
      </c>
      <c r="N175" s="234" t="s">
        <v>49</v>
      </c>
      <c r="O175" s="86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7" t="s">
        <v>142</v>
      </c>
      <c r="AT175" s="237" t="s">
        <v>137</v>
      </c>
      <c r="AU175" s="237" t="s">
        <v>87</v>
      </c>
      <c r="AY175" s="18" t="s">
        <v>136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8" t="s">
        <v>85</v>
      </c>
      <c r="BK175" s="238">
        <f>ROUND(I175*H175,2)</f>
        <v>0</v>
      </c>
      <c r="BL175" s="18" t="s">
        <v>142</v>
      </c>
      <c r="BM175" s="237" t="s">
        <v>262</v>
      </c>
    </row>
    <row r="176" spans="1:51" s="13" customFormat="1" ht="12">
      <c r="A176" s="13"/>
      <c r="B176" s="239"/>
      <c r="C176" s="240"/>
      <c r="D176" s="241" t="s">
        <v>144</v>
      </c>
      <c r="E176" s="242" t="s">
        <v>32</v>
      </c>
      <c r="F176" s="243" t="s">
        <v>263</v>
      </c>
      <c r="G176" s="240"/>
      <c r="H176" s="242" t="s">
        <v>32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144</v>
      </c>
      <c r="AU176" s="249" t="s">
        <v>87</v>
      </c>
      <c r="AV176" s="13" t="s">
        <v>85</v>
      </c>
      <c r="AW176" s="13" t="s">
        <v>39</v>
      </c>
      <c r="AX176" s="13" t="s">
        <v>78</v>
      </c>
      <c r="AY176" s="249" t="s">
        <v>136</v>
      </c>
    </row>
    <row r="177" spans="1:51" s="14" customFormat="1" ht="12">
      <c r="A177" s="14"/>
      <c r="B177" s="250"/>
      <c r="C177" s="251"/>
      <c r="D177" s="241" t="s">
        <v>144</v>
      </c>
      <c r="E177" s="252" t="s">
        <v>32</v>
      </c>
      <c r="F177" s="253" t="s">
        <v>85</v>
      </c>
      <c r="G177" s="251"/>
      <c r="H177" s="254">
        <v>1</v>
      </c>
      <c r="I177" s="255"/>
      <c r="J177" s="251"/>
      <c r="K177" s="251"/>
      <c r="L177" s="256"/>
      <c r="M177" s="257"/>
      <c r="N177" s="258"/>
      <c r="O177" s="258"/>
      <c r="P177" s="258"/>
      <c r="Q177" s="258"/>
      <c r="R177" s="258"/>
      <c r="S177" s="258"/>
      <c r="T177" s="25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0" t="s">
        <v>144</v>
      </c>
      <c r="AU177" s="260" t="s">
        <v>87</v>
      </c>
      <c r="AV177" s="14" t="s">
        <v>87</v>
      </c>
      <c r="AW177" s="14" t="s">
        <v>39</v>
      </c>
      <c r="AX177" s="14" t="s">
        <v>85</v>
      </c>
      <c r="AY177" s="260" t="s">
        <v>136</v>
      </c>
    </row>
    <row r="178" spans="1:65" s="2" customFormat="1" ht="21.75" customHeight="1">
      <c r="A178" s="40"/>
      <c r="B178" s="41"/>
      <c r="C178" s="226" t="s">
        <v>264</v>
      </c>
      <c r="D178" s="226" t="s">
        <v>137</v>
      </c>
      <c r="E178" s="227" t="s">
        <v>265</v>
      </c>
      <c r="F178" s="228" t="s">
        <v>266</v>
      </c>
      <c r="G178" s="229" t="s">
        <v>211</v>
      </c>
      <c r="H178" s="230">
        <v>1</v>
      </c>
      <c r="I178" s="231"/>
      <c r="J178" s="232">
        <f>ROUND(I178*H178,2)</f>
        <v>0</v>
      </c>
      <c r="K178" s="228" t="s">
        <v>32</v>
      </c>
      <c r="L178" s="46"/>
      <c r="M178" s="233" t="s">
        <v>32</v>
      </c>
      <c r="N178" s="234" t="s">
        <v>49</v>
      </c>
      <c r="O178" s="86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37" t="s">
        <v>142</v>
      </c>
      <c r="AT178" s="237" t="s">
        <v>137</v>
      </c>
      <c r="AU178" s="237" t="s">
        <v>87</v>
      </c>
      <c r="AY178" s="18" t="s">
        <v>136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8" t="s">
        <v>85</v>
      </c>
      <c r="BK178" s="238">
        <f>ROUND(I178*H178,2)</f>
        <v>0</v>
      </c>
      <c r="BL178" s="18" t="s">
        <v>142</v>
      </c>
      <c r="BM178" s="237" t="s">
        <v>267</v>
      </c>
    </row>
    <row r="179" spans="1:51" s="13" customFormat="1" ht="12">
      <c r="A179" s="13"/>
      <c r="B179" s="239"/>
      <c r="C179" s="240"/>
      <c r="D179" s="241" t="s">
        <v>144</v>
      </c>
      <c r="E179" s="242" t="s">
        <v>32</v>
      </c>
      <c r="F179" s="243" t="s">
        <v>268</v>
      </c>
      <c r="G179" s="240"/>
      <c r="H179" s="242" t="s">
        <v>32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144</v>
      </c>
      <c r="AU179" s="249" t="s">
        <v>87</v>
      </c>
      <c r="AV179" s="13" t="s">
        <v>85</v>
      </c>
      <c r="AW179" s="13" t="s">
        <v>39</v>
      </c>
      <c r="AX179" s="13" t="s">
        <v>78</v>
      </c>
      <c r="AY179" s="249" t="s">
        <v>136</v>
      </c>
    </row>
    <row r="180" spans="1:51" s="14" customFormat="1" ht="12">
      <c r="A180" s="14"/>
      <c r="B180" s="250"/>
      <c r="C180" s="251"/>
      <c r="D180" s="241" t="s">
        <v>144</v>
      </c>
      <c r="E180" s="252" t="s">
        <v>32</v>
      </c>
      <c r="F180" s="253" t="s">
        <v>85</v>
      </c>
      <c r="G180" s="251"/>
      <c r="H180" s="254">
        <v>1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0" t="s">
        <v>144</v>
      </c>
      <c r="AU180" s="260" t="s">
        <v>87</v>
      </c>
      <c r="AV180" s="14" t="s">
        <v>87</v>
      </c>
      <c r="AW180" s="14" t="s">
        <v>39</v>
      </c>
      <c r="AX180" s="14" t="s">
        <v>85</v>
      </c>
      <c r="AY180" s="260" t="s">
        <v>136</v>
      </c>
    </row>
    <row r="181" spans="1:65" s="2" customFormat="1" ht="21.75" customHeight="1">
      <c r="A181" s="40"/>
      <c r="B181" s="41"/>
      <c r="C181" s="226" t="s">
        <v>269</v>
      </c>
      <c r="D181" s="226" t="s">
        <v>137</v>
      </c>
      <c r="E181" s="227" t="s">
        <v>270</v>
      </c>
      <c r="F181" s="228" t="s">
        <v>271</v>
      </c>
      <c r="G181" s="229" t="s">
        <v>140</v>
      </c>
      <c r="H181" s="230">
        <v>5</v>
      </c>
      <c r="I181" s="231"/>
      <c r="J181" s="232">
        <f>ROUND(I181*H181,2)</f>
        <v>0</v>
      </c>
      <c r="K181" s="228" t="s">
        <v>32</v>
      </c>
      <c r="L181" s="46"/>
      <c r="M181" s="233" t="s">
        <v>32</v>
      </c>
      <c r="N181" s="234" t="s">
        <v>49</v>
      </c>
      <c r="O181" s="86"/>
      <c r="P181" s="235">
        <f>O181*H181</f>
        <v>0</v>
      </c>
      <c r="Q181" s="235">
        <v>0.013</v>
      </c>
      <c r="R181" s="235">
        <f>Q181*H181</f>
        <v>0.065</v>
      </c>
      <c r="S181" s="235">
        <v>0</v>
      </c>
      <c r="T181" s="23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7" t="s">
        <v>142</v>
      </c>
      <c r="AT181" s="237" t="s">
        <v>137</v>
      </c>
      <c r="AU181" s="237" t="s">
        <v>87</v>
      </c>
      <c r="AY181" s="18" t="s">
        <v>136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8" t="s">
        <v>85</v>
      </c>
      <c r="BK181" s="238">
        <f>ROUND(I181*H181,2)</f>
        <v>0</v>
      </c>
      <c r="BL181" s="18" t="s">
        <v>142</v>
      </c>
      <c r="BM181" s="237" t="s">
        <v>272</v>
      </c>
    </row>
    <row r="182" spans="1:51" s="13" customFormat="1" ht="12">
      <c r="A182" s="13"/>
      <c r="B182" s="239"/>
      <c r="C182" s="240"/>
      <c r="D182" s="241" t="s">
        <v>144</v>
      </c>
      <c r="E182" s="242" t="s">
        <v>32</v>
      </c>
      <c r="F182" s="243" t="s">
        <v>273</v>
      </c>
      <c r="G182" s="240"/>
      <c r="H182" s="242" t="s">
        <v>32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144</v>
      </c>
      <c r="AU182" s="249" t="s">
        <v>87</v>
      </c>
      <c r="AV182" s="13" t="s">
        <v>85</v>
      </c>
      <c r="AW182" s="13" t="s">
        <v>39</v>
      </c>
      <c r="AX182" s="13" t="s">
        <v>78</v>
      </c>
      <c r="AY182" s="249" t="s">
        <v>136</v>
      </c>
    </row>
    <row r="183" spans="1:51" s="14" customFormat="1" ht="12">
      <c r="A183" s="14"/>
      <c r="B183" s="250"/>
      <c r="C183" s="251"/>
      <c r="D183" s="241" t="s">
        <v>144</v>
      </c>
      <c r="E183" s="252" t="s">
        <v>32</v>
      </c>
      <c r="F183" s="253" t="s">
        <v>165</v>
      </c>
      <c r="G183" s="251"/>
      <c r="H183" s="254">
        <v>5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0" t="s">
        <v>144</v>
      </c>
      <c r="AU183" s="260" t="s">
        <v>87</v>
      </c>
      <c r="AV183" s="14" t="s">
        <v>87</v>
      </c>
      <c r="AW183" s="14" t="s">
        <v>39</v>
      </c>
      <c r="AX183" s="14" t="s">
        <v>85</v>
      </c>
      <c r="AY183" s="260" t="s">
        <v>136</v>
      </c>
    </row>
    <row r="184" spans="1:65" s="2" customFormat="1" ht="21.75" customHeight="1">
      <c r="A184" s="40"/>
      <c r="B184" s="41"/>
      <c r="C184" s="226" t="s">
        <v>274</v>
      </c>
      <c r="D184" s="226" t="s">
        <v>137</v>
      </c>
      <c r="E184" s="227" t="s">
        <v>275</v>
      </c>
      <c r="F184" s="228" t="s">
        <v>276</v>
      </c>
      <c r="G184" s="229" t="s">
        <v>140</v>
      </c>
      <c r="H184" s="230">
        <v>84</v>
      </c>
      <c r="I184" s="231"/>
      <c r="J184" s="232">
        <f>ROUND(I184*H184,2)</f>
        <v>0</v>
      </c>
      <c r="K184" s="228" t="s">
        <v>32</v>
      </c>
      <c r="L184" s="46"/>
      <c r="M184" s="233" t="s">
        <v>32</v>
      </c>
      <c r="N184" s="234" t="s">
        <v>49</v>
      </c>
      <c r="O184" s="86"/>
      <c r="P184" s="235">
        <f>O184*H184</f>
        <v>0</v>
      </c>
      <c r="Q184" s="235">
        <v>0.02021</v>
      </c>
      <c r="R184" s="235">
        <f>Q184*H184</f>
        <v>1.6976399999999998</v>
      </c>
      <c r="S184" s="235">
        <v>0</v>
      </c>
      <c r="T184" s="23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7" t="s">
        <v>142</v>
      </c>
      <c r="AT184" s="237" t="s">
        <v>137</v>
      </c>
      <c r="AU184" s="237" t="s">
        <v>87</v>
      </c>
      <c r="AY184" s="18" t="s">
        <v>136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8" t="s">
        <v>85</v>
      </c>
      <c r="BK184" s="238">
        <f>ROUND(I184*H184,2)</f>
        <v>0</v>
      </c>
      <c r="BL184" s="18" t="s">
        <v>142</v>
      </c>
      <c r="BM184" s="237" t="s">
        <v>277</v>
      </c>
    </row>
    <row r="185" spans="1:51" s="13" customFormat="1" ht="12">
      <c r="A185" s="13"/>
      <c r="B185" s="239"/>
      <c r="C185" s="240"/>
      <c r="D185" s="241" t="s">
        <v>144</v>
      </c>
      <c r="E185" s="242" t="s">
        <v>32</v>
      </c>
      <c r="F185" s="243" t="s">
        <v>278</v>
      </c>
      <c r="G185" s="240"/>
      <c r="H185" s="242" t="s">
        <v>32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144</v>
      </c>
      <c r="AU185" s="249" t="s">
        <v>87</v>
      </c>
      <c r="AV185" s="13" t="s">
        <v>85</v>
      </c>
      <c r="AW185" s="13" t="s">
        <v>39</v>
      </c>
      <c r="AX185" s="13" t="s">
        <v>78</v>
      </c>
      <c r="AY185" s="249" t="s">
        <v>136</v>
      </c>
    </row>
    <row r="186" spans="1:51" s="14" customFormat="1" ht="12">
      <c r="A186" s="14"/>
      <c r="B186" s="250"/>
      <c r="C186" s="251"/>
      <c r="D186" s="241" t="s">
        <v>144</v>
      </c>
      <c r="E186" s="252" t="s">
        <v>32</v>
      </c>
      <c r="F186" s="253" t="s">
        <v>357</v>
      </c>
      <c r="G186" s="251"/>
      <c r="H186" s="254">
        <v>84</v>
      </c>
      <c r="I186" s="255"/>
      <c r="J186" s="251"/>
      <c r="K186" s="251"/>
      <c r="L186" s="256"/>
      <c r="M186" s="257"/>
      <c r="N186" s="258"/>
      <c r="O186" s="258"/>
      <c r="P186" s="258"/>
      <c r="Q186" s="258"/>
      <c r="R186" s="258"/>
      <c r="S186" s="258"/>
      <c r="T186" s="25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0" t="s">
        <v>144</v>
      </c>
      <c r="AU186" s="260" t="s">
        <v>87</v>
      </c>
      <c r="AV186" s="14" t="s">
        <v>87</v>
      </c>
      <c r="AW186" s="14" t="s">
        <v>39</v>
      </c>
      <c r="AX186" s="14" t="s">
        <v>85</v>
      </c>
      <c r="AY186" s="260" t="s">
        <v>136</v>
      </c>
    </row>
    <row r="187" spans="1:65" s="2" customFormat="1" ht="21.75" customHeight="1">
      <c r="A187" s="40"/>
      <c r="B187" s="41"/>
      <c r="C187" s="226" t="s">
        <v>280</v>
      </c>
      <c r="D187" s="226" t="s">
        <v>137</v>
      </c>
      <c r="E187" s="227" t="s">
        <v>281</v>
      </c>
      <c r="F187" s="228" t="s">
        <v>282</v>
      </c>
      <c r="G187" s="229" t="s">
        <v>140</v>
      </c>
      <c r="H187" s="230">
        <v>21</v>
      </c>
      <c r="I187" s="231"/>
      <c r="J187" s="232">
        <f>ROUND(I187*H187,2)</f>
        <v>0</v>
      </c>
      <c r="K187" s="228" t="s">
        <v>32</v>
      </c>
      <c r="L187" s="46"/>
      <c r="M187" s="233" t="s">
        <v>32</v>
      </c>
      <c r="N187" s="234" t="s">
        <v>49</v>
      </c>
      <c r="O187" s="86"/>
      <c r="P187" s="235">
        <f>O187*H187</f>
        <v>0</v>
      </c>
      <c r="Q187" s="235">
        <v>0.015</v>
      </c>
      <c r="R187" s="235">
        <f>Q187*H187</f>
        <v>0.315</v>
      </c>
      <c r="S187" s="235">
        <v>0</v>
      </c>
      <c r="T187" s="23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7" t="s">
        <v>142</v>
      </c>
      <c r="AT187" s="237" t="s">
        <v>137</v>
      </c>
      <c r="AU187" s="237" t="s">
        <v>87</v>
      </c>
      <c r="AY187" s="18" t="s">
        <v>136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8" t="s">
        <v>85</v>
      </c>
      <c r="BK187" s="238">
        <f>ROUND(I187*H187,2)</f>
        <v>0</v>
      </c>
      <c r="BL187" s="18" t="s">
        <v>142</v>
      </c>
      <c r="BM187" s="237" t="s">
        <v>283</v>
      </c>
    </row>
    <row r="188" spans="1:51" s="13" customFormat="1" ht="12">
      <c r="A188" s="13"/>
      <c r="B188" s="239"/>
      <c r="C188" s="240"/>
      <c r="D188" s="241" t="s">
        <v>144</v>
      </c>
      <c r="E188" s="242" t="s">
        <v>32</v>
      </c>
      <c r="F188" s="243" t="s">
        <v>284</v>
      </c>
      <c r="G188" s="240"/>
      <c r="H188" s="242" t="s">
        <v>32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144</v>
      </c>
      <c r="AU188" s="249" t="s">
        <v>87</v>
      </c>
      <c r="AV188" s="13" t="s">
        <v>85</v>
      </c>
      <c r="AW188" s="13" t="s">
        <v>39</v>
      </c>
      <c r="AX188" s="13" t="s">
        <v>78</v>
      </c>
      <c r="AY188" s="249" t="s">
        <v>136</v>
      </c>
    </row>
    <row r="189" spans="1:51" s="14" customFormat="1" ht="12">
      <c r="A189" s="14"/>
      <c r="B189" s="250"/>
      <c r="C189" s="251"/>
      <c r="D189" s="241" t="s">
        <v>144</v>
      </c>
      <c r="E189" s="252" t="s">
        <v>32</v>
      </c>
      <c r="F189" s="253" t="s">
        <v>7</v>
      </c>
      <c r="G189" s="251"/>
      <c r="H189" s="254">
        <v>21</v>
      </c>
      <c r="I189" s="255"/>
      <c r="J189" s="251"/>
      <c r="K189" s="251"/>
      <c r="L189" s="256"/>
      <c r="M189" s="257"/>
      <c r="N189" s="258"/>
      <c r="O189" s="258"/>
      <c r="P189" s="258"/>
      <c r="Q189" s="258"/>
      <c r="R189" s="258"/>
      <c r="S189" s="258"/>
      <c r="T189" s="25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0" t="s">
        <v>144</v>
      </c>
      <c r="AU189" s="260" t="s">
        <v>87</v>
      </c>
      <c r="AV189" s="14" t="s">
        <v>87</v>
      </c>
      <c r="AW189" s="14" t="s">
        <v>39</v>
      </c>
      <c r="AX189" s="14" t="s">
        <v>85</v>
      </c>
      <c r="AY189" s="260" t="s">
        <v>136</v>
      </c>
    </row>
    <row r="190" spans="1:65" s="2" customFormat="1" ht="33" customHeight="1">
      <c r="A190" s="40"/>
      <c r="B190" s="41"/>
      <c r="C190" s="226" t="s">
        <v>285</v>
      </c>
      <c r="D190" s="226" t="s">
        <v>137</v>
      </c>
      <c r="E190" s="227" t="s">
        <v>286</v>
      </c>
      <c r="F190" s="228" t="s">
        <v>287</v>
      </c>
      <c r="G190" s="229" t="s">
        <v>211</v>
      </c>
      <c r="H190" s="230">
        <v>1</v>
      </c>
      <c r="I190" s="231"/>
      <c r="J190" s="232">
        <f>ROUND(I190*H190,2)</f>
        <v>0</v>
      </c>
      <c r="K190" s="228" t="s">
        <v>32</v>
      </c>
      <c r="L190" s="46"/>
      <c r="M190" s="233" t="s">
        <v>32</v>
      </c>
      <c r="N190" s="234" t="s">
        <v>49</v>
      </c>
      <c r="O190" s="86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37" t="s">
        <v>142</v>
      </c>
      <c r="AT190" s="237" t="s">
        <v>137</v>
      </c>
      <c r="AU190" s="237" t="s">
        <v>87</v>
      </c>
      <c r="AY190" s="18" t="s">
        <v>136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8" t="s">
        <v>85</v>
      </c>
      <c r="BK190" s="238">
        <f>ROUND(I190*H190,2)</f>
        <v>0</v>
      </c>
      <c r="BL190" s="18" t="s">
        <v>142</v>
      </c>
      <c r="BM190" s="237" t="s">
        <v>288</v>
      </c>
    </row>
    <row r="191" spans="1:51" s="13" customFormat="1" ht="12">
      <c r="A191" s="13"/>
      <c r="B191" s="239"/>
      <c r="C191" s="240"/>
      <c r="D191" s="241" t="s">
        <v>144</v>
      </c>
      <c r="E191" s="242" t="s">
        <v>32</v>
      </c>
      <c r="F191" s="243" t="s">
        <v>289</v>
      </c>
      <c r="G191" s="240"/>
      <c r="H191" s="242" t="s">
        <v>32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144</v>
      </c>
      <c r="AU191" s="249" t="s">
        <v>87</v>
      </c>
      <c r="AV191" s="13" t="s">
        <v>85</v>
      </c>
      <c r="AW191" s="13" t="s">
        <v>39</v>
      </c>
      <c r="AX191" s="13" t="s">
        <v>78</v>
      </c>
      <c r="AY191" s="249" t="s">
        <v>136</v>
      </c>
    </row>
    <row r="192" spans="1:51" s="14" customFormat="1" ht="12">
      <c r="A192" s="14"/>
      <c r="B192" s="250"/>
      <c r="C192" s="251"/>
      <c r="D192" s="241" t="s">
        <v>144</v>
      </c>
      <c r="E192" s="252" t="s">
        <v>32</v>
      </c>
      <c r="F192" s="253" t="s">
        <v>85</v>
      </c>
      <c r="G192" s="251"/>
      <c r="H192" s="254">
        <v>1</v>
      </c>
      <c r="I192" s="255"/>
      <c r="J192" s="251"/>
      <c r="K192" s="251"/>
      <c r="L192" s="256"/>
      <c r="M192" s="257"/>
      <c r="N192" s="258"/>
      <c r="O192" s="258"/>
      <c r="P192" s="258"/>
      <c r="Q192" s="258"/>
      <c r="R192" s="258"/>
      <c r="S192" s="258"/>
      <c r="T192" s="25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0" t="s">
        <v>144</v>
      </c>
      <c r="AU192" s="260" t="s">
        <v>87</v>
      </c>
      <c r="AV192" s="14" t="s">
        <v>87</v>
      </c>
      <c r="AW192" s="14" t="s">
        <v>39</v>
      </c>
      <c r="AX192" s="14" t="s">
        <v>85</v>
      </c>
      <c r="AY192" s="260" t="s">
        <v>136</v>
      </c>
    </row>
    <row r="193" spans="1:65" s="2" customFormat="1" ht="21.75" customHeight="1">
      <c r="A193" s="40"/>
      <c r="B193" s="41"/>
      <c r="C193" s="226" t="s">
        <v>290</v>
      </c>
      <c r="D193" s="226" t="s">
        <v>137</v>
      </c>
      <c r="E193" s="227" t="s">
        <v>291</v>
      </c>
      <c r="F193" s="228" t="s">
        <v>292</v>
      </c>
      <c r="G193" s="229" t="s">
        <v>183</v>
      </c>
      <c r="H193" s="230">
        <v>5</v>
      </c>
      <c r="I193" s="231"/>
      <c r="J193" s="232">
        <f>ROUND(I193*H193,2)</f>
        <v>0</v>
      </c>
      <c r="K193" s="228" t="s">
        <v>32</v>
      </c>
      <c r="L193" s="46"/>
      <c r="M193" s="233" t="s">
        <v>32</v>
      </c>
      <c r="N193" s="234" t="s">
        <v>49</v>
      </c>
      <c r="O193" s="86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7" t="s">
        <v>142</v>
      </c>
      <c r="AT193" s="237" t="s">
        <v>137</v>
      </c>
      <c r="AU193" s="237" t="s">
        <v>87</v>
      </c>
      <c r="AY193" s="18" t="s">
        <v>136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8" t="s">
        <v>85</v>
      </c>
      <c r="BK193" s="238">
        <f>ROUND(I193*H193,2)</f>
        <v>0</v>
      </c>
      <c r="BL193" s="18" t="s">
        <v>142</v>
      </c>
      <c r="BM193" s="237" t="s">
        <v>293</v>
      </c>
    </row>
    <row r="194" spans="1:51" s="13" customFormat="1" ht="12">
      <c r="A194" s="13"/>
      <c r="B194" s="239"/>
      <c r="C194" s="240"/>
      <c r="D194" s="241" t="s">
        <v>144</v>
      </c>
      <c r="E194" s="242" t="s">
        <v>32</v>
      </c>
      <c r="F194" s="243" t="s">
        <v>294</v>
      </c>
      <c r="G194" s="240"/>
      <c r="H194" s="242" t="s">
        <v>32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144</v>
      </c>
      <c r="AU194" s="249" t="s">
        <v>87</v>
      </c>
      <c r="AV194" s="13" t="s">
        <v>85</v>
      </c>
      <c r="AW194" s="13" t="s">
        <v>39</v>
      </c>
      <c r="AX194" s="13" t="s">
        <v>78</v>
      </c>
      <c r="AY194" s="249" t="s">
        <v>136</v>
      </c>
    </row>
    <row r="195" spans="1:51" s="14" customFormat="1" ht="12">
      <c r="A195" s="14"/>
      <c r="B195" s="250"/>
      <c r="C195" s="251"/>
      <c r="D195" s="241" t="s">
        <v>144</v>
      </c>
      <c r="E195" s="252" t="s">
        <v>32</v>
      </c>
      <c r="F195" s="253" t="s">
        <v>295</v>
      </c>
      <c r="G195" s="251"/>
      <c r="H195" s="254">
        <v>5</v>
      </c>
      <c r="I195" s="255"/>
      <c r="J195" s="251"/>
      <c r="K195" s="251"/>
      <c r="L195" s="256"/>
      <c r="M195" s="257"/>
      <c r="N195" s="258"/>
      <c r="O195" s="258"/>
      <c r="P195" s="258"/>
      <c r="Q195" s="258"/>
      <c r="R195" s="258"/>
      <c r="S195" s="258"/>
      <c r="T195" s="25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0" t="s">
        <v>144</v>
      </c>
      <c r="AU195" s="260" t="s">
        <v>87</v>
      </c>
      <c r="AV195" s="14" t="s">
        <v>87</v>
      </c>
      <c r="AW195" s="14" t="s">
        <v>39</v>
      </c>
      <c r="AX195" s="14" t="s">
        <v>78</v>
      </c>
      <c r="AY195" s="260" t="s">
        <v>136</v>
      </c>
    </row>
    <row r="196" spans="1:51" s="15" customFormat="1" ht="12">
      <c r="A196" s="15"/>
      <c r="B196" s="261"/>
      <c r="C196" s="262"/>
      <c r="D196" s="241" t="s">
        <v>144</v>
      </c>
      <c r="E196" s="263" t="s">
        <v>32</v>
      </c>
      <c r="F196" s="264" t="s">
        <v>147</v>
      </c>
      <c r="G196" s="262"/>
      <c r="H196" s="265">
        <v>5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1" t="s">
        <v>144</v>
      </c>
      <c r="AU196" s="271" t="s">
        <v>87</v>
      </c>
      <c r="AV196" s="15" t="s">
        <v>142</v>
      </c>
      <c r="AW196" s="15" t="s">
        <v>39</v>
      </c>
      <c r="AX196" s="15" t="s">
        <v>85</v>
      </c>
      <c r="AY196" s="271" t="s">
        <v>136</v>
      </c>
    </row>
    <row r="197" spans="1:65" s="2" customFormat="1" ht="33" customHeight="1">
      <c r="A197" s="40"/>
      <c r="B197" s="41"/>
      <c r="C197" s="226" t="s">
        <v>296</v>
      </c>
      <c r="D197" s="226" t="s">
        <v>137</v>
      </c>
      <c r="E197" s="227" t="s">
        <v>302</v>
      </c>
      <c r="F197" s="228" t="s">
        <v>303</v>
      </c>
      <c r="G197" s="229" t="s">
        <v>211</v>
      </c>
      <c r="H197" s="230">
        <v>6</v>
      </c>
      <c r="I197" s="231"/>
      <c r="J197" s="232">
        <f>ROUND(I197*H197,2)</f>
        <v>0</v>
      </c>
      <c r="K197" s="228" t="s">
        <v>32</v>
      </c>
      <c r="L197" s="46"/>
      <c r="M197" s="233" t="s">
        <v>32</v>
      </c>
      <c r="N197" s="234" t="s">
        <v>49</v>
      </c>
      <c r="O197" s="86"/>
      <c r="P197" s="235">
        <f>O197*H197</f>
        <v>0</v>
      </c>
      <c r="Q197" s="235">
        <v>0.08</v>
      </c>
      <c r="R197" s="235">
        <f>Q197*H197</f>
        <v>0.48</v>
      </c>
      <c r="S197" s="235">
        <v>0</v>
      </c>
      <c r="T197" s="23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7" t="s">
        <v>142</v>
      </c>
      <c r="AT197" s="237" t="s">
        <v>137</v>
      </c>
      <c r="AU197" s="237" t="s">
        <v>87</v>
      </c>
      <c r="AY197" s="18" t="s">
        <v>136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8" t="s">
        <v>85</v>
      </c>
      <c r="BK197" s="238">
        <f>ROUND(I197*H197,2)</f>
        <v>0</v>
      </c>
      <c r="BL197" s="18" t="s">
        <v>142</v>
      </c>
      <c r="BM197" s="237" t="s">
        <v>304</v>
      </c>
    </row>
    <row r="198" spans="1:51" s="14" customFormat="1" ht="12">
      <c r="A198" s="14"/>
      <c r="B198" s="250"/>
      <c r="C198" s="251"/>
      <c r="D198" s="241" t="s">
        <v>144</v>
      </c>
      <c r="E198" s="252" t="s">
        <v>32</v>
      </c>
      <c r="F198" s="253" t="s">
        <v>170</v>
      </c>
      <c r="G198" s="251"/>
      <c r="H198" s="254">
        <v>6</v>
      </c>
      <c r="I198" s="255"/>
      <c r="J198" s="251"/>
      <c r="K198" s="251"/>
      <c r="L198" s="256"/>
      <c r="M198" s="257"/>
      <c r="N198" s="258"/>
      <c r="O198" s="258"/>
      <c r="P198" s="258"/>
      <c r="Q198" s="258"/>
      <c r="R198" s="258"/>
      <c r="S198" s="258"/>
      <c r="T198" s="25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0" t="s">
        <v>144</v>
      </c>
      <c r="AU198" s="260" t="s">
        <v>87</v>
      </c>
      <c r="AV198" s="14" t="s">
        <v>87</v>
      </c>
      <c r="AW198" s="14" t="s">
        <v>39</v>
      </c>
      <c r="AX198" s="14" t="s">
        <v>78</v>
      </c>
      <c r="AY198" s="260" t="s">
        <v>136</v>
      </c>
    </row>
    <row r="199" spans="1:51" s="15" customFormat="1" ht="12">
      <c r="A199" s="15"/>
      <c r="B199" s="261"/>
      <c r="C199" s="262"/>
      <c r="D199" s="241" t="s">
        <v>144</v>
      </c>
      <c r="E199" s="263" t="s">
        <v>32</v>
      </c>
      <c r="F199" s="264" t="s">
        <v>147</v>
      </c>
      <c r="G199" s="262"/>
      <c r="H199" s="265">
        <v>6</v>
      </c>
      <c r="I199" s="266"/>
      <c r="J199" s="262"/>
      <c r="K199" s="262"/>
      <c r="L199" s="267"/>
      <c r="M199" s="268"/>
      <c r="N199" s="269"/>
      <c r="O199" s="269"/>
      <c r="P199" s="269"/>
      <c r="Q199" s="269"/>
      <c r="R199" s="269"/>
      <c r="S199" s="269"/>
      <c r="T199" s="270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71" t="s">
        <v>144</v>
      </c>
      <c r="AU199" s="271" t="s">
        <v>87</v>
      </c>
      <c r="AV199" s="15" t="s">
        <v>142</v>
      </c>
      <c r="AW199" s="15" t="s">
        <v>39</v>
      </c>
      <c r="AX199" s="15" t="s">
        <v>85</v>
      </c>
      <c r="AY199" s="271" t="s">
        <v>136</v>
      </c>
    </row>
    <row r="200" spans="1:65" s="2" customFormat="1" ht="33" customHeight="1">
      <c r="A200" s="40"/>
      <c r="B200" s="41"/>
      <c r="C200" s="226" t="s">
        <v>301</v>
      </c>
      <c r="D200" s="226" t="s">
        <v>137</v>
      </c>
      <c r="E200" s="227" t="s">
        <v>306</v>
      </c>
      <c r="F200" s="228" t="s">
        <v>307</v>
      </c>
      <c r="G200" s="229" t="s">
        <v>140</v>
      </c>
      <c r="H200" s="230">
        <v>400</v>
      </c>
      <c r="I200" s="231"/>
      <c r="J200" s="232">
        <f>ROUND(I200*H200,2)</f>
        <v>0</v>
      </c>
      <c r="K200" s="228" t="s">
        <v>141</v>
      </c>
      <c r="L200" s="46"/>
      <c r="M200" s="233" t="s">
        <v>32</v>
      </c>
      <c r="N200" s="234" t="s">
        <v>49</v>
      </c>
      <c r="O200" s="86"/>
      <c r="P200" s="235">
        <f>O200*H200</f>
        <v>0</v>
      </c>
      <c r="Q200" s="235">
        <v>4E-05</v>
      </c>
      <c r="R200" s="235">
        <f>Q200*H200</f>
        <v>0.016</v>
      </c>
      <c r="S200" s="235">
        <v>0</v>
      </c>
      <c r="T200" s="23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7" t="s">
        <v>142</v>
      </c>
      <c r="AT200" s="237" t="s">
        <v>137</v>
      </c>
      <c r="AU200" s="237" t="s">
        <v>87</v>
      </c>
      <c r="AY200" s="18" t="s">
        <v>136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8" t="s">
        <v>85</v>
      </c>
      <c r="BK200" s="238">
        <f>ROUND(I200*H200,2)</f>
        <v>0</v>
      </c>
      <c r="BL200" s="18" t="s">
        <v>142</v>
      </c>
      <c r="BM200" s="237" t="s">
        <v>308</v>
      </c>
    </row>
    <row r="201" spans="1:51" s="13" customFormat="1" ht="12">
      <c r="A201" s="13"/>
      <c r="B201" s="239"/>
      <c r="C201" s="240"/>
      <c r="D201" s="241" t="s">
        <v>144</v>
      </c>
      <c r="E201" s="242" t="s">
        <v>32</v>
      </c>
      <c r="F201" s="243" t="s">
        <v>153</v>
      </c>
      <c r="G201" s="240"/>
      <c r="H201" s="242" t="s">
        <v>32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9" t="s">
        <v>144</v>
      </c>
      <c r="AU201" s="249" t="s">
        <v>87</v>
      </c>
      <c r="AV201" s="13" t="s">
        <v>85</v>
      </c>
      <c r="AW201" s="13" t="s">
        <v>39</v>
      </c>
      <c r="AX201" s="13" t="s">
        <v>78</v>
      </c>
      <c r="AY201" s="249" t="s">
        <v>136</v>
      </c>
    </row>
    <row r="202" spans="1:51" s="14" customFormat="1" ht="12">
      <c r="A202" s="14"/>
      <c r="B202" s="250"/>
      <c r="C202" s="251"/>
      <c r="D202" s="241" t="s">
        <v>144</v>
      </c>
      <c r="E202" s="252" t="s">
        <v>32</v>
      </c>
      <c r="F202" s="253" t="s">
        <v>309</v>
      </c>
      <c r="G202" s="251"/>
      <c r="H202" s="254">
        <v>400</v>
      </c>
      <c r="I202" s="255"/>
      <c r="J202" s="251"/>
      <c r="K202" s="251"/>
      <c r="L202" s="256"/>
      <c r="M202" s="257"/>
      <c r="N202" s="258"/>
      <c r="O202" s="258"/>
      <c r="P202" s="258"/>
      <c r="Q202" s="258"/>
      <c r="R202" s="258"/>
      <c r="S202" s="258"/>
      <c r="T202" s="25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0" t="s">
        <v>144</v>
      </c>
      <c r="AU202" s="260" t="s">
        <v>87</v>
      </c>
      <c r="AV202" s="14" t="s">
        <v>87</v>
      </c>
      <c r="AW202" s="14" t="s">
        <v>39</v>
      </c>
      <c r="AX202" s="14" t="s">
        <v>78</v>
      </c>
      <c r="AY202" s="260" t="s">
        <v>136</v>
      </c>
    </row>
    <row r="203" spans="1:51" s="15" customFormat="1" ht="12">
      <c r="A203" s="15"/>
      <c r="B203" s="261"/>
      <c r="C203" s="262"/>
      <c r="D203" s="241" t="s">
        <v>144</v>
      </c>
      <c r="E203" s="263" t="s">
        <v>32</v>
      </c>
      <c r="F203" s="264" t="s">
        <v>147</v>
      </c>
      <c r="G203" s="262"/>
      <c r="H203" s="265">
        <v>400</v>
      </c>
      <c r="I203" s="266"/>
      <c r="J203" s="262"/>
      <c r="K203" s="262"/>
      <c r="L203" s="267"/>
      <c r="M203" s="268"/>
      <c r="N203" s="269"/>
      <c r="O203" s="269"/>
      <c r="P203" s="269"/>
      <c r="Q203" s="269"/>
      <c r="R203" s="269"/>
      <c r="S203" s="269"/>
      <c r="T203" s="270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1" t="s">
        <v>144</v>
      </c>
      <c r="AU203" s="271" t="s">
        <v>87</v>
      </c>
      <c r="AV203" s="15" t="s">
        <v>142</v>
      </c>
      <c r="AW203" s="15" t="s">
        <v>39</v>
      </c>
      <c r="AX203" s="15" t="s">
        <v>85</v>
      </c>
      <c r="AY203" s="271" t="s">
        <v>136</v>
      </c>
    </row>
    <row r="204" spans="1:63" s="12" customFormat="1" ht="22.8" customHeight="1">
      <c r="A204" s="12"/>
      <c r="B204" s="212"/>
      <c r="C204" s="213"/>
      <c r="D204" s="214" t="s">
        <v>77</v>
      </c>
      <c r="E204" s="272" t="s">
        <v>310</v>
      </c>
      <c r="F204" s="272" t="s">
        <v>311</v>
      </c>
      <c r="G204" s="213"/>
      <c r="H204" s="213"/>
      <c r="I204" s="216"/>
      <c r="J204" s="273">
        <f>BK204</f>
        <v>0</v>
      </c>
      <c r="K204" s="213"/>
      <c r="L204" s="218"/>
      <c r="M204" s="219"/>
      <c r="N204" s="220"/>
      <c r="O204" s="220"/>
      <c r="P204" s="221">
        <f>P205</f>
        <v>0</v>
      </c>
      <c r="Q204" s="220"/>
      <c r="R204" s="221">
        <f>R205</f>
        <v>0</v>
      </c>
      <c r="S204" s="220"/>
      <c r="T204" s="222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3" t="s">
        <v>85</v>
      </c>
      <c r="AT204" s="224" t="s">
        <v>77</v>
      </c>
      <c r="AU204" s="224" t="s">
        <v>85</v>
      </c>
      <c r="AY204" s="223" t="s">
        <v>136</v>
      </c>
      <c r="BK204" s="225">
        <f>BK205</f>
        <v>0</v>
      </c>
    </row>
    <row r="205" spans="1:65" s="2" customFormat="1" ht="44.25" customHeight="1">
      <c r="A205" s="40"/>
      <c r="B205" s="41"/>
      <c r="C205" s="226" t="s">
        <v>305</v>
      </c>
      <c r="D205" s="226" t="s">
        <v>137</v>
      </c>
      <c r="E205" s="227" t="s">
        <v>313</v>
      </c>
      <c r="F205" s="228" t="s">
        <v>314</v>
      </c>
      <c r="G205" s="229" t="s">
        <v>315</v>
      </c>
      <c r="H205" s="230">
        <v>2.63</v>
      </c>
      <c r="I205" s="231"/>
      <c r="J205" s="232">
        <f>ROUND(I205*H205,2)</f>
        <v>0</v>
      </c>
      <c r="K205" s="228" t="s">
        <v>141</v>
      </c>
      <c r="L205" s="46"/>
      <c r="M205" s="233" t="s">
        <v>32</v>
      </c>
      <c r="N205" s="234" t="s">
        <v>49</v>
      </c>
      <c r="O205" s="86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7" t="s">
        <v>142</v>
      </c>
      <c r="AT205" s="237" t="s">
        <v>137</v>
      </c>
      <c r="AU205" s="237" t="s">
        <v>87</v>
      </c>
      <c r="AY205" s="18" t="s">
        <v>136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8" t="s">
        <v>85</v>
      </c>
      <c r="BK205" s="238">
        <f>ROUND(I205*H205,2)</f>
        <v>0</v>
      </c>
      <c r="BL205" s="18" t="s">
        <v>142</v>
      </c>
      <c r="BM205" s="237" t="s">
        <v>316</v>
      </c>
    </row>
    <row r="206" spans="1:63" s="12" customFormat="1" ht="25.9" customHeight="1">
      <c r="A206" s="12"/>
      <c r="B206" s="212"/>
      <c r="C206" s="213"/>
      <c r="D206" s="214" t="s">
        <v>77</v>
      </c>
      <c r="E206" s="215" t="s">
        <v>317</v>
      </c>
      <c r="F206" s="215" t="s">
        <v>318</v>
      </c>
      <c r="G206" s="213"/>
      <c r="H206" s="213"/>
      <c r="I206" s="216"/>
      <c r="J206" s="217">
        <f>BK206</f>
        <v>0</v>
      </c>
      <c r="K206" s="213"/>
      <c r="L206" s="218"/>
      <c r="M206" s="219"/>
      <c r="N206" s="220"/>
      <c r="O206" s="220"/>
      <c r="P206" s="221">
        <f>P207</f>
        <v>0</v>
      </c>
      <c r="Q206" s="220"/>
      <c r="R206" s="221">
        <f>R207</f>
        <v>0.003239</v>
      </c>
      <c r="S206" s="220"/>
      <c r="T206" s="222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3" t="s">
        <v>87</v>
      </c>
      <c r="AT206" s="224" t="s">
        <v>77</v>
      </c>
      <c r="AU206" s="224" t="s">
        <v>78</v>
      </c>
      <c r="AY206" s="223" t="s">
        <v>136</v>
      </c>
      <c r="BK206" s="225">
        <f>BK207</f>
        <v>0</v>
      </c>
    </row>
    <row r="207" spans="1:63" s="12" customFormat="1" ht="22.8" customHeight="1">
      <c r="A207" s="12"/>
      <c r="B207" s="212"/>
      <c r="C207" s="213"/>
      <c r="D207" s="214" t="s">
        <v>77</v>
      </c>
      <c r="E207" s="272" t="s">
        <v>319</v>
      </c>
      <c r="F207" s="272" t="s">
        <v>320</v>
      </c>
      <c r="G207" s="213"/>
      <c r="H207" s="213"/>
      <c r="I207" s="216"/>
      <c r="J207" s="273">
        <f>BK207</f>
        <v>0</v>
      </c>
      <c r="K207" s="213"/>
      <c r="L207" s="218"/>
      <c r="M207" s="219"/>
      <c r="N207" s="220"/>
      <c r="O207" s="220"/>
      <c r="P207" s="221">
        <f>SUM(P208:P214)</f>
        <v>0</v>
      </c>
      <c r="Q207" s="220"/>
      <c r="R207" s="221">
        <f>SUM(R208:R214)</f>
        <v>0.003239</v>
      </c>
      <c r="S207" s="220"/>
      <c r="T207" s="222">
        <f>SUM(T208:T214)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3" t="s">
        <v>87</v>
      </c>
      <c r="AT207" s="224" t="s">
        <v>77</v>
      </c>
      <c r="AU207" s="224" t="s">
        <v>85</v>
      </c>
      <c r="AY207" s="223" t="s">
        <v>136</v>
      </c>
      <c r="BK207" s="225">
        <f>SUM(BK208:BK214)</f>
        <v>0</v>
      </c>
    </row>
    <row r="208" spans="1:65" s="2" customFormat="1" ht="33" customHeight="1">
      <c r="A208" s="40"/>
      <c r="B208" s="41"/>
      <c r="C208" s="226" t="s">
        <v>312</v>
      </c>
      <c r="D208" s="226" t="s">
        <v>137</v>
      </c>
      <c r="E208" s="227" t="s">
        <v>322</v>
      </c>
      <c r="F208" s="228" t="s">
        <v>323</v>
      </c>
      <c r="G208" s="229" t="s">
        <v>183</v>
      </c>
      <c r="H208" s="230">
        <v>3.5</v>
      </c>
      <c r="I208" s="231"/>
      <c r="J208" s="232">
        <f>ROUND(I208*H208,2)</f>
        <v>0</v>
      </c>
      <c r="K208" s="228" t="s">
        <v>32</v>
      </c>
      <c r="L208" s="46"/>
      <c r="M208" s="233" t="s">
        <v>32</v>
      </c>
      <c r="N208" s="234" t="s">
        <v>49</v>
      </c>
      <c r="O208" s="86"/>
      <c r="P208" s="235">
        <f>O208*H208</f>
        <v>0</v>
      </c>
      <c r="Q208" s="235">
        <v>0.00079</v>
      </c>
      <c r="R208" s="235">
        <f>Q208*H208</f>
        <v>0.002765</v>
      </c>
      <c r="S208" s="235">
        <v>0</v>
      </c>
      <c r="T208" s="23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7" t="s">
        <v>224</v>
      </c>
      <c r="AT208" s="237" t="s">
        <v>137</v>
      </c>
      <c r="AU208" s="237" t="s">
        <v>87</v>
      </c>
      <c r="AY208" s="18" t="s">
        <v>136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8" t="s">
        <v>85</v>
      </c>
      <c r="BK208" s="238">
        <f>ROUND(I208*H208,2)</f>
        <v>0</v>
      </c>
      <c r="BL208" s="18" t="s">
        <v>224</v>
      </c>
      <c r="BM208" s="237" t="s">
        <v>324</v>
      </c>
    </row>
    <row r="209" spans="1:51" s="13" customFormat="1" ht="12">
      <c r="A209" s="13"/>
      <c r="B209" s="239"/>
      <c r="C209" s="240"/>
      <c r="D209" s="241" t="s">
        <v>144</v>
      </c>
      <c r="E209" s="242" t="s">
        <v>32</v>
      </c>
      <c r="F209" s="243" t="s">
        <v>325</v>
      </c>
      <c r="G209" s="240"/>
      <c r="H209" s="242" t="s">
        <v>32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9" t="s">
        <v>144</v>
      </c>
      <c r="AU209" s="249" t="s">
        <v>87</v>
      </c>
      <c r="AV209" s="13" t="s">
        <v>85</v>
      </c>
      <c r="AW209" s="13" t="s">
        <v>39</v>
      </c>
      <c r="AX209" s="13" t="s">
        <v>78</v>
      </c>
      <c r="AY209" s="249" t="s">
        <v>136</v>
      </c>
    </row>
    <row r="210" spans="1:51" s="14" customFormat="1" ht="12">
      <c r="A210" s="14"/>
      <c r="B210" s="250"/>
      <c r="C210" s="251"/>
      <c r="D210" s="241" t="s">
        <v>144</v>
      </c>
      <c r="E210" s="252" t="s">
        <v>32</v>
      </c>
      <c r="F210" s="253" t="s">
        <v>326</v>
      </c>
      <c r="G210" s="251"/>
      <c r="H210" s="254">
        <v>3.5</v>
      </c>
      <c r="I210" s="255"/>
      <c r="J210" s="251"/>
      <c r="K210" s="251"/>
      <c r="L210" s="256"/>
      <c r="M210" s="257"/>
      <c r="N210" s="258"/>
      <c r="O210" s="258"/>
      <c r="P210" s="258"/>
      <c r="Q210" s="258"/>
      <c r="R210" s="258"/>
      <c r="S210" s="258"/>
      <c r="T210" s="25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0" t="s">
        <v>144</v>
      </c>
      <c r="AU210" s="260" t="s">
        <v>87</v>
      </c>
      <c r="AV210" s="14" t="s">
        <v>87</v>
      </c>
      <c r="AW210" s="14" t="s">
        <v>39</v>
      </c>
      <c r="AX210" s="14" t="s">
        <v>85</v>
      </c>
      <c r="AY210" s="260" t="s">
        <v>136</v>
      </c>
    </row>
    <row r="211" spans="1:65" s="2" customFormat="1" ht="33" customHeight="1">
      <c r="A211" s="40"/>
      <c r="B211" s="41"/>
      <c r="C211" s="226" t="s">
        <v>321</v>
      </c>
      <c r="D211" s="226" t="s">
        <v>137</v>
      </c>
      <c r="E211" s="227" t="s">
        <v>358</v>
      </c>
      <c r="F211" s="228" t="s">
        <v>359</v>
      </c>
      <c r="G211" s="229" t="s">
        <v>183</v>
      </c>
      <c r="H211" s="230">
        <v>0.6</v>
      </c>
      <c r="I211" s="231"/>
      <c r="J211" s="232">
        <f>ROUND(I211*H211,2)</f>
        <v>0</v>
      </c>
      <c r="K211" s="228" t="s">
        <v>32</v>
      </c>
      <c r="L211" s="46"/>
      <c r="M211" s="233" t="s">
        <v>32</v>
      </c>
      <c r="N211" s="234" t="s">
        <v>49</v>
      </c>
      <c r="O211" s="86"/>
      <c r="P211" s="235">
        <f>O211*H211</f>
        <v>0</v>
      </c>
      <c r="Q211" s="235">
        <v>0.00079</v>
      </c>
      <c r="R211" s="235">
        <f>Q211*H211</f>
        <v>0.000474</v>
      </c>
      <c r="S211" s="235">
        <v>0</v>
      </c>
      <c r="T211" s="23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7" t="s">
        <v>224</v>
      </c>
      <c r="AT211" s="237" t="s">
        <v>137</v>
      </c>
      <c r="AU211" s="237" t="s">
        <v>87</v>
      </c>
      <c r="AY211" s="18" t="s">
        <v>136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8" t="s">
        <v>85</v>
      </c>
      <c r="BK211" s="238">
        <f>ROUND(I211*H211,2)</f>
        <v>0</v>
      </c>
      <c r="BL211" s="18" t="s">
        <v>224</v>
      </c>
      <c r="BM211" s="237" t="s">
        <v>360</v>
      </c>
    </row>
    <row r="212" spans="1:51" s="13" customFormat="1" ht="12">
      <c r="A212" s="13"/>
      <c r="B212" s="239"/>
      <c r="C212" s="240"/>
      <c r="D212" s="241" t="s">
        <v>144</v>
      </c>
      <c r="E212" s="242" t="s">
        <v>32</v>
      </c>
      <c r="F212" s="243" t="s">
        <v>325</v>
      </c>
      <c r="G212" s="240"/>
      <c r="H212" s="242" t="s">
        <v>32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9" t="s">
        <v>144</v>
      </c>
      <c r="AU212" s="249" t="s">
        <v>87</v>
      </c>
      <c r="AV212" s="13" t="s">
        <v>85</v>
      </c>
      <c r="AW212" s="13" t="s">
        <v>39</v>
      </c>
      <c r="AX212" s="13" t="s">
        <v>78</v>
      </c>
      <c r="AY212" s="249" t="s">
        <v>136</v>
      </c>
    </row>
    <row r="213" spans="1:51" s="14" customFormat="1" ht="12">
      <c r="A213" s="14"/>
      <c r="B213" s="250"/>
      <c r="C213" s="251"/>
      <c r="D213" s="241" t="s">
        <v>144</v>
      </c>
      <c r="E213" s="252" t="s">
        <v>32</v>
      </c>
      <c r="F213" s="253" t="s">
        <v>361</v>
      </c>
      <c r="G213" s="251"/>
      <c r="H213" s="254">
        <v>0.6</v>
      </c>
      <c r="I213" s="255"/>
      <c r="J213" s="251"/>
      <c r="K213" s="251"/>
      <c r="L213" s="256"/>
      <c r="M213" s="257"/>
      <c r="N213" s="258"/>
      <c r="O213" s="258"/>
      <c r="P213" s="258"/>
      <c r="Q213" s="258"/>
      <c r="R213" s="258"/>
      <c r="S213" s="258"/>
      <c r="T213" s="25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0" t="s">
        <v>144</v>
      </c>
      <c r="AU213" s="260" t="s">
        <v>87</v>
      </c>
      <c r="AV213" s="14" t="s">
        <v>87</v>
      </c>
      <c r="AW213" s="14" t="s">
        <v>39</v>
      </c>
      <c r="AX213" s="14" t="s">
        <v>85</v>
      </c>
      <c r="AY213" s="260" t="s">
        <v>136</v>
      </c>
    </row>
    <row r="214" spans="1:65" s="2" customFormat="1" ht="44.25" customHeight="1">
      <c r="A214" s="40"/>
      <c r="B214" s="41"/>
      <c r="C214" s="226" t="s">
        <v>327</v>
      </c>
      <c r="D214" s="226" t="s">
        <v>137</v>
      </c>
      <c r="E214" s="227" t="s">
        <v>328</v>
      </c>
      <c r="F214" s="228" t="s">
        <v>329</v>
      </c>
      <c r="G214" s="229" t="s">
        <v>315</v>
      </c>
      <c r="H214" s="230">
        <v>0.003</v>
      </c>
      <c r="I214" s="231"/>
      <c r="J214" s="232">
        <f>ROUND(I214*H214,2)</f>
        <v>0</v>
      </c>
      <c r="K214" s="228" t="s">
        <v>141</v>
      </c>
      <c r="L214" s="46"/>
      <c r="M214" s="233" t="s">
        <v>32</v>
      </c>
      <c r="N214" s="234" t="s">
        <v>49</v>
      </c>
      <c r="O214" s="86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7" t="s">
        <v>224</v>
      </c>
      <c r="AT214" s="237" t="s">
        <v>137</v>
      </c>
      <c r="AU214" s="237" t="s">
        <v>87</v>
      </c>
      <c r="AY214" s="18" t="s">
        <v>136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8" t="s">
        <v>85</v>
      </c>
      <c r="BK214" s="238">
        <f>ROUND(I214*H214,2)</f>
        <v>0</v>
      </c>
      <c r="BL214" s="18" t="s">
        <v>224</v>
      </c>
      <c r="BM214" s="237" t="s">
        <v>330</v>
      </c>
    </row>
    <row r="215" spans="1:63" s="12" customFormat="1" ht="25.9" customHeight="1">
      <c r="A215" s="12"/>
      <c r="B215" s="212"/>
      <c r="C215" s="213"/>
      <c r="D215" s="214" t="s">
        <v>77</v>
      </c>
      <c r="E215" s="215" t="s">
        <v>331</v>
      </c>
      <c r="F215" s="215" t="s">
        <v>332</v>
      </c>
      <c r="G215" s="213"/>
      <c r="H215" s="213"/>
      <c r="I215" s="216"/>
      <c r="J215" s="217">
        <f>BK215</f>
        <v>0</v>
      </c>
      <c r="K215" s="213"/>
      <c r="L215" s="218"/>
      <c r="M215" s="219"/>
      <c r="N215" s="220"/>
      <c r="O215" s="220"/>
      <c r="P215" s="221">
        <f>P216</f>
        <v>0</v>
      </c>
      <c r="Q215" s="220"/>
      <c r="R215" s="221">
        <f>R216</f>
        <v>0</v>
      </c>
      <c r="S215" s="220"/>
      <c r="T215" s="222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3" t="s">
        <v>155</v>
      </c>
      <c r="AT215" s="224" t="s">
        <v>77</v>
      </c>
      <c r="AU215" s="224" t="s">
        <v>78</v>
      </c>
      <c r="AY215" s="223" t="s">
        <v>136</v>
      </c>
      <c r="BK215" s="225">
        <f>BK216</f>
        <v>0</v>
      </c>
    </row>
    <row r="216" spans="1:63" s="12" customFormat="1" ht="22.8" customHeight="1">
      <c r="A216" s="12"/>
      <c r="B216" s="212"/>
      <c r="C216" s="213"/>
      <c r="D216" s="214" t="s">
        <v>77</v>
      </c>
      <c r="E216" s="272" t="s">
        <v>333</v>
      </c>
      <c r="F216" s="272" t="s">
        <v>334</v>
      </c>
      <c r="G216" s="213"/>
      <c r="H216" s="213"/>
      <c r="I216" s="216"/>
      <c r="J216" s="273">
        <f>BK216</f>
        <v>0</v>
      </c>
      <c r="K216" s="213"/>
      <c r="L216" s="218"/>
      <c r="M216" s="219"/>
      <c r="N216" s="220"/>
      <c r="O216" s="220"/>
      <c r="P216" s="221">
        <f>SUM(P217:P221)</f>
        <v>0</v>
      </c>
      <c r="Q216" s="220"/>
      <c r="R216" s="221">
        <f>SUM(R217:R221)</f>
        <v>0</v>
      </c>
      <c r="S216" s="220"/>
      <c r="T216" s="222">
        <f>SUM(T217:T221)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3" t="s">
        <v>155</v>
      </c>
      <c r="AT216" s="224" t="s">
        <v>77</v>
      </c>
      <c r="AU216" s="224" t="s">
        <v>85</v>
      </c>
      <c r="AY216" s="223" t="s">
        <v>136</v>
      </c>
      <c r="BK216" s="225">
        <f>SUM(BK217:BK221)</f>
        <v>0</v>
      </c>
    </row>
    <row r="217" spans="1:65" s="2" customFormat="1" ht="21.75" customHeight="1">
      <c r="A217" s="40"/>
      <c r="B217" s="41"/>
      <c r="C217" s="226" t="s">
        <v>335</v>
      </c>
      <c r="D217" s="226" t="s">
        <v>137</v>
      </c>
      <c r="E217" s="227" t="s">
        <v>336</v>
      </c>
      <c r="F217" s="228" t="s">
        <v>337</v>
      </c>
      <c r="G217" s="229" t="s">
        <v>338</v>
      </c>
      <c r="H217" s="230">
        <v>1</v>
      </c>
      <c r="I217" s="231"/>
      <c r="J217" s="232">
        <f>ROUND(I217*H217,2)</f>
        <v>0</v>
      </c>
      <c r="K217" s="228" t="s">
        <v>32</v>
      </c>
      <c r="L217" s="46"/>
      <c r="M217" s="233" t="s">
        <v>32</v>
      </c>
      <c r="N217" s="234" t="s">
        <v>49</v>
      </c>
      <c r="O217" s="86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7" t="s">
        <v>339</v>
      </c>
      <c r="AT217" s="237" t="s">
        <v>137</v>
      </c>
      <c r="AU217" s="237" t="s">
        <v>87</v>
      </c>
      <c r="AY217" s="18" t="s">
        <v>136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8" t="s">
        <v>85</v>
      </c>
      <c r="BK217" s="238">
        <f>ROUND(I217*H217,2)</f>
        <v>0</v>
      </c>
      <c r="BL217" s="18" t="s">
        <v>339</v>
      </c>
      <c r="BM217" s="237" t="s">
        <v>340</v>
      </c>
    </row>
    <row r="218" spans="1:51" s="13" customFormat="1" ht="12">
      <c r="A218" s="13"/>
      <c r="B218" s="239"/>
      <c r="C218" s="240"/>
      <c r="D218" s="241" t="s">
        <v>144</v>
      </c>
      <c r="E218" s="242" t="s">
        <v>32</v>
      </c>
      <c r="F218" s="243" t="s">
        <v>341</v>
      </c>
      <c r="G218" s="240"/>
      <c r="H218" s="242" t="s">
        <v>32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144</v>
      </c>
      <c r="AU218" s="249" t="s">
        <v>87</v>
      </c>
      <c r="AV218" s="13" t="s">
        <v>85</v>
      </c>
      <c r="AW218" s="13" t="s">
        <v>39</v>
      </c>
      <c r="AX218" s="13" t="s">
        <v>78</v>
      </c>
      <c r="AY218" s="249" t="s">
        <v>136</v>
      </c>
    </row>
    <row r="219" spans="1:51" s="13" customFormat="1" ht="12">
      <c r="A219" s="13"/>
      <c r="B219" s="239"/>
      <c r="C219" s="240"/>
      <c r="D219" s="241" t="s">
        <v>144</v>
      </c>
      <c r="E219" s="242" t="s">
        <v>32</v>
      </c>
      <c r="F219" s="243" t="s">
        <v>342</v>
      </c>
      <c r="G219" s="240"/>
      <c r="H219" s="242" t="s">
        <v>32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9" t="s">
        <v>144</v>
      </c>
      <c r="AU219" s="249" t="s">
        <v>87</v>
      </c>
      <c r="AV219" s="13" t="s">
        <v>85</v>
      </c>
      <c r="AW219" s="13" t="s">
        <v>39</v>
      </c>
      <c r="AX219" s="13" t="s">
        <v>78</v>
      </c>
      <c r="AY219" s="249" t="s">
        <v>136</v>
      </c>
    </row>
    <row r="220" spans="1:51" s="13" customFormat="1" ht="12">
      <c r="A220" s="13"/>
      <c r="B220" s="239"/>
      <c r="C220" s="240"/>
      <c r="D220" s="241" t="s">
        <v>144</v>
      </c>
      <c r="E220" s="242" t="s">
        <v>32</v>
      </c>
      <c r="F220" s="243" t="s">
        <v>343</v>
      </c>
      <c r="G220" s="240"/>
      <c r="H220" s="242" t="s">
        <v>32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9" t="s">
        <v>144</v>
      </c>
      <c r="AU220" s="249" t="s">
        <v>87</v>
      </c>
      <c r="AV220" s="13" t="s">
        <v>85</v>
      </c>
      <c r="AW220" s="13" t="s">
        <v>39</v>
      </c>
      <c r="AX220" s="13" t="s">
        <v>78</v>
      </c>
      <c r="AY220" s="249" t="s">
        <v>136</v>
      </c>
    </row>
    <row r="221" spans="1:51" s="14" customFormat="1" ht="12">
      <c r="A221" s="14"/>
      <c r="B221" s="250"/>
      <c r="C221" s="251"/>
      <c r="D221" s="241" t="s">
        <v>144</v>
      </c>
      <c r="E221" s="252" t="s">
        <v>32</v>
      </c>
      <c r="F221" s="253" t="s">
        <v>85</v>
      </c>
      <c r="G221" s="251"/>
      <c r="H221" s="254">
        <v>1</v>
      </c>
      <c r="I221" s="255"/>
      <c r="J221" s="251"/>
      <c r="K221" s="251"/>
      <c r="L221" s="256"/>
      <c r="M221" s="274"/>
      <c r="N221" s="275"/>
      <c r="O221" s="275"/>
      <c r="P221" s="275"/>
      <c r="Q221" s="275"/>
      <c r="R221" s="275"/>
      <c r="S221" s="275"/>
      <c r="T221" s="27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0" t="s">
        <v>144</v>
      </c>
      <c r="AU221" s="260" t="s">
        <v>87</v>
      </c>
      <c r="AV221" s="14" t="s">
        <v>87</v>
      </c>
      <c r="AW221" s="14" t="s">
        <v>39</v>
      </c>
      <c r="AX221" s="14" t="s">
        <v>85</v>
      </c>
      <c r="AY221" s="260" t="s">
        <v>136</v>
      </c>
    </row>
    <row r="222" spans="1:31" s="2" customFormat="1" ht="6.95" customHeight="1">
      <c r="A222" s="40"/>
      <c r="B222" s="61"/>
      <c r="C222" s="62"/>
      <c r="D222" s="62"/>
      <c r="E222" s="62"/>
      <c r="F222" s="62"/>
      <c r="G222" s="62"/>
      <c r="H222" s="62"/>
      <c r="I222" s="177"/>
      <c r="J222" s="62"/>
      <c r="K222" s="62"/>
      <c r="L222" s="46"/>
      <c r="M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</row>
  </sheetData>
  <sheetProtection password="CC35" sheet="1" objects="1" scenarios="1" formatColumns="0" formatRows="0" autoFilter="0"/>
  <autoFilter ref="C92:K22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1"/>
      <c r="AT3" s="18" t="s">
        <v>87</v>
      </c>
    </row>
    <row r="4" spans="2:46" s="1" customFormat="1" ht="24.95" customHeight="1">
      <c r="B4" s="21"/>
      <c r="D4" s="144" t="s">
        <v>104</v>
      </c>
      <c r="I4" s="140"/>
      <c r="L4" s="21"/>
      <c r="M4" s="145" t="s">
        <v>10</v>
      </c>
      <c r="AT4" s="18" t="s">
        <v>4</v>
      </c>
    </row>
    <row r="5" spans="2:12" s="1" customFormat="1" ht="6.95" customHeight="1">
      <c r="B5" s="21"/>
      <c r="I5" s="140"/>
      <c r="L5" s="21"/>
    </row>
    <row r="6" spans="2:12" s="1" customFormat="1" ht="12" customHeight="1">
      <c r="B6" s="21"/>
      <c r="D6" s="146" t="s">
        <v>16</v>
      </c>
      <c r="I6" s="140"/>
      <c r="L6" s="21"/>
    </row>
    <row r="7" spans="2:12" s="1" customFormat="1" ht="16.5" customHeight="1">
      <c r="B7" s="21"/>
      <c r="E7" s="147" t="str">
        <f>'Rekapitulace stavby'!K6</f>
        <v>Výměna výtahů Křížkovského 10, UPOL</v>
      </c>
      <c r="F7" s="146"/>
      <c r="G7" s="146"/>
      <c r="H7" s="146"/>
      <c r="I7" s="140"/>
      <c r="L7" s="21"/>
    </row>
    <row r="8" spans="2:12" s="1" customFormat="1" ht="12" customHeight="1">
      <c r="B8" s="21"/>
      <c r="D8" s="146" t="s">
        <v>105</v>
      </c>
      <c r="I8" s="140"/>
      <c r="L8" s="21"/>
    </row>
    <row r="9" spans="1:31" s="2" customFormat="1" ht="16.5" customHeight="1">
      <c r="A9" s="40"/>
      <c r="B9" s="46"/>
      <c r="C9" s="40"/>
      <c r="D9" s="40"/>
      <c r="E9" s="147" t="s">
        <v>362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6" t="s">
        <v>107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0" t="s">
        <v>363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6" t="s">
        <v>18</v>
      </c>
      <c r="E13" s="40"/>
      <c r="F13" s="135" t="s">
        <v>32</v>
      </c>
      <c r="G13" s="40"/>
      <c r="H13" s="40"/>
      <c r="I13" s="151" t="s">
        <v>20</v>
      </c>
      <c r="J13" s="135" t="s">
        <v>32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6" t="s">
        <v>22</v>
      </c>
      <c r="E14" s="40"/>
      <c r="F14" s="135" t="s">
        <v>23</v>
      </c>
      <c r="G14" s="40"/>
      <c r="H14" s="40"/>
      <c r="I14" s="151" t="s">
        <v>24</v>
      </c>
      <c r="J14" s="152" t="str">
        <f>'Rekapitulace stavby'!AN8</f>
        <v>18. 6. 2020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30</v>
      </c>
      <c r="E16" s="40"/>
      <c r="F16" s="40"/>
      <c r="G16" s="40"/>
      <c r="H16" s="40"/>
      <c r="I16" s="151" t="s">
        <v>31</v>
      </c>
      <c r="J16" s="135" t="s">
        <v>32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33</v>
      </c>
      <c r="F17" s="40"/>
      <c r="G17" s="40"/>
      <c r="H17" s="40"/>
      <c r="I17" s="151" t="s">
        <v>34</v>
      </c>
      <c r="J17" s="135" t="s">
        <v>32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6" t="s">
        <v>35</v>
      </c>
      <c r="E19" s="40"/>
      <c r="F19" s="40"/>
      <c r="G19" s="40"/>
      <c r="H19" s="40"/>
      <c r="I19" s="151" t="s">
        <v>31</v>
      </c>
      <c r="J19" s="34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35"/>
      <c r="G20" s="135"/>
      <c r="H20" s="135"/>
      <c r="I20" s="151" t="s">
        <v>34</v>
      </c>
      <c r="J20" s="34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6" t="s">
        <v>37</v>
      </c>
      <c r="E22" s="40"/>
      <c r="F22" s="40"/>
      <c r="G22" s="40"/>
      <c r="H22" s="40"/>
      <c r="I22" s="151" t="s">
        <v>31</v>
      </c>
      <c r="J22" s="135" t="s">
        <v>32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38</v>
      </c>
      <c r="F23" s="40"/>
      <c r="G23" s="40"/>
      <c r="H23" s="40"/>
      <c r="I23" s="151" t="s">
        <v>34</v>
      </c>
      <c r="J23" s="135" t="s">
        <v>32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6" t="s">
        <v>40</v>
      </c>
      <c r="E25" s="40"/>
      <c r="F25" s="40"/>
      <c r="G25" s="40"/>
      <c r="H25" s="40"/>
      <c r="I25" s="151" t="s">
        <v>31</v>
      </c>
      <c r="J25" s="135" t="s">
        <v>32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41</v>
      </c>
      <c r="F26" s="40"/>
      <c r="G26" s="40"/>
      <c r="H26" s="40"/>
      <c r="I26" s="151" t="s">
        <v>34</v>
      </c>
      <c r="J26" s="135" t="s">
        <v>32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83.25" customHeight="1">
      <c r="A29" s="153"/>
      <c r="B29" s="154"/>
      <c r="C29" s="153"/>
      <c r="D29" s="153"/>
      <c r="E29" s="155" t="s">
        <v>43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ROUND(J86,2)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ROUND((SUM(BE86:BE90)),2)</f>
        <v>0</v>
      </c>
      <c r="G35" s="40"/>
      <c r="H35" s="40"/>
      <c r="I35" s="166">
        <v>0.21</v>
      </c>
      <c r="J35" s="165">
        <f>ROUND(((SUM(BE86:BE90))*I35),2)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6" t="s">
        <v>50</v>
      </c>
      <c r="F36" s="165">
        <f>ROUND((SUM(BF86:BF90)),2)</f>
        <v>0</v>
      </c>
      <c r="G36" s="40"/>
      <c r="H36" s="40"/>
      <c r="I36" s="166">
        <v>0.15</v>
      </c>
      <c r="J36" s="165">
        <f>ROUND(((SUM(BF86:BF90))*I36),2)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6" t="s">
        <v>51</v>
      </c>
      <c r="F37" s="165">
        <f>ROUND((SUM(BG86:BG90)),2)</f>
        <v>0</v>
      </c>
      <c r="G37" s="40"/>
      <c r="H37" s="40"/>
      <c r="I37" s="166">
        <v>0.21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6" t="s">
        <v>52</v>
      </c>
      <c r="F38" s="165">
        <f>ROUND((SUM(BH86:BH90)),2)</f>
        <v>0</v>
      </c>
      <c r="G38" s="40"/>
      <c r="H38" s="40"/>
      <c r="I38" s="166">
        <v>0.15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53</v>
      </c>
      <c r="F39" s="165">
        <f>ROUND((SUM(BI86:BI90)),2)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4" t="s">
        <v>109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1" t="str">
        <f>E7</f>
        <v>Výměna výtahů Křížkovského 10, UPOL</v>
      </c>
      <c r="F50" s="33"/>
      <c r="G50" s="33"/>
      <c r="H50" s="33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2"/>
      <c r="C51" s="33" t="s">
        <v>105</v>
      </c>
      <c r="D51" s="23"/>
      <c r="E51" s="23"/>
      <c r="F51" s="23"/>
      <c r="G51" s="23"/>
      <c r="H51" s="23"/>
      <c r="I51" s="140"/>
      <c r="J51" s="23"/>
      <c r="K51" s="23"/>
      <c r="L51" s="21"/>
    </row>
    <row r="52" spans="1:31" s="2" customFormat="1" ht="16.5" customHeight="1">
      <c r="A52" s="40"/>
      <c r="B52" s="41"/>
      <c r="C52" s="42"/>
      <c r="D52" s="42"/>
      <c r="E52" s="181" t="s">
        <v>362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3" t="s">
        <v>107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ON.1 - Ostatní náklady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3" t="s">
        <v>22</v>
      </c>
      <c r="D56" s="42"/>
      <c r="E56" s="42"/>
      <c r="F56" s="28" t="str">
        <f>F14</f>
        <v>Olomouc</v>
      </c>
      <c r="G56" s="42"/>
      <c r="H56" s="42"/>
      <c r="I56" s="151" t="s">
        <v>24</v>
      </c>
      <c r="J56" s="74" t="str">
        <f>IF(J14="","",J14)</f>
        <v>18. 6. 2020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3" t="s">
        <v>30</v>
      </c>
      <c r="D58" s="42"/>
      <c r="E58" s="42"/>
      <c r="F58" s="28" t="str">
        <f>E17</f>
        <v>ÚP Olomouc, Křížkovského 511/8, Olomouc</v>
      </c>
      <c r="G58" s="42"/>
      <c r="H58" s="42"/>
      <c r="I58" s="151" t="s">
        <v>37</v>
      </c>
      <c r="J58" s="38" t="str">
        <f>E23</f>
        <v>Atelier A, Ul.8.května 16, Olomouc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3" t="s">
        <v>35</v>
      </c>
      <c r="D59" s="42"/>
      <c r="E59" s="42"/>
      <c r="F59" s="28" t="str">
        <f>IF(E20="","",E20)</f>
        <v>Vyplň údaj</v>
      </c>
      <c r="G59" s="42"/>
      <c r="H59" s="42"/>
      <c r="I59" s="151" t="s">
        <v>40</v>
      </c>
      <c r="J59" s="38" t="str">
        <f>E26</f>
        <v>Kucek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2" t="s">
        <v>110</v>
      </c>
      <c r="D61" s="183"/>
      <c r="E61" s="183"/>
      <c r="F61" s="183"/>
      <c r="G61" s="183"/>
      <c r="H61" s="183"/>
      <c r="I61" s="184"/>
      <c r="J61" s="185" t="s">
        <v>111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J86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8" t="s">
        <v>112</v>
      </c>
    </row>
    <row r="64" spans="1:31" s="9" customFormat="1" ht="24.95" customHeight="1">
      <c r="A64" s="9"/>
      <c r="B64" s="187"/>
      <c r="C64" s="188"/>
      <c r="D64" s="189" t="s">
        <v>364</v>
      </c>
      <c r="E64" s="190"/>
      <c r="F64" s="190"/>
      <c r="G64" s="190"/>
      <c r="H64" s="190"/>
      <c r="I64" s="191"/>
      <c r="J64" s="192">
        <f>J87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148"/>
      <c r="J65" s="42"/>
      <c r="K65" s="42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177"/>
      <c r="J66" s="62"/>
      <c r="K66" s="6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180"/>
      <c r="J70" s="64"/>
      <c r="K70" s="64"/>
      <c r="L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4" t="s">
        <v>121</v>
      </c>
      <c r="D71" s="42"/>
      <c r="E71" s="42"/>
      <c r="F71" s="42"/>
      <c r="G71" s="42"/>
      <c r="H71" s="42"/>
      <c r="I71" s="148"/>
      <c r="J71" s="42"/>
      <c r="K71" s="42"/>
      <c r="L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48"/>
      <c r="J72" s="42"/>
      <c r="K72" s="4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3" t="s">
        <v>16</v>
      </c>
      <c r="D73" s="42"/>
      <c r="E73" s="42"/>
      <c r="F73" s="42"/>
      <c r="G73" s="42"/>
      <c r="H73" s="42"/>
      <c r="I73" s="148"/>
      <c r="J73" s="42"/>
      <c r="K73" s="4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81" t="str">
        <f>E7</f>
        <v>Výměna výtahů Křížkovského 10, UPOL</v>
      </c>
      <c r="F74" s="33"/>
      <c r="G74" s="33"/>
      <c r="H74" s="33"/>
      <c r="I74" s="148"/>
      <c r="J74" s="42"/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2:12" s="1" customFormat="1" ht="12" customHeight="1">
      <c r="B75" s="22"/>
      <c r="C75" s="33" t="s">
        <v>105</v>
      </c>
      <c r="D75" s="23"/>
      <c r="E75" s="23"/>
      <c r="F75" s="23"/>
      <c r="G75" s="23"/>
      <c r="H75" s="23"/>
      <c r="I75" s="140"/>
      <c r="J75" s="23"/>
      <c r="K75" s="23"/>
      <c r="L75" s="21"/>
    </row>
    <row r="76" spans="1:31" s="2" customFormat="1" ht="16.5" customHeight="1">
      <c r="A76" s="40"/>
      <c r="B76" s="41"/>
      <c r="C76" s="42"/>
      <c r="D76" s="42"/>
      <c r="E76" s="181" t="s">
        <v>362</v>
      </c>
      <c r="F76" s="42"/>
      <c r="G76" s="42"/>
      <c r="H76" s="42"/>
      <c r="I76" s="148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107</v>
      </c>
      <c r="D77" s="42"/>
      <c r="E77" s="42"/>
      <c r="F77" s="42"/>
      <c r="G77" s="42"/>
      <c r="H77" s="42"/>
      <c r="I77" s="148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E11</f>
        <v>ON.1 - Ostatní náklady</v>
      </c>
      <c r="F78" s="42"/>
      <c r="G78" s="42"/>
      <c r="H78" s="42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22</v>
      </c>
      <c r="D80" s="42"/>
      <c r="E80" s="42"/>
      <c r="F80" s="28" t="str">
        <f>F14</f>
        <v>Olomouc</v>
      </c>
      <c r="G80" s="42"/>
      <c r="H80" s="42"/>
      <c r="I80" s="151" t="s">
        <v>24</v>
      </c>
      <c r="J80" s="74" t="str">
        <f>IF(J14="","",J14)</f>
        <v>18. 6. 2020</v>
      </c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30</v>
      </c>
      <c r="D82" s="42"/>
      <c r="E82" s="42"/>
      <c r="F82" s="28" t="str">
        <f>E17</f>
        <v>ÚP Olomouc, Křížkovského 511/8, Olomouc</v>
      </c>
      <c r="G82" s="42"/>
      <c r="H82" s="42"/>
      <c r="I82" s="151" t="s">
        <v>37</v>
      </c>
      <c r="J82" s="38" t="str">
        <f>E23</f>
        <v>Atelier A, Ul.8.května 16, Olomouc</v>
      </c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3" t="s">
        <v>35</v>
      </c>
      <c r="D83" s="42"/>
      <c r="E83" s="42"/>
      <c r="F83" s="28" t="str">
        <f>IF(E20="","",E20)</f>
        <v>Vyplň údaj</v>
      </c>
      <c r="G83" s="42"/>
      <c r="H83" s="42"/>
      <c r="I83" s="151" t="s">
        <v>40</v>
      </c>
      <c r="J83" s="38" t="str">
        <f>E26</f>
        <v>Kucek</v>
      </c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200"/>
      <c r="B85" s="201"/>
      <c r="C85" s="202" t="s">
        <v>122</v>
      </c>
      <c r="D85" s="203" t="s">
        <v>63</v>
      </c>
      <c r="E85" s="203" t="s">
        <v>59</v>
      </c>
      <c r="F85" s="203" t="s">
        <v>60</v>
      </c>
      <c r="G85" s="203" t="s">
        <v>123</v>
      </c>
      <c r="H85" s="203" t="s">
        <v>124</v>
      </c>
      <c r="I85" s="204" t="s">
        <v>125</v>
      </c>
      <c r="J85" s="203" t="s">
        <v>111</v>
      </c>
      <c r="K85" s="205" t="s">
        <v>126</v>
      </c>
      <c r="L85" s="206"/>
      <c r="M85" s="94" t="s">
        <v>32</v>
      </c>
      <c r="N85" s="95" t="s">
        <v>48</v>
      </c>
      <c r="O85" s="95" t="s">
        <v>127</v>
      </c>
      <c r="P85" s="95" t="s">
        <v>128</v>
      </c>
      <c r="Q85" s="95" t="s">
        <v>129</v>
      </c>
      <c r="R85" s="95" t="s">
        <v>130</v>
      </c>
      <c r="S85" s="95" t="s">
        <v>131</v>
      </c>
      <c r="T85" s="96" t="s">
        <v>132</v>
      </c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</row>
    <row r="86" spans="1:63" s="2" customFormat="1" ht="22.8" customHeight="1">
      <c r="A86" s="40"/>
      <c r="B86" s="41"/>
      <c r="C86" s="101" t="s">
        <v>133</v>
      </c>
      <c r="D86" s="42"/>
      <c r="E86" s="42"/>
      <c r="F86" s="42"/>
      <c r="G86" s="42"/>
      <c r="H86" s="42"/>
      <c r="I86" s="148"/>
      <c r="J86" s="207">
        <f>BK86</f>
        <v>0</v>
      </c>
      <c r="K86" s="42"/>
      <c r="L86" s="46"/>
      <c r="M86" s="97"/>
      <c r="N86" s="208"/>
      <c r="O86" s="98"/>
      <c r="P86" s="209">
        <f>P87</f>
        <v>0</v>
      </c>
      <c r="Q86" s="98"/>
      <c r="R86" s="209">
        <f>R87</f>
        <v>0</v>
      </c>
      <c r="S86" s="98"/>
      <c r="T86" s="210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8" t="s">
        <v>77</v>
      </c>
      <c r="AU86" s="18" t="s">
        <v>112</v>
      </c>
      <c r="BK86" s="211">
        <f>BK87</f>
        <v>0</v>
      </c>
    </row>
    <row r="87" spans="1:63" s="12" customFormat="1" ht="25.9" customHeight="1">
      <c r="A87" s="12"/>
      <c r="B87" s="212"/>
      <c r="C87" s="213"/>
      <c r="D87" s="214" t="s">
        <v>77</v>
      </c>
      <c r="E87" s="215" t="s">
        <v>365</v>
      </c>
      <c r="F87" s="215" t="s">
        <v>99</v>
      </c>
      <c r="G87" s="213"/>
      <c r="H87" s="213"/>
      <c r="I87" s="216"/>
      <c r="J87" s="217">
        <f>BK87</f>
        <v>0</v>
      </c>
      <c r="K87" s="213"/>
      <c r="L87" s="218"/>
      <c r="M87" s="219"/>
      <c r="N87" s="220"/>
      <c r="O87" s="220"/>
      <c r="P87" s="221">
        <f>SUM(P88:P90)</f>
        <v>0</v>
      </c>
      <c r="Q87" s="220"/>
      <c r="R87" s="221">
        <f>SUM(R88:R90)</f>
        <v>0</v>
      </c>
      <c r="S87" s="220"/>
      <c r="T87" s="222">
        <f>SUM(T88:T90)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23" t="s">
        <v>142</v>
      </c>
      <c r="AT87" s="224" t="s">
        <v>77</v>
      </c>
      <c r="AU87" s="224" t="s">
        <v>78</v>
      </c>
      <c r="AY87" s="223" t="s">
        <v>136</v>
      </c>
      <c r="BK87" s="225">
        <f>SUM(BK88:BK90)</f>
        <v>0</v>
      </c>
    </row>
    <row r="88" spans="1:65" s="2" customFormat="1" ht="21.75" customHeight="1">
      <c r="A88" s="40"/>
      <c r="B88" s="41"/>
      <c r="C88" s="226" t="s">
        <v>85</v>
      </c>
      <c r="D88" s="226" t="s">
        <v>137</v>
      </c>
      <c r="E88" s="227" t="s">
        <v>366</v>
      </c>
      <c r="F88" s="228" t="s">
        <v>367</v>
      </c>
      <c r="G88" s="229" t="s">
        <v>368</v>
      </c>
      <c r="H88" s="230">
        <v>1</v>
      </c>
      <c r="I88" s="231"/>
      <c r="J88" s="232">
        <f>ROUND(I88*H88,2)</f>
        <v>0</v>
      </c>
      <c r="K88" s="228" t="s">
        <v>32</v>
      </c>
      <c r="L88" s="46"/>
      <c r="M88" s="233" t="s">
        <v>32</v>
      </c>
      <c r="N88" s="234" t="s">
        <v>49</v>
      </c>
      <c r="O88" s="86"/>
      <c r="P88" s="235">
        <f>O88*H88</f>
        <v>0</v>
      </c>
      <c r="Q88" s="235">
        <v>0</v>
      </c>
      <c r="R88" s="235">
        <f>Q88*H88</f>
        <v>0</v>
      </c>
      <c r="S88" s="235">
        <v>0</v>
      </c>
      <c r="T88" s="23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37" t="s">
        <v>369</v>
      </c>
      <c r="AT88" s="237" t="s">
        <v>137</v>
      </c>
      <c r="AU88" s="237" t="s">
        <v>85</v>
      </c>
      <c r="AY88" s="18" t="s">
        <v>136</v>
      </c>
      <c r="BE88" s="238">
        <f>IF(N88="základní",J88,0)</f>
        <v>0</v>
      </c>
      <c r="BF88" s="238">
        <f>IF(N88="snížená",J88,0)</f>
        <v>0</v>
      </c>
      <c r="BG88" s="238">
        <f>IF(N88="zákl. přenesená",J88,0)</f>
        <v>0</v>
      </c>
      <c r="BH88" s="238">
        <f>IF(N88="sníž. přenesená",J88,0)</f>
        <v>0</v>
      </c>
      <c r="BI88" s="238">
        <f>IF(N88="nulová",J88,0)</f>
        <v>0</v>
      </c>
      <c r="BJ88" s="18" t="s">
        <v>85</v>
      </c>
      <c r="BK88" s="238">
        <f>ROUND(I88*H88,2)</f>
        <v>0</v>
      </c>
      <c r="BL88" s="18" t="s">
        <v>369</v>
      </c>
      <c r="BM88" s="237" t="s">
        <v>370</v>
      </c>
    </row>
    <row r="89" spans="1:65" s="2" customFormat="1" ht="21.75" customHeight="1">
      <c r="A89" s="40"/>
      <c r="B89" s="41"/>
      <c r="C89" s="226" t="s">
        <v>87</v>
      </c>
      <c r="D89" s="226" t="s">
        <v>137</v>
      </c>
      <c r="E89" s="227" t="s">
        <v>371</v>
      </c>
      <c r="F89" s="228" t="s">
        <v>372</v>
      </c>
      <c r="G89" s="229" t="s">
        <v>368</v>
      </c>
      <c r="H89" s="230">
        <v>1</v>
      </c>
      <c r="I89" s="231"/>
      <c r="J89" s="232">
        <f>ROUND(I89*H89,2)</f>
        <v>0</v>
      </c>
      <c r="K89" s="228" t="s">
        <v>32</v>
      </c>
      <c r="L89" s="46"/>
      <c r="M89" s="233" t="s">
        <v>32</v>
      </c>
      <c r="N89" s="234" t="s">
        <v>49</v>
      </c>
      <c r="O89" s="86"/>
      <c r="P89" s="235">
        <f>O89*H89</f>
        <v>0</v>
      </c>
      <c r="Q89" s="235">
        <v>0</v>
      </c>
      <c r="R89" s="235">
        <f>Q89*H89</f>
        <v>0</v>
      </c>
      <c r="S89" s="235">
        <v>0</v>
      </c>
      <c r="T89" s="23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7" t="s">
        <v>369</v>
      </c>
      <c r="AT89" s="237" t="s">
        <v>137</v>
      </c>
      <c r="AU89" s="237" t="s">
        <v>85</v>
      </c>
      <c r="AY89" s="18" t="s">
        <v>136</v>
      </c>
      <c r="BE89" s="238">
        <f>IF(N89="základní",J89,0)</f>
        <v>0</v>
      </c>
      <c r="BF89" s="238">
        <f>IF(N89="snížená",J89,0)</f>
        <v>0</v>
      </c>
      <c r="BG89" s="238">
        <f>IF(N89="zákl. přenesená",J89,0)</f>
        <v>0</v>
      </c>
      <c r="BH89" s="238">
        <f>IF(N89="sníž. přenesená",J89,0)</f>
        <v>0</v>
      </c>
      <c r="BI89" s="238">
        <f>IF(N89="nulová",J89,0)</f>
        <v>0</v>
      </c>
      <c r="BJ89" s="18" t="s">
        <v>85</v>
      </c>
      <c r="BK89" s="238">
        <f>ROUND(I89*H89,2)</f>
        <v>0</v>
      </c>
      <c r="BL89" s="18" t="s">
        <v>369</v>
      </c>
      <c r="BM89" s="237" t="s">
        <v>373</v>
      </c>
    </row>
    <row r="90" spans="1:65" s="2" customFormat="1" ht="44.25" customHeight="1">
      <c r="A90" s="40"/>
      <c r="B90" s="41"/>
      <c r="C90" s="226" t="s">
        <v>155</v>
      </c>
      <c r="D90" s="226" t="s">
        <v>137</v>
      </c>
      <c r="E90" s="227" t="s">
        <v>374</v>
      </c>
      <c r="F90" s="228" t="s">
        <v>375</v>
      </c>
      <c r="G90" s="229" t="s">
        <v>368</v>
      </c>
      <c r="H90" s="230">
        <v>1</v>
      </c>
      <c r="I90" s="231"/>
      <c r="J90" s="232">
        <f>ROUND(I90*H90,2)</f>
        <v>0</v>
      </c>
      <c r="K90" s="228" t="s">
        <v>32</v>
      </c>
      <c r="L90" s="46"/>
      <c r="M90" s="277" t="s">
        <v>32</v>
      </c>
      <c r="N90" s="278" t="s">
        <v>49</v>
      </c>
      <c r="O90" s="279"/>
      <c r="P90" s="280">
        <f>O90*H90</f>
        <v>0</v>
      </c>
      <c r="Q90" s="280">
        <v>0</v>
      </c>
      <c r="R90" s="280">
        <f>Q90*H90</f>
        <v>0</v>
      </c>
      <c r="S90" s="280">
        <v>0</v>
      </c>
      <c r="T90" s="281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7" t="s">
        <v>369</v>
      </c>
      <c r="AT90" s="237" t="s">
        <v>137</v>
      </c>
      <c r="AU90" s="237" t="s">
        <v>85</v>
      </c>
      <c r="AY90" s="18" t="s">
        <v>136</v>
      </c>
      <c r="BE90" s="238">
        <f>IF(N90="základní",J90,0)</f>
        <v>0</v>
      </c>
      <c r="BF90" s="238">
        <f>IF(N90="snížená",J90,0)</f>
        <v>0</v>
      </c>
      <c r="BG90" s="238">
        <f>IF(N90="zákl. přenesená",J90,0)</f>
        <v>0</v>
      </c>
      <c r="BH90" s="238">
        <f>IF(N90="sníž. přenesená",J90,0)</f>
        <v>0</v>
      </c>
      <c r="BI90" s="238">
        <f>IF(N90="nulová",J90,0)</f>
        <v>0</v>
      </c>
      <c r="BJ90" s="18" t="s">
        <v>85</v>
      </c>
      <c r="BK90" s="238">
        <f>ROUND(I90*H90,2)</f>
        <v>0</v>
      </c>
      <c r="BL90" s="18" t="s">
        <v>369</v>
      </c>
      <c r="BM90" s="237" t="s">
        <v>376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177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C35" sheet="1" objects="1" scenarios="1" formatColumns="0" formatRows="0" autoFilter="0"/>
  <autoFilter ref="C85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1"/>
      <c r="AT3" s="18" t="s">
        <v>87</v>
      </c>
    </row>
    <row r="4" spans="2:46" s="1" customFormat="1" ht="24.95" customHeight="1">
      <c r="B4" s="21"/>
      <c r="D4" s="144" t="s">
        <v>104</v>
      </c>
      <c r="I4" s="140"/>
      <c r="L4" s="21"/>
      <c r="M4" s="145" t="s">
        <v>10</v>
      </c>
      <c r="AT4" s="18" t="s">
        <v>4</v>
      </c>
    </row>
    <row r="5" spans="2:12" s="1" customFormat="1" ht="6.95" customHeight="1">
      <c r="B5" s="21"/>
      <c r="I5" s="140"/>
      <c r="L5" s="21"/>
    </row>
    <row r="6" spans="2:12" s="1" customFormat="1" ht="12" customHeight="1">
      <c r="B6" s="21"/>
      <c r="D6" s="146" t="s">
        <v>16</v>
      </c>
      <c r="I6" s="140"/>
      <c r="L6" s="21"/>
    </row>
    <row r="7" spans="2:12" s="1" customFormat="1" ht="16.5" customHeight="1">
      <c r="B7" s="21"/>
      <c r="E7" s="147" t="str">
        <f>'Rekapitulace stavby'!K6</f>
        <v>Výměna výtahů Křížkovského 10, UPOL</v>
      </c>
      <c r="F7" s="146"/>
      <c r="G7" s="146"/>
      <c r="H7" s="146"/>
      <c r="I7" s="140"/>
      <c r="L7" s="21"/>
    </row>
    <row r="8" spans="2:12" s="1" customFormat="1" ht="12" customHeight="1">
      <c r="B8" s="21"/>
      <c r="D8" s="146" t="s">
        <v>105</v>
      </c>
      <c r="I8" s="140"/>
      <c r="L8" s="21"/>
    </row>
    <row r="9" spans="1:31" s="2" customFormat="1" ht="16.5" customHeight="1">
      <c r="A9" s="40"/>
      <c r="B9" s="46"/>
      <c r="C9" s="40"/>
      <c r="D9" s="40"/>
      <c r="E9" s="147" t="s">
        <v>362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6" t="s">
        <v>107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0" t="s">
        <v>377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6" t="s">
        <v>18</v>
      </c>
      <c r="E13" s="40"/>
      <c r="F13" s="135" t="s">
        <v>32</v>
      </c>
      <c r="G13" s="40"/>
      <c r="H13" s="40"/>
      <c r="I13" s="151" t="s">
        <v>20</v>
      </c>
      <c r="J13" s="135" t="s">
        <v>32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6" t="s">
        <v>22</v>
      </c>
      <c r="E14" s="40"/>
      <c r="F14" s="135" t="s">
        <v>23</v>
      </c>
      <c r="G14" s="40"/>
      <c r="H14" s="40"/>
      <c r="I14" s="151" t="s">
        <v>24</v>
      </c>
      <c r="J14" s="152" t="str">
        <f>'Rekapitulace stavby'!AN8</f>
        <v>18. 6. 2020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30</v>
      </c>
      <c r="E16" s="40"/>
      <c r="F16" s="40"/>
      <c r="G16" s="40"/>
      <c r="H16" s="40"/>
      <c r="I16" s="151" t="s">
        <v>31</v>
      </c>
      <c r="J16" s="135" t="s">
        <v>32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33</v>
      </c>
      <c r="F17" s="40"/>
      <c r="G17" s="40"/>
      <c r="H17" s="40"/>
      <c r="I17" s="151" t="s">
        <v>34</v>
      </c>
      <c r="J17" s="135" t="s">
        <v>32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6" t="s">
        <v>35</v>
      </c>
      <c r="E19" s="40"/>
      <c r="F19" s="40"/>
      <c r="G19" s="40"/>
      <c r="H19" s="40"/>
      <c r="I19" s="151" t="s">
        <v>31</v>
      </c>
      <c r="J19" s="34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35"/>
      <c r="G20" s="135"/>
      <c r="H20" s="135"/>
      <c r="I20" s="151" t="s">
        <v>34</v>
      </c>
      <c r="J20" s="34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6" t="s">
        <v>37</v>
      </c>
      <c r="E22" s="40"/>
      <c r="F22" s="40"/>
      <c r="G22" s="40"/>
      <c r="H22" s="40"/>
      <c r="I22" s="151" t="s">
        <v>31</v>
      </c>
      <c r="J22" s="135" t="s">
        <v>32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38</v>
      </c>
      <c r="F23" s="40"/>
      <c r="G23" s="40"/>
      <c r="H23" s="40"/>
      <c r="I23" s="151" t="s">
        <v>34</v>
      </c>
      <c r="J23" s="135" t="s">
        <v>32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6" t="s">
        <v>40</v>
      </c>
      <c r="E25" s="40"/>
      <c r="F25" s="40"/>
      <c r="G25" s="40"/>
      <c r="H25" s="40"/>
      <c r="I25" s="151" t="s">
        <v>31</v>
      </c>
      <c r="J25" s="135" t="s">
        <v>32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41</v>
      </c>
      <c r="F26" s="40"/>
      <c r="G26" s="40"/>
      <c r="H26" s="40"/>
      <c r="I26" s="151" t="s">
        <v>34</v>
      </c>
      <c r="J26" s="135" t="s">
        <v>32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83.25" customHeight="1">
      <c r="A29" s="153"/>
      <c r="B29" s="154"/>
      <c r="C29" s="153"/>
      <c r="D29" s="153"/>
      <c r="E29" s="155" t="s">
        <v>43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ROUND(J86,2)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ROUND((SUM(BE86:BE91)),2)</f>
        <v>0</v>
      </c>
      <c r="G35" s="40"/>
      <c r="H35" s="40"/>
      <c r="I35" s="166">
        <v>0.21</v>
      </c>
      <c r="J35" s="165">
        <f>ROUND(((SUM(BE86:BE91))*I35),2)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6" t="s">
        <v>50</v>
      </c>
      <c r="F36" s="165">
        <f>ROUND((SUM(BF86:BF91)),2)</f>
        <v>0</v>
      </c>
      <c r="G36" s="40"/>
      <c r="H36" s="40"/>
      <c r="I36" s="166">
        <v>0.15</v>
      </c>
      <c r="J36" s="165">
        <f>ROUND(((SUM(BF86:BF91))*I36),2)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6" t="s">
        <v>51</v>
      </c>
      <c r="F37" s="165">
        <f>ROUND((SUM(BG86:BG91)),2)</f>
        <v>0</v>
      </c>
      <c r="G37" s="40"/>
      <c r="H37" s="40"/>
      <c r="I37" s="166">
        <v>0.21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6" t="s">
        <v>52</v>
      </c>
      <c r="F38" s="165">
        <f>ROUND((SUM(BH86:BH91)),2)</f>
        <v>0</v>
      </c>
      <c r="G38" s="40"/>
      <c r="H38" s="40"/>
      <c r="I38" s="166">
        <v>0.15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53</v>
      </c>
      <c r="F39" s="165">
        <f>ROUND((SUM(BI86:BI91)),2)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4" t="s">
        <v>109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1" t="str">
        <f>E7</f>
        <v>Výměna výtahů Křížkovského 10, UPOL</v>
      </c>
      <c r="F50" s="33"/>
      <c r="G50" s="33"/>
      <c r="H50" s="33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2"/>
      <c r="C51" s="33" t="s">
        <v>105</v>
      </c>
      <c r="D51" s="23"/>
      <c r="E51" s="23"/>
      <c r="F51" s="23"/>
      <c r="G51" s="23"/>
      <c r="H51" s="23"/>
      <c r="I51" s="140"/>
      <c r="J51" s="23"/>
      <c r="K51" s="23"/>
      <c r="L51" s="21"/>
    </row>
    <row r="52" spans="1:31" s="2" customFormat="1" ht="16.5" customHeight="1">
      <c r="A52" s="40"/>
      <c r="B52" s="41"/>
      <c r="C52" s="42"/>
      <c r="D52" s="42"/>
      <c r="E52" s="181" t="s">
        <v>362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3" t="s">
        <v>107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VRN.1 - Vedlejší rozpočtové náklady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3" t="s">
        <v>22</v>
      </c>
      <c r="D56" s="42"/>
      <c r="E56" s="42"/>
      <c r="F56" s="28" t="str">
        <f>F14</f>
        <v>Olomouc</v>
      </c>
      <c r="G56" s="42"/>
      <c r="H56" s="42"/>
      <c r="I56" s="151" t="s">
        <v>24</v>
      </c>
      <c r="J56" s="74" t="str">
        <f>IF(J14="","",J14)</f>
        <v>18. 6. 2020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3" t="s">
        <v>30</v>
      </c>
      <c r="D58" s="42"/>
      <c r="E58" s="42"/>
      <c r="F58" s="28" t="str">
        <f>E17</f>
        <v>ÚP Olomouc, Křížkovského 511/8, Olomouc</v>
      </c>
      <c r="G58" s="42"/>
      <c r="H58" s="42"/>
      <c r="I58" s="151" t="s">
        <v>37</v>
      </c>
      <c r="J58" s="38" t="str">
        <f>E23</f>
        <v>Atelier A, Ul.8.května 16, Olomouc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3" t="s">
        <v>35</v>
      </c>
      <c r="D59" s="42"/>
      <c r="E59" s="42"/>
      <c r="F59" s="28" t="str">
        <f>IF(E20="","",E20)</f>
        <v>Vyplň údaj</v>
      </c>
      <c r="G59" s="42"/>
      <c r="H59" s="42"/>
      <c r="I59" s="151" t="s">
        <v>40</v>
      </c>
      <c r="J59" s="38" t="str">
        <f>E26</f>
        <v>Kucek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2" t="s">
        <v>110</v>
      </c>
      <c r="D61" s="183"/>
      <c r="E61" s="183"/>
      <c r="F61" s="183"/>
      <c r="G61" s="183"/>
      <c r="H61" s="183"/>
      <c r="I61" s="184"/>
      <c r="J61" s="185" t="s">
        <v>111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J86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8" t="s">
        <v>112</v>
      </c>
    </row>
    <row r="64" spans="1:31" s="9" customFormat="1" ht="24.95" customHeight="1">
      <c r="A64" s="9"/>
      <c r="B64" s="187"/>
      <c r="C64" s="188"/>
      <c r="D64" s="189" t="s">
        <v>378</v>
      </c>
      <c r="E64" s="190"/>
      <c r="F64" s="190"/>
      <c r="G64" s="190"/>
      <c r="H64" s="190"/>
      <c r="I64" s="191"/>
      <c r="J64" s="192">
        <f>J87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148"/>
      <c r="J65" s="42"/>
      <c r="K65" s="42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177"/>
      <c r="J66" s="62"/>
      <c r="K66" s="6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180"/>
      <c r="J70" s="64"/>
      <c r="K70" s="64"/>
      <c r="L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4" t="s">
        <v>121</v>
      </c>
      <c r="D71" s="42"/>
      <c r="E71" s="42"/>
      <c r="F71" s="42"/>
      <c r="G71" s="42"/>
      <c r="H71" s="42"/>
      <c r="I71" s="148"/>
      <c r="J71" s="42"/>
      <c r="K71" s="42"/>
      <c r="L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48"/>
      <c r="J72" s="42"/>
      <c r="K72" s="4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3" t="s">
        <v>16</v>
      </c>
      <c r="D73" s="42"/>
      <c r="E73" s="42"/>
      <c r="F73" s="42"/>
      <c r="G73" s="42"/>
      <c r="H73" s="42"/>
      <c r="I73" s="148"/>
      <c r="J73" s="42"/>
      <c r="K73" s="4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81" t="str">
        <f>E7</f>
        <v>Výměna výtahů Křížkovského 10, UPOL</v>
      </c>
      <c r="F74" s="33"/>
      <c r="G74" s="33"/>
      <c r="H74" s="33"/>
      <c r="I74" s="148"/>
      <c r="J74" s="42"/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2:12" s="1" customFormat="1" ht="12" customHeight="1">
      <c r="B75" s="22"/>
      <c r="C75" s="33" t="s">
        <v>105</v>
      </c>
      <c r="D75" s="23"/>
      <c r="E75" s="23"/>
      <c r="F75" s="23"/>
      <c r="G75" s="23"/>
      <c r="H75" s="23"/>
      <c r="I75" s="140"/>
      <c r="J75" s="23"/>
      <c r="K75" s="23"/>
      <c r="L75" s="21"/>
    </row>
    <row r="76" spans="1:31" s="2" customFormat="1" ht="16.5" customHeight="1">
      <c r="A76" s="40"/>
      <c r="B76" s="41"/>
      <c r="C76" s="42"/>
      <c r="D76" s="42"/>
      <c r="E76" s="181" t="s">
        <v>362</v>
      </c>
      <c r="F76" s="42"/>
      <c r="G76" s="42"/>
      <c r="H76" s="42"/>
      <c r="I76" s="148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107</v>
      </c>
      <c r="D77" s="42"/>
      <c r="E77" s="42"/>
      <c r="F77" s="42"/>
      <c r="G77" s="42"/>
      <c r="H77" s="42"/>
      <c r="I77" s="148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E11</f>
        <v>VRN.1 - Vedlejší rozpočtové náklady</v>
      </c>
      <c r="F78" s="42"/>
      <c r="G78" s="42"/>
      <c r="H78" s="42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22</v>
      </c>
      <c r="D80" s="42"/>
      <c r="E80" s="42"/>
      <c r="F80" s="28" t="str">
        <f>F14</f>
        <v>Olomouc</v>
      </c>
      <c r="G80" s="42"/>
      <c r="H80" s="42"/>
      <c r="I80" s="151" t="s">
        <v>24</v>
      </c>
      <c r="J80" s="74" t="str">
        <f>IF(J14="","",J14)</f>
        <v>18. 6. 2020</v>
      </c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30</v>
      </c>
      <c r="D82" s="42"/>
      <c r="E82" s="42"/>
      <c r="F82" s="28" t="str">
        <f>E17</f>
        <v>ÚP Olomouc, Křížkovského 511/8, Olomouc</v>
      </c>
      <c r="G82" s="42"/>
      <c r="H82" s="42"/>
      <c r="I82" s="151" t="s">
        <v>37</v>
      </c>
      <c r="J82" s="38" t="str">
        <f>E23</f>
        <v>Atelier A, Ul.8.května 16, Olomouc</v>
      </c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3" t="s">
        <v>35</v>
      </c>
      <c r="D83" s="42"/>
      <c r="E83" s="42"/>
      <c r="F83" s="28" t="str">
        <f>IF(E20="","",E20)</f>
        <v>Vyplň údaj</v>
      </c>
      <c r="G83" s="42"/>
      <c r="H83" s="42"/>
      <c r="I83" s="151" t="s">
        <v>40</v>
      </c>
      <c r="J83" s="38" t="str">
        <f>E26</f>
        <v>Kucek</v>
      </c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200"/>
      <c r="B85" s="201"/>
      <c r="C85" s="202" t="s">
        <v>122</v>
      </c>
      <c r="D85" s="203" t="s">
        <v>63</v>
      </c>
      <c r="E85" s="203" t="s">
        <v>59</v>
      </c>
      <c r="F85" s="203" t="s">
        <v>60</v>
      </c>
      <c r="G85" s="203" t="s">
        <v>123</v>
      </c>
      <c r="H85" s="203" t="s">
        <v>124</v>
      </c>
      <c r="I85" s="204" t="s">
        <v>125</v>
      </c>
      <c r="J85" s="203" t="s">
        <v>111</v>
      </c>
      <c r="K85" s="205" t="s">
        <v>126</v>
      </c>
      <c r="L85" s="206"/>
      <c r="M85" s="94" t="s">
        <v>32</v>
      </c>
      <c r="N85" s="95" t="s">
        <v>48</v>
      </c>
      <c r="O85" s="95" t="s">
        <v>127</v>
      </c>
      <c r="P85" s="95" t="s">
        <v>128</v>
      </c>
      <c r="Q85" s="95" t="s">
        <v>129</v>
      </c>
      <c r="R85" s="95" t="s">
        <v>130</v>
      </c>
      <c r="S85" s="95" t="s">
        <v>131</v>
      </c>
      <c r="T85" s="96" t="s">
        <v>132</v>
      </c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</row>
    <row r="86" spans="1:63" s="2" customFormat="1" ht="22.8" customHeight="1">
      <c r="A86" s="40"/>
      <c r="B86" s="41"/>
      <c r="C86" s="101" t="s">
        <v>133</v>
      </c>
      <c r="D86" s="42"/>
      <c r="E86" s="42"/>
      <c r="F86" s="42"/>
      <c r="G86" s="42"/>
      <c r="H86" s="42"/>
      <c r="I86" s="148"/>
      <c r="J86" s="207">
        <f>BK86</f>
        <v>0</v>
      </c>
      <c r="K86" s="42"/>
      <c r="L86" s="46"/>
      <c r="M86" s="97"/>
      <c r="N86" s="208"/>
      <c r="O86" s="98"/>
      <c r="P86" s="209">
        <f>P87</f>
        <v>0</v>
      </c>
      <c r="Q86" s="98"/>
      <c r="R86" s="209">
        <f>R87</f>
        <v>0</v>
      </c>
      <c r="S86" s="98"/>
      <c r="T86" s="210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8" t="s">
        <v>77</v>
      </c>
      <c r="AU86" s="18" t="s">
        <v>112</v>
      </c>
      <c r="BK86" s="211">
        <f>BK87</f>
        <v>0</v>
      </c>
    </row>
    <row r="87" spans="1:63" s="12" customFormat="1" ht="25.9" customHeight="1">
      <c r="A87" s="12"/>
      <c r="B87" s="212"/>
      <c r="C87" s="213"/>
      <c r="D87" s="214" t="s">
        <v>77</v>
      </c>
      <c r="E87" s="215" t="s">
        <v>379</v>
      </c>
      <c r="F87" s="215" t="s">
        <v>380</v>
      </c>
      <c r="G87" s="213"/>
      <c r="H87" s="213"/>
      <c r="I87" s="216"/>
      <c r="J87" s="217">
        <f>BK87</f>
        <v>0</v>
      </c>
      <c r="K87" s="213"/>
      <c r="L87" s="218"/>
      <c r="M87" s="219"/>
      <c r="N87" s="220"/>
      <c r="O87" s="220"/>
      <c r="P87" s="221">
        <f>SUM(P88:P91)</f>
        <v>0</v>
      </c>
      <c r="Q87" s="220"/>
      <c r="R87" s="221">
        <f>SUM(R88:R91)</f>
        <v>0</v>
      </c>
      <c r="S87" s="220"/>
      <c r="T87" s="222">
        <f>SUM(T88:T91)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23" t="s">
        <v>165</v>
      </c>
      <c r="AT87" s="224" t="s">
        <v>77</v>
      </c>
      <c r="AU87" s="224" t="s">
        <v>78</v>
      </c>
      <c r="AY87" s="223" t="s">
        <v>136</v>
      </c>
      <c r="BK87" s="225">
        <f>SUM(BK88:BK91)</f>
        <v>0</v>
      </c>
    </row>
    <row r="88" spans="1:65" s="2" customFormat="1" ht="66.75" customHeight="1">
      <c r="A88" s="40"/>
      <c r="B88" s="41"/>
      <c r="C88" s="226" t="s">
        <v>85</v>
      </c>
      <c r="D88" s="226" t="s">
        <v>137</v>
      </c>
      <c r="E88" s="227" t="s">
        <v>381</v>
      </c>
      <c r="F88" s="228" t="s">
        <v>382</v>
      </c>
      <c r="G88" s="229" t="s">
        <v>368</v>
      </c>
      <c r="H88" s="230">
        <v>1</v>
      </c>
      <c r="I88" s="231"/>
      <c r="J88" s="232">
        <f>ROUND(I88*H88,2)</f>
        <v>0</v>
      </c>
      <c r="K88" s="228" t="s">
        <v>32</v>
      </c>
      <c r="L88" s="46"/>
      <c r="M88" s="233" t="s">
        <v>32</v>
      </c>
      <c r="N88" s="234" t="s">
        <v>49</v>
      </c>
      <c r="O88" s="86"/>
      <c r="P88" s="235">
        <f>O88*H88</f>
        <v>0</v>
      </c>
      <c r="Q88" s="235">
        <v>0</v>
      </c>
      <c r="R88" s="235">
        <f>Q88*H88</f>
        <v>0</v>
      </c>
      <c r="S88" s="235">
        <v>0</v>
      </c>
      <c r="T88" s="23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37" t="s">
        <v>383</v>
      </c>
      <c r="AT88" s="237" t="s">
        <v>137</v>
      </c>
      <c r="AU88" s="237" t="s">
        <v>85</v>
      </c>
      <c r="AY88" s="18" t="s">
        <v>136</v>
      </c>
      <c r="BE88" s="238">
        <f>IF(N88="základní",J88,0)</f>
        <v>0</v>
      </c>
      <c r="BF88" s="238">
        <f>IF(N88="snížená",J88,0)</f>
        <v>0</v>
      </c>
      <c r="BG88" s="238">
        <f>IF(N88="zákl. přenesená",J88,0)</f>
        <v>0</v>
      </c>
      <c r="BH88" s="238">
        <f>IF(N88="sníž. přenesená",J88,0)</f>
        <v>0</v>
      </c>
      <c r="BI88" s="238">
        <f>IF(N88="nulová",J88,0)</f>
        <v>0</v>
      </c>
      <c r="BJ88" s="18" t="s">
        <v>85</v>
      </c>
      <c r="BK88" s="238">
        <f>ROUND(I88*H88,2)</f>
        <v>0</v>
      </c>
      <c r="BL88" s="18" t="s">
        <v>383</v>
      </c>
      <c r="BM88" s="237" t="s">
        <v>384</v>
      </c>
    </row>
    <row r="89" spans="1:65" s="2" customFormat="1" ht="44.25" customHeight="1">
      <c r="A89" s="40"/>
      <c r="B89" s="41"/>
      <c r="C89" s="226" t="s">
        <v>87</v>
      </c>
      <c r="D89" s="226" t="s">
        <v>137</v>
      </c>
      <c r="E89" s="227" t="s">
        <v>385</v>
      </c>
      <c r="F89" s="228" t="s">
        <v>386</v>
      </c>
      <c r="G89" s="229" t="s">
        <v>368</v>
      </c>
      <c r="H89" s="230">
        <v>1</v>
      </c>
      <c r="I89" s="231"/>
      <c r="J89" s="232">
        <f>ROUND(I89*H89,2)</f>
        <v>0</v>
      </c>
      <c r="K89" s="228" t="s">
        <v>32</v>
      </c>
      <c r="L89" s="46"/>
      <c r="M89" s="233" t="s">
        <v>32</v>
      </c>
      <c r="N89" s="234" t="s">
        <v>49</v>
      </c>
      <c r="O89" s="86"/>
      <c r="P89" s="235">
        <f>O89*H89</f>
        <v>0</v>
      </c>
      <c r="Q89" s="235">
        <v>0</v>
      </c>
      <c r="R89" s="235">
        <f>Q89*H89</f>
        <v>0</v>
      </c>
      <c r="S89" s="235">
        <v>0</v>
      </c>
      <c r="T89" s="23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7" t="s">
        <v>383</v>
      </c>
      <c r="AT89" s="237" t="s">
        <v>137</v>
      </c>
      <c r="AU89" s="237" t="s">
        <v>85</v>
      </c>
      <c r="AY89" s="18" t="s">
        <v>136</v>
      </c>
      <c r="BE89" s="238">
        <f>IF(N89="základní",J89,0)</f>
        <v>0</v>
      </c>
      <c r="BF89" s="238">
        <f>IF(N89="snížená",J89,0)</f>
        <v>0</v>
      </c>
      <c r="BG89" s="238">
        <f>IF(N89="zákl. přenesená",J89,0)</f>
        <v>0</v>
      </c>
      <c r="BH89" s="238">
        <f>IF(N89="sníž. přenesená",J89,0)</f>
        <v>0</v>
      </c>
      <c r="BI89" s="238">
        <f>IF(N89="nulová",J89,0)</f>
        <v>0</v>
      </c>
      <c r="BJ89" s="18" t="s">
        <v>85</v>
      </c>
      <c r="BK89" s="238">
        <f>ROUND(I89*H89,2)</f>
        <v>0</v>
      </c>
      <c r="BL89" s="18" t="s">
        <v>383</v>
      </c>
      <c r="BM89" s="237" t="s">
        <v>387</v>
      </c>
    </row>
    <row r="90" spans="1:65" s="2" customFormat="1" ht="45" customHeight="1">
      <c r="A90" s="40"/>
      <c r="B90" s="41"/>
      <c r="C90" s="226" t="s">
        <v>155</v>
      </c>
      <c r="D90" s="226" t="s">
        <v>137</v>
      </c>
      <c r="E90" s="227" t="s">
        <v>388</v>
      </c>
      <c r="F90" s="228" t="s">
        <v>389</v>
      </c>
      <c r="G90" s="229" t="s">
        <v>368</v>
      </c>
      <c r="H90" s="230">
        <v>1</v>
      </c>
      <c r="I90" s="231"/>
      <c r="J90" s="232">
        <f>ROUND(I90*H90,2)</f>
        <v>0</v>
      </c>
      <c r="K90" s="228" t="s">
        <v>32</v>
      </c>
      <c r="L90" s="46"/>
      <c r="M90" s="233" t="s">
        <v>32</v>
      </c>
      <c r="N90" s="234" t="s">
        <v>49</v>
      </c>
      <c r="O90" s="86"/>
      <c r="P90" s="235">
        <f>O90*H90</f>
        <v>0</v>
      </c>
      <c r="Q90" s="235">
        <v>0</v>
      </c>
      <c r="R90" s="235">
        <f>Q90*H90</f>
        <v>0</v>
      </c>
      <c r="S90" s="235">
        <v>0</v>
      </c>
      <c r="T90" s="23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7" t="s">
        <v>383</v>
      </c>
      <c r="AT90" s="237" t="s">
        <v>137</v>
      </c>
      <c r="AU90" s="237" t="s">
        <v>85</v>
      </c>
      <c r="AY90" s="18" t="s">
        <v>136</v>
      </c>
      <c r="BE90" s="238">
        <f>IF(N90="základní",J90,0)</f>
        <v>0</v>
      </c>
      <c r="BF90" s="238">
        <f>IF(N90="snížená",J90,0)</f>
        <v>0</v>
      </c>
      <c r="BG90" s="238">
        <f>IF(N90="zákl. přenesená",J90,0)</f>
        <v>0</v>
      </c>
      <c r="BH90" s="238">
        <f>IF(N90="sníž. přenesená",J90,0)</f>
        <v>0</v>
      </c>
      <c r="BI90" s="238">
        <f>IF(N90="nulová",J90,0)</f>
        <v>0</v>
      </c>
      <c r="BJ90" s="18" t="s">
        <v>85</v>
      </c>
      <c r="BK90" s="238">
        <f>ROUND(I90*H90,2)</f>
        <v>0</v>
      </c>
      <c r="BL90" s="18" t="s">
        <v>383</v>
      </c>
      <c r="BM90" s="237" t="s">
        <v>390</v>
      </c>
    </row>
    <row r="91" spans="1:65" s="2" customFormat="1" ht="21.75" customHeight="1">
      <c r="A91" s="40"/>
      <c r="B91" s="41"/>
      <c r="C91" s="226" t="s">
        <v>142</v>
      </c>
      <c r="D91" s="226" t="s">
        <v>137</v>
      </c>
      <c r="E91" s="227" t="s">
        <v>391</v>
      </c>
      <c r="F91" s="228" t="s">
        <v>392</v>
      </c>
      <c r="G91" s="229" t="s">
        <v>368</v>
      </c>
      <c r="H91" s="230">
        <v>1</v>
      </c>
      <c r="I91" s="231"/>
      <c r="J91" s="232">
        <f>ROUND(I91*H91,2)</f>
        <v>0</v>
      </c>
      <c r="K91" s="228" t="s">
        <v>32</v>
      </c>
      <c r="L91" s="46"/>
      <c r="M91" s="277" t="s">
        <v>32</v>
      </c>
      <c r="N91" s="278" t="s">
        <v>49</v>
      </c>
      <c r="O91" s="279"/>
      <c r="P91" s="280">
        <f>O91*H91</f>
        <v>0</v>
      </c>
      <c r="Q91" s="280">
        <v>0</v>
      </c>
      <c r="R91" s="280">
        <f>Q91*H91</f>
        <v>0</v>
      </c>
      <c r="S91" s="280">
        <v>0</v>
      </c>
      <c r="T91" s="281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7" t="s">
        <v>383</v>
      </c>
      <c r="AT91" s="237" t="s">
        <v>137</v>
      </c>
      <c r="AU91" s="237" t="s">
        <v>85</v>
      </c>
      <c r="AY91" s="18" t="s">
        <v>136</v>
      </c>
      <c r="BE91" s="238">
        <f>IF(N91="základní",J91,0)</f>
        <v>0</v>
      </c>
      <c r="BF91" s="238">
        <f>IF(N91="snížená",J91,0)</f>
        <v>0</v>
      </c>
      <c r="BG91" s="238">
        <f>IF(N91="zákl. přenesená",J91,0)</f>
        <v>0</v>
      </c>
      <c r="BH91" s="238">
        <f>IF(N91="sníž. přenesená",J91,0)</f>
        <v>0</v>
      </c>
      <c r="BI91" s="238">
        <f>IF(N91="nulová",J91,0)</f>
        <v>0</v>
      </c>
      <c r="BJ91" s="18" t="s">
        <v>85</v>
      </c>
      <c r="BK91" s="238">
        <f>ROUND(I91*H91,2)</f>
        <v>0</v>
      </c>
      <c r="BL91" s="18" t="s">
        <v>383</v>
      </c>
      <c r="BM91" s="237" t="s">
        <v>393</v>
      </c>
    </row>
    <row r="92" spans="1:31" s="2" customFormat="1" ht="6.95" customHeight="1">
      <c r="A92" s="40"/>
      <c r="B92" s="61"/>
      <c r="C92" s="62"/>
      <c r="D92" s="62"/>
      <c r="E92" s="62"/>
      <c r="F92" s="62"/>
      <c r="G92" s="62"/>
      <c r="H92" s="62"/>
      <c r="I92" s="177"/>
      <c r="J92" s="62"/>
      <c r="K92" s="62"/>
      <c r="L92" s="46"/>
      <c r="M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</sheetData>
  <sheetProtection password="CC35" sheet="1" objects="1" scenarios="1" formatColumns="0" formatRows="0" autoFilter="0"/>
  <autoFilter ref="C85:K9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2" customWidth="1"/>
    <col min="2" max="2" width="1.7109375" style="282" customWidth="1"/>
    <col min="3" max="4" width="5.00390625" style="282" customWidth="1"/>
    <col min="5" max="5" width="11.7109375" style="282" customWidth="1"/>
    <col min="6" max="6" width="9.140625" style="282" customWidth="1"/>
    <col min="7" max="7" width="5.00390625" style="282" customWidth="1"/>
    <col min="8" max="8" width="77.8515625" style="282" customWidth="1"/>
    <col min="9" max="10" width="20.00390625" style="282" customWidth="1"/>
    <col min="11" max="11" width="1.7109375" style="282" customWidth="1"/>
  </cols>
  <sheetData>
    <row r="1" s="1" customFormat="1" ht="37.5" customHeight="1"/>
    <row r="2" spans="2:11" s="1" customFormat="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16" customFormat="1" ht="45" customHeight="1">
      <c r="B3" s="286"/>
      <c r="C3" s="287" t="s">
        <v>394</v>
      </c>
      <c r="D3" s="287"/>
      <c r="E3" s="287"/>
      <c r="F3" s="287"/>
      <c r="G3" s="287"/>
      <c r="H3" s="287"/>
      <c r="I3" s="287"/>
      <c r="J3" s="287"/>
      <c r="K3" s="288"/>
    </row>
    <row r="4" spans="2:11" s="1" customFormat="1" ht="25.5" customHeight="1">
      <c r="B4" s="289"/>
      <c r="C4" s="290" t="s">
        <v>395</v>
      </c>
      <c r="D4" s="290"/>
      <c r="E4" s="290"/>
      <c r="F4" s="290"/>
      <c r="G4" s="290"/>
      <c r="H4" s="290"/>
      <c r="I4" s="290"/>
      <c r="J4" s="290"/>
      <c r="K4" s="291"/>
    </row>
    <row r="5" spans="2:11" s="1" customFormat="1" ht="5.25" customHeight="1">
      <c r="B5" s="289"/>
      <c r="C5" s="292"/>
      <c r="D5" s="292"/>
      <c r="E5" s="292"/>
      <c r="F5" s="292"/>
      <c r="G5" s="292"/>
      <c r="H5" s="292"/>
      <c r="I5" s="292"/>
      <c r="J5" s="292"/>
      <c r="K5" s="291"/>
    </row>
    <row r="6" spans="2:11" s="1" customFormat="1" ht="15" customHeight="1">
      <c r="B6" s="289"/>
      <c r="C6" s="293" t="s">
        <v>396</v>
      </c>
      <c r="D6" s="293"/>
      <c r="E6" s="293"/>
      <c r="F6" s="293"/>
      <c r="G6" s="293"/>
      <c r="H6" s="293"/>
      <c r="I6" s="293"/>
      <c r="J6" s="293"/>
      <c r="K6" s="291"/>
    </row>
    <row r="7" spans="2:11" s="1" customFormat="1" ht="15" customHeight="1">
      <c r="B7" s="294"/>
      <c r="C7" s="293" t="s">
        <v>397</v>
      </c>
      <c r="D7" s="293"/>
      <c r="E7" s="293"/>
      <c r="F7" s="293"/>
      <c r="G7" s="293"/>
      <c r="H7" s="293"/>
      <c r="I7" s="293"/>
      <c r="J7" s="293"/>
      <c r="K7" s="291"/>
    </row>
    <row r="8" spans="2:11" s="1" customFormat="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s="1" customFormat="1" ht="15" customHeight="1">
      <c r="B9" s="294"/>
      <c r="C9" s="293" t="s">
        <v>398</v>
      </c>
      <c r="D9" s="293"/>
      <c r="E9" s="293"/>
      <c r="F9" s="293"/>
      <c r="G9" s="293"/>
      <c r="H9" s="293"/>
      <c r="I9" s="293"/>
      <c r="J9" s="293"/>
      <c r="K9" s="291"/>
    </row>
    <row r="10" spans="2:11" s="1" customFormat="1" ht="15" customHeight="1">
      <c r="B10" s="294"/>
      <c r="C10" s="293"/>
      <c r="D10" s="293" t="s">
        <v>399</v>
      </c>
      <c r="E10" s="293"/>
      <c r="F10" s="293"/>
      <c r="G10" s="293"/>
      <c r="H10" s="293"/>
      <c r="I10" s="293"/>
      <c r="J10" s="293"/>
      <c r="K10" s="291"/>
    </row>
    <row r="11" spans="2:11" s="1" customFormat="1" ht="15" customHeight="1">
      <c r="B11" s="294"/>
      <c r="C11" s="295"/>
      <c r="D11" s="293" t="s">
        <v>400</v>
      </c>
      <c r="E11" s="293"/>
      <c r="F11" s="293"/>
      <c r="G11" s="293"/>
      <c r="H11" s="293"/>
      <c r="I11" s="293"/>
      <c r="J11" s="293"/>
      <c r="K11" s="291"/>
    </row>
    <row r="12" spans="2:11" s="1" customFormat="1" ht="15" customHeight="1">
      <c r="B12" s="294"/>
      <c r="C12" s="295"/>
      <c r="D12" s="293"/>
      <c r="E12" s="293"/>
      <c r="F12" s="293"/>
      <c r="G12" s="293"/>
      <c r="H12" s="293"/>
      <c r="I12" s="293"/>
      <c r="J12" s="293"/>
      <c r="K12" s="291"/>
    </row>
    <row r="13" spans="2:11" s="1" customFormat="1" ht="15" customHeight="1">
      <c r="B13" s="294"/>
      <c r="C13" s="295"/>
      <c r="D13" s="296" t="s">
        <v>401</v>
      </c>
      <c r="E13" s="293"/>
      <c r="F13" s="293"/>
      <c r="G13" s="293"/>
      <c r="H13" s="293"/>
      <c r="I13" s="293"/>
      <c r="J13" s="293"/>
      <c r="K13" s="291"/>
    </row>
    <row r="14" spans="2:11" s="1" customFormat="1" ht="12.75" customHeight="1">
      <c r="B14" s="294"/>
      <c r="C14" s="295"/>
      <c r="D14" s="295"/>
      <c r="E14" s="295"/>
      <c r="F14" s="295"/>
      <c r="G14" s="295"/>
      <c r="H14" s="295"/>
      <c r="I14" s="295"/>
      <c r="J14" s="295"/>
      <c r="K14" s="291"/>
    </row>
    <row r="15" spans="2:11" s="1" customFormat="1" ht="15" customHeight="1">
      <c r="B15" s="294"/>
      <c r="C15" s="295"/>
      <c r="D15" s="293" t="s">
        <v>402</v>
      </c>
      <c r="E15" s="293"/>
      <c r="F15" s="293"/>
      <c r="G15" s="293"/>
      <c r="H15" s="293"/>
      <c r="I15" s="293"/>
      <c r="J15" s="293"/>
      <c r="K15" s="291"/>
    </row>
    <row r="16" spans="2:11" s="1" customFormat="1" ht="15" customHeight="1">
      <c r="B16" s="294"/>
      <c r="C16" s="295"/>
      <c r="D16" s="293" t="s">
        <v>403</v>
      </c>
      <c r="E16" s="293"/>
      <c r="F16" s="293"/>
      <c r="G16" s="293"/>
      <c r="H16" s="293"/>
      <c r="I16" s="293"/>
      <c r="J16" s="293"/>
      <c r="K16" s="291"/>
    </row>
    <row r="17" spans="2:11" s="1" customFormat="1" ht="15" customHeight="1">
      <c r="B17" s="294"/>
      <c r="C17" s="295"/>
      <c r="D17" s="293" t="s">
        <v>404</v>
      </c>
      <c r="E17" s="293"/>
      <c r="F17" s="293"/>
      <c r="G17" s="293"/>
      <c r="H17" s="293"/>
      <c r="I17" s="293"/>
      <c r="J17" s="293"/>
      <c r="K17" s="291"/>
    </row>
    <row r="18" spans="2:11" s="1" customFormat="1" ht="15" customHeight="1">
      <c r="B18" s="294"/>
      <c r="C18" s="295"/>
      <c r="D18" s="295"/>
      <c r="E18" s="297" t="s">
        <v>84</v>
      </c>
      <c r="F18" s="293" t="s">
        <v>405</v>
      </c>
      <c r="G18" s="293"/>
      <c r="H18" s="293"/>
      <c r="I18" s="293"/>
      <c r="J18" s="293"/>
      <c r="K18" s="291"/>
    </row>
    <row r="19" spans="2:11" s="1" customFormat="1" ht="15" customHeight="1">
      <c r="B19" s="294"/>
      <c r="C19" s="295"/>
      <c r="D19" s="295"/>
      <c r="E19" s="297" t="s">
        <v>406</v>
      </c>
      <c r="F19" s="293" t="s">
        <v>407</v>
      </c>
      <c r="G19" s="293"/>
      <c r="H19" s="293"/>
      <c r="I19" s="293"/>
      <c r="J19" s="293"/>
      <c r="K19" s="291"/>
    </row>
    <row r="20" spans="2:11" s="1" customFormat="1" ht="15" customHeight="1">
      <c r="B20" s="294"/>
      <c r="C20" s="295"/>
      <c r="D20" s="295"/>
      <c r="E20" s="297" t="s">
        <v>408</v>
      </c>
      <c r="F20" s="293" t="s">
        <v>409</v>
      </c>
      <c r="G20" s="293"/>
      <c r="H20" s="293"/>
      <c r="I20" s="293"/>
      <c r="J20" s="293"/>
      <c r="K20" s="291"/>
    </row>
    <row r="21" spans="2:11" s="1" customFormat="1" ht="15" customHeight="1">
      <c r="B21" s="294"/>
      <c r="C21" s="295"/>
      <c r="D21" s="295"/>
      <c r="E21" s="297" t="s">
        <v>95</v>
      </c>
      <c r="F21" s="293" t="s">
        <v>96</v>
      </c>
      <c r="G21" s="293"/>
      <c r="H21" s="293"/>
      <c r="I21" s="293"/>
      <c r="J21" s="293"/>
      <c r="K21" s="291"/>
    </row>
    <row r="22" spans="2:11" s="1" customFormat="1" ht="15" customHeight="1">
      <c r="B22" s="294"/>
      <c r="C22" s="295"/>
      <c r="D22" s="295"/>
      <c r="E22" s="297" t="s">
        <v>365</v>
      </c>
      <c r="F22" s="293" t="s">
        <v>410</v>
      </c>
      <c r="G22" s="293"/>
      <c r="H22" s="293"/>
      <c r="I22" s="293"/>
      <c r="J22" s="293"/>
      <c r="K22" s="291"/>
    </row>
    <row r="23" spans="2:11" s="1" customFormat="1" ht="15" customHeight="1">
      <c r="B23" s="294"/>
      <c r="C23" s="295"/>
      <c r="D23" s="295"/>
      <c r="E23" s="297" t="s">
        <v>90</v>
      </c>
      <c r="F23" s="293" t="s">
        <v>411</v>
      </c>
      <c r="G23" s="293"/>
      <c r="H23" s="293"/>
      <c r="I23" s="293"/>
      <c r="J23" s="293"/>
      <c r="K23" s="291"/>
    </row>
    <row r="24" spans="2:11" s="1" customFormat="1" ht="12.75" customHeight="1">
      <c r="B24" s="294"/>
      <c r="C24" s="295"/>
      <c r="D24" s="295"/>
      <c r="E24" s="295"/>
      <c r="F24" s="295"/>
      <c r="G24" s="295"/>
      <c r="H24" s="295"/>
      <c r="I24" s="295"/>
      <c r="J24" s="295"/>
      <c r="K24" s="291"/>
    </row>
    <row r="25" spans="2:11" s="1" customFormat="1" ht="15" customHeight="1">
      <c r="B25" s="294"/>
      <c r="C25" s="293" t="s">
        <v>412</v>
      </c>
      <c r="D25" s="293"/>
      <c r="E25" s="293"/>
      <c r="F25" s="293"/>
      <c r="G25" s="293"/>
      <c r="H25" s="293"/>
      <c r="I25" s="293"/>
      <c r="J25" s="293"/>
      <c r="K25" s="291"/>
    </row>
    <row r="26" spans="2:11" s="1" customFormat="1" ht="15" customHeight="1">
      <c r="B26" s="294"/>
      <c r="C26" s="293" t="s">
        <v>413</v>
      </c>
      <c r="D26" s="293"/>
      <c r="E26" s="293"/>
      <c r="F26" s="293"/>
      <c r="G26" s="293"/>
      <c r="H26" s="293"/>
      <c r="I26" s="293"/>
      <c r="J26" s="293"/>
      <c r="K26" s="291"/>
    </row>
    <row r="27" spans="2:11" s="1" customFormat="1" ht="15" customHeight="1">
      <c r="B27" s="294"/>
      <c r="C27" s="293"/>
      <c r="D27" s="293" t="s">
        <v>414</v>
      </c>
      <c r="E27" s="293"/>
      <c r="F27" s="293"/>
      <c r="G27" s="293"/>
      <c r="H27" s="293"/>
      <c r="I27" s="293"/>
      <c r="J27" s="293"/>
      <c r="K27" s="291"/>
    </row>
    <row r="28" spans="2:11" s="1" customFormat="1" ht="15" customHeight="1">
      <c r="B28" s="294"/>
      <c r="C28" s="295"/>
      <c r="D28" s="293" t="s">
        <v>415</v>
      </c>
      <c r="E28" s="293"/>
      <c r="F28" s="293"/>
      <c r="G28" s="293"/>
      <c r="H28" s="293"/>
      <c r="I28" s="293"/>
      <c r="J28" s="293"/>
      <c r="K28" s="291"/>
    </row>
    <row r="29" spans="2:11" s="1" customFormat="1" ht="12.75" customHeight="1">
      <c r="B29" s="294"/>
      <c r="C29" s="295"/>
      <c r="D29" s="295"/>
      <c r="E29" s="295"/>
      <c r="F29" s="295"/>
      <c r="G29" s="295"/>
      <c r="H29" s="295"/>
      <c r="I29" s="295"/>
      <c r="J29" s="295"/>
      <c r="K29" s="291"/>
    </row>
    <row r="30" spans="2:11" s="1" customFormat="1" ht="15" customHeight="1">
      <c r="B30" s="294"/>
      <c r="C30" s="295"/>
      <c r="D30" s="293" t="s">
        <v>416</v>
      </c>
      <c r="E30" s="293"/>
      <c r="F30" s="293"/>
      <c r="G30" s="293"/>
      <c r="H30" s="293"/>
      <c r="I30" s="293"/>
      <c r="J30" s="293"/>
      <c r="K30" s="291"/>
    </row>
    <row r="31" spans="2:11" s="1" customFormat="1" ht="15" customHeight="1">
      <c r="B31" s="294"/>
      <c r="C31" s="295"/>
      <c r="D31" s="293" t="s">
        <v>417</v>
      </c>
      <c r="E31" s="293"/>
      <c r="F31" s="293"/>
      <c r="G31" s="293"/>
      <c r="H31" s="293"/>
      <c r="I31" s="293"/>
      <c r="J31" s="293"/>
      <c r="K31" s="291"/>
    </row>
    <row r="32" spans="2:11" s="1" customFormat="1" ht="12.75" customHeight="1">
      <c r="B32" s="294"/>
      <c r="C32" s="295"/>
      <c r="D32" s="295"/>
      <c r="E32" s="295"/>
      <c r="F32" s="295"/>
      <c r="G32" s="295"/>
      <c r="H32" s="295"/>
      <c r="I32" s="295"/>
      <c r="J32" s="295"/>
      <c r="K32" s="291"/>
    </row>
    <row r="33" spans="2:11" s="1" customFormat="1" ht="15" customHeight="1">
      <c r="B33" s="294"/>
      <c r="C33" s="295"/>
      <c r="D33" s="293" t="s">
        <v>418</v>
      </c>
      <c r="E33" s="293"/>
      <c r="F33" s="293"/>
      <c r="G33" s="293"/>
      <c r="H33" s="293"/>
      <c r="I33" s="293"/>
      <c r="J33" s="293"/>
      <c r="K33" s="291"/>
    </row>
    <row r="34" spans="2:11" s="1" customFormat="1" ht="15" customHeight="1">
      <c r="B34" s="294"/>
      <c r="C34" s="295"/>
      <c r="D34" s="293" t="s">
        <v>419</v>
      </c>
      <c r="E34" s="293"/>
      <c r="F34" s="293"/>
      <c r="G34" s="293"/>
      <c r="H34" s="293"/>
      <c r="I34" s="293"/>
      <c r="J34" s="293"/>
      <c r="K34" s="291"/>
    </row>
    <row r="35" spans="2:11" s="1" customFormat="1" ht="15" customHeight="1">
      <c r="B35" s="294"/>
      <c r="C35" s="295"/>
      <c r="D35" s="293" t="s">
        <v>420</v>
      </c>
      <c r="E35" s="293"/>
      <c r="F35" s="293"/>
      <c r="G35" s="293"/>
      <c r="H35" s="293"/>
      <c r="I35" s="293"/>
      <c r="J35" s="293"/>
      <c r="K35" s="291"/>
    </row>
    <row r="36" spans="2:11" s="1" customFormat="1" ht="15" customHeight="1">
      <c r="B36" s="294"/>
      <c r="C36" s="295"/>
      <c r="D36" s="293"/>
      <c r="E36" s="296" t="s">
        <v>122</v>
      </c>
      <c r="F36" s="293"/>
      <c r="G36" s="293" t="s">
        <v>421</v>
      </c>
      <c r="H36" s="293"/>
      <c r="I36" s="293"/>
      <c r="J36" s="293"/>
      <c r="K36" s="291"/>
    </row>
    <row r="37" spans="2:11" s="1" customFormat="1" ht="30.75" customHeight="1">
      <c r="B37" s="294"/>
      <c r="C37" s="295"/>
      <c r="D37" s="293"/>
      <c r="E37" s="296" t="s">
        <v>422</v>
      </c>
      <c r="F37" s="293"/>
      <c r="G37" s="293" t="s">
        <v>423</v>
      </c>
      <c r="H37" s="293"/>
      <c r="I37" s="293"/>
      <c r="J37" s="293"/>
      <c r="K37" s="291"/>
    </row>
    <row r="38" spans="2:11" s="1" customFormat="1" ht="15" customHeight="1">
      <c r="B38" s="294"/>
      <c r="C38" s="295"/>
      <c r="D38" s="293"/>
      <c r="E38" s="296" t="s">
        <v>59</v>
      </c>
      <c r="F38" s="293"/>
      <c r="G38" s="293" t="s">
        <v>424</v>
      </c>
      <c r="H38" s="293"/>
      <c r="I38" s="293"/>
      <c r="J38" s="293"/>
      <c r="K38" s="291"/>
    </row>
    <row r="39" spans="2:11" s="1" customFormat="1" ht="15" customHeight="1">
      <c r="B39" s="294"/>
      <c r="C39" s="295"/>
      <c r="D39" s="293"/>
      <c r="E39" s="296" t="s">
        <v>60</v>
      </c>
      <c r="F39" s="293"/>
      <c r="G39" s="293" t="s">
        <v>425</v>
      </c>
      <c r="H39" s="293"/>
      <c r="I39" s="293"/>
      <c r="J39" s="293"/>
      <c r="K39" s="291"/>
    </row>
    <row r="40" spans="2:11" s="1" customFormat="1" ht="15" customHeight="1">
      <c r="B40" s="294"/>
      <c r="C40" s="295"/>
      <c r="D40" s="293"/>
      <c r="E40" s="296" t="s">
        <v>123</v>
      </c>
      <c r="F40" s="293"/>
      <c r="G40" s="293" t="s">
        <v>426</v>
      </c>
      <c r="H40" s="293"/>
      <c r="I40" s="293"/>
      <c r="J40" s="293"/>
      <c r="K40" s="291"/>
    </row>
    <row r="41" spans="2:11" s="1" customFormat="1" ht="15" customHeight="1">
      <c r="B41" s="294"/>
      <c r="C41" s="295"/>
      <c r="D41" s="293"/>
      <c r="E41" s="296" t="s">
        <v>124</v>
      </c>
      <c r="F41" s="293"/>
      <c r="G41" s="293" t="s">
        <v>427</v>
      </c>
      <c r="H41" s="293"/>
      <c r="I41" s="293"/>
      <c r="J41" s="293"/>
      <c r="K41" s="291"/>
    </row>
    <row r="42" spans="2:11" s="1" customFormat="1" ht="15" customHeight="1">
      <c r="B42" s="294"/>
      <c r="C42" s="295"/>
      <c r="D42" s="293"/>
      <c r="E42" s="296" t="s">
        <v>428</v>
      </c>
      <c r="F42" s="293"/>
      <c r="G42" s="293" t="s">
        <v>429</v>
      </c>
      <c r="H42" s="293"/>
      <c r="I42" s="293"/>
      <c r="J42" s="293"/>
      <c r="K42" s="291"/>
    </row>
    <row r="43" spans="2:11" s="1" customFormat="1" ht="15" customHeight="1">
      <c r="B43" s="294"/>
      <c r="C43" s="295"/>
      <c r="D43" s="293"/>
      <c r="E43" s="296"/>
      <c r="F43" s="293"/>
      <c r="G43" s="293" t="s">
        <v>430</v>
      </c>
      <c r="H43" s="293"/>
      <c r="I43" s="293"/>
      <c r="J43" s="293"/>
      <c r="K43" s="291"/>
    </row>
    <row r="44" spans="2:11" s="1" customFormat="1" ht="15" customHeight="1">
      <c r="B44" s="294"/>
      <c r="C44" s="295"/>
      <c r="D44" s="293"/>
      <c r="E44" s="296" t="s">
        <v>431</v>
      </c>
      <c r="F44" s="293"/>
      <c r="G44" s="293" t="s">
        <v>432</v>
      </c>
      <c r="H44" s="293"/>
      <c r="I44" s="293"/>
      <c r="J44" s="293"/>
      <c r="K44" s="291"/>
    </row>
    <row r="45" spans="2:11" s="1" customFormat="1" ht="15" customHeight="1">
      <c r="B45" s="294"/>
      <c r="C45" s="295"/>
      <c r="D45" s="293"/>
      <c r="E45" s="296" t="s">
        <v>126</v>
      </c>
      <c r="F45" s="293"/>
      <c r="G45" s="293" t="s">
        <v>433</v>
      </c>
      <c r="H45" s="293"/>
      <c r="I45" s="293"/>
      <c r="J45" s="293"/>
      <c r="K45" s="291"/>
    </row>
    <row r="46" spans="2:11" s="1" customFormat="1" ht="12.75" customHeight="1">
      <c r="B46" s="294"/>
      <c r="C46" s="295"/>
      <c r="D46" s="293"/>
      <c r="E46" s="293"/>
      <c r="F46" s="293"/>
      <c r="G46" s="293"/>
      <c r="H46" s="293"/>
      <c r="I46" s="293"/>
      <c r="J46" s="293"/>
      <c r="K46" s="291"/>
    </row>
    <row r="47" spans="2:11" s="1" customFormat="1" ht="15" customHeight="1">
      <c r="B47" s="294"/>
      <c r="C47" s="295"/>
      <c r="D47" s="293" t="s">
        <v>434</v>
      </c>
      <c r="E47" s="293"/>
      <c r="F47" s="293"/>
      <c r="G47" s="293"/>
      <c r="H47" s="293"/>
      <c r="I47" s="293"/>
      <c r="J47" s="293"/>
      <c r="K47" s="291"/>
    </row>
    <row r="48" spans="2:11" s="1" customFormat="1" ht="15" customHeight="1">
      <c r="B48" s="294"/>
      <c r="C48" s="295"/>
      <c r="D48" s="295"/>
      <c r="E48" s="293" t="s">
        <v>435</v>
      </c>
      <c r="F48" s="293"/>
      <c r="G48" s="293"/>
      <c r="H48" s="293"/>
      <c r="I48" s="293"/>
      <c r="J48" s="293"/>
      <c r="K48" s="291"/>
    </row>
    <row r="49" spans="2:11" s="1" customFormat="1" ht="15" customHeight="1">
      <c r="B49" s="294"/>
      <c r="C49" s="295"/>
      <c r="D49" s="295"/>
      <c r="E49" s="293" t="s">
        <v>436</v>
      </c>
      <c r="F49" s="293"/>
      <c r="G49" s="293"/>
      <c r="H49" s="293"/>
      <c r="I49" s="293"/>
      <c r="J49" s="293"/>
      <c r="K49" s="291"/>
    </row>
    <row r="50" spans="2:11" s="1" customFormat="1" ht="15" customHeight="1">
      <c r="B50" s="294"/>
      <c r="C50" s="295"/>
      <c r="D50" s="295"/>
      <c r="E50" s="293" t="s">
        <v>437</v>
      </c>
      <c r="F50" s="293"/>
      <c r="G50" s="293"/>
      <c r="H50" s="293"/>
      <c r="I50" s="293"/>
      <c r="J50" s="293"/>
      <c r="K50" s="291"/>
    </row>
    <row r="51" spans="2:11" s="1" customFormat="1" ht="15" customHeight="1">
      <c r="B51" s="294"/>
      <c r="C51" s="295"/>
      <c r="D51" s="293" t="s">
        <v>438</v>
      </c>
      <c r="E51" s="293"/>
      <c r="F51" s="293"/>
      <c r="G51" s="293"/>
      <c r="H51" s="293"/>
      <c r="I51" s="293"/>
      <c r="J51" s="293"/>
      <c r="K51" s="291"/>
    </row>
    <row r="52" spans="2:11" s="1" customFormat="1" ht="25.5" customHeight="1">
      <c r="B52" s="289"/>
      <c r="C52" s="290" t="s">
        <v>439</v>
      </c>
      <c r="D52" s="290"/>
      <c r="E52" s="290"/>
      <c r="F52" s="290"/>
      <c r="G52" s="290"/>
      <c r="H52" s="290"/>
      <c r="I52" s="290"/>
      <c r="J52" s="290"/>
      <c r="K52" s="291"/>
    </row>
    <row r="53" spans="2:11" s="1" customFormat="1" ht="5.25" customHeight="1">
      <c r="B53" s="289"/>
      <c r="C53" s="292"/>
      <c r="D53" s="292"/>
      <c r="E53" s="292"/>
      <c r="F53" s="292"/>
      <c r="G53" s="292"/>
      <c r="H53" s="292"/>
      <c r="I53" s="292"/>
      <c r="J53" s="292"/>
      <c r="K53" s="291"/>
    </row>
    <row r="54" spans="2:11" s="1" customFormat="1" ht="15" customHeight="1">
      <c r="B54" s="289"/>
      <c r="C54" s="293" t="s">
        <v>440</v>
      </c>
      <c r="D54" s="293"/>
      <c r="E54" s="293"/>
      <c r="F54" s="293"/>
      <c r="G54" s="293"/>
      <c r="H54" s="293"/>
      <c r="I54" s="293"/>
      <c r="J54" s="293"/>
      <c r="K54" s="291"/>
    </row>
    <row r="55" spans="2:11" s="1" customFormat="1" ht="15" customHeight="1">
      <c r="B55" s="289"/>
      <c r="C55" s="293" t="s">
        <v>441</v>
      </c>
      <c r="D55" s="293"/>
      <c r="E55" s="293"/>
      <c r="F55" s="293"/>
      <c r="G55" s="293"/>
      <c r="H55" s="293"/>
      <c r="I55" s="293"/>
      <c r="J55" s="293"/>
      <c r="K55" s="291"/>
    </row>
    <row r="56" spans="2:11" s="1" customFormat="1" ht="12.75" customHeight="1">
      <c r="B56" s="289"/>
      <c r="C56" s="293"/>
      <c r="D56" s="293"/>
      <c r="E56" s="293"/>
      <c r="F56" s="293"/>
      <c r="G56" s="293"/>
      <c r="H56" s="293"/>
      <c r="I56" s="293"/>
      <c r="J56" s="293"/>
      <c r="K56" s="291"/>
    </row>
    <row r="57" spans="2:11" s="1" customFormat="1" ht="15" customHeight="1">
      <c r="B57" s="289"/>
      <c r="C57" s="293" t="s">
        <v>442</v>
      </c>
      <c r="D57" s="293"/>
      <c r="E57" s="293"/>
      <c r="F57" s="293"/>
      <c r="G57" s="293"/>
      <c r="H57" s="293"/>
      <c r="I57" s="293"/>
      <c r="J57" s="293"/>
      <c r="K57" s="291"/>
    </row>
    <row r="58" spans="2:11" s="1" customFormat="1" ht="15" customHeight="1">
      <c r="B58" s="289"/>
      <c r="C58" s="295"/>
      <c r="D58" s="293" t="s">
        <v>443</v>
      </c>
      <c r="E58" s="293"/>
      <c r="F58" s="293"/>
      <c r="G58" s="293"/>
      <c r="H58" s="293"/>
      <c r="I58" s="293"/>
      <c r="J58" s="293"/>
      <c r="K58" s="291"/>
    </row>
    <row r="59" spans="2:11" s="1" customFormat="1" ht="15" customHeight="1">
      <c r="B59" s="289"/>
      <c r="C59" s="295"/>
      <c r="D59" s="293" t="s">
        <v>444</v>
      </c>
      <c r="E59" s="293"/>
      <c r="F59" s="293"/>
      <c r="G59" s="293"/>
      <c r="H59" s="293"/>
      <c r="I59" s="293"/>
      <c r="J59" s="293"/>
      <c r="K59" s="291"/>
    </row>
    <row r="60" spans="2:11" s="1" customFormat="1" ht="15" customHeight="1">
      <c r="B60" s="289"/>
      <c r="C60" s="295"/>
      <c r="D60" s="293" t="s">
        <v>445</v>
      </c>
      <c r="E60" s="293"/>
      <c r="F60" s="293"/>
      <c r="G60" s="293"/>
      <c r="H60" s="293"/>
      <c r="I60" s="293"/>
      <c r="J60" s="293"/>
      <c r="K60" s="291"/>
    </row>
    <row r="61" spans="2:11" s="1" customFormat="1" ht="15" customHeight="1">
      <c r="B61" s="289"/>
      <c r="C61" s="295"/>
      <c r="D61" s="293" t="s">
        <v>446</v>
      </c>
      <c r="E61" s="293"/>
      <c r="F61" s="293"/>
      <c r="G61" s="293"/>
      <c r="H61" s="293"/>
      <c r="I61" s="293"/>
      <c r="J61" s="293"/>
      <c r="K61" s="291"/>
    </row>
    <row r="62" spans="2:11" s="1" customFormat="1" ht="15" customHeight="1">
      <c r="B62" s="289"/>
      <c r="C62" s="295"/>
      <c r="D62" s="298" t="s">
        <v>447</v>
      </c>
      <c r="E62" s="298"/>
      <c r="F62" s="298"/>
      <c r="G62" s="298"/>
      <c r="H62" s="298"/>
      <c r="I62" s="298"/>
      <c r="J62" s="298"/>
      <c r="K62" s="291"/>
    </row>
    <row r="63" spans="2:11" s="1" customFormat="1" ht="15" customHeight="1">
      <c r="B63" s="289"/>
      <c r="C63" s="295"/>
      <c r="D63" s="293" t="s">
        <v>448</v>
      </c>
      <c r="E63" s="293"/>
      <c r="F63" s="293"/>
      <c r="G63" s="293"/>
      <c r="H63" s="293"/>
      <c r="I63" s="293"/>
      <c r="J63" s="293"/>
      <c r="K63" s="291"/>
    </row>
    <row r="64" spans="2:11" s="1" customFormat="1" ht="12.75" customHeight="1">
      <c r="B64" s="289"/>
      <c r="C64" s="295"/>
      <c r="D64" s="295"/>
      <c r="E64" s="299"/>
      <c r="F64" s="295"/>
      <c r="G64" s="295"/>
      <c r="H64" s="295"/>
      <c r="I64" s="295"/>
      <c r="J64" s="295"/>
      <c r="K64" s="291"/>
    </row>
    <row r="65" spans="2:11" s="1" customFormat="1" ht="15" customHeight="1">
      <c r="B65" s="289"/>
      <c r="C65" s="295"/>
      <c r="D65" s="293" t="s">
        <v>449</v>
      </c>
      <c r="E65" s="293"/>
      <c r="F65" s="293"/>
      <c r="G65" s="293"/>
      <c r="H65" s="293"/>
      <c r="I65" s="293"/>
      <c r="J65" s="293"/>
      <c r="K65" s="291"/>
    </row>
    <row r="66" spans="2:11" s="1" customFormat="1" ht="15" customHeight="1">
      <c r="B66" s="289"/>
      <c r="C66" s="295"/>
      <c r="D66" s="298" t="s">
        <v>450</v>
      </c>
      <c r="E66" s="298"/>
      <c r="F66" s="298"/>
      <c r="G66" s="298"/>
      <c r="H66" s="298"/>
      <c r="I66" s="298"/>
      <c r="J66" s="298"/>
      <c r="K66" s="291"/>
    </row>
    <row r="67" spans="2:11" s="1" customFormat="1" ht="15" customHeight="1">
      <c r="B67" s="289"/>
      <c r="C67" s="295"/>
      <c r="D67" s="293" t="s">
        <v>451</v>
      </c>
      <c r="E67" s="293"/>
      <c r="F67" s="293"/>
      <c r="G67" s="293"/>
      <c r="H67" s="293"/>
      <c r="I67" s="293"/>
      <c r="J67" s="293"/>
      <c r="K67" s="291"/>
    </row>
    <row r="68" spans="2:11" s="1" customFormat="1" ht="15" customHeight="1">
      <c r="B68" s="289"/>
      <c r="C68" s="295"/>
      <c r="D68" s="293" t="s">
        <v>452</v>
      </c>
      <c r="E68" s="293"/>
      <c r="F68" s="293"/>
      <c r="G68" s="293"/>
      <c r="H68" s="293"/>
      <c r="I68" s="293"/>
      <c r="J68" s="293"/>
      <c r="K68" s="291"/>
    </row>
    <row r="69" spans="2:11" s="1" customFormat="1" ht="15" customHeight="1">
      <c r="B69" s="289"/>
      <c r="C69" s="295"/>
      <c r="D69" s="293" t="s">
        <v>453</v>
      </c>
      <c r="E69" s="293"/>
      <c r="F69" s="293"/>
      <c r="G69" s="293"/>
      <c r="H69" s="293"/>
      <c r="I69" s="293"/>
      <c r="J69" s="293"/>
      <c r="K69" s="291"/>
    </row>
    <row r="70" spans="2:11" s="1" customFormat="1" ht="15" customHeight="1">
      <c r="B70" s="289"/>
      <c r="C70" s="295"/>
      <c r="D70" s="293" t="s">
        <v>454</v>
      </c>
      <c r="E70" s="293"/>
      <c r="F70" s="293"/>
      <c r="G70" s="293"/>
      <c r="H70" s="293"/>
      <c r="I70" s="293"/>
      <c r="J70" s="293"/>
      <c r="K70" s="291"/>
    </row>
    <row r="71" spans="2:11" s="1" customFormat="1" ht="12.75" customHeight="1">
      <c r="B71" s="300"/>
      <c r="C71" s="301"/>
      <c r="D71" s="301"/>
      <c r="E71" s="301"/>
      <c r="F71" s="301"/>
      <c r="G71" s="301"/>
      <c r="H71" s="301"/>
      <c r="I71" s="301"/>
      <c r="J71" s="301"/>
      <c r="K71" s="302"/>
    </row>
    <row r="72" spans="2:11" s="1" customFormat="1" ht="18.75" customHeight="1">
      <c r="B72" s="303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s="1" customFormat="1" ht="18.75" customHeight="1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2:11" s="1" customFormat="1" ht="7.5" customHeight="1">
      <c r="B74" s="305"/>
      <c r="C74" s="306"/>
      <c r="D74" s="306"/>
      <c r="E74" s="306"/>
      <c r="F74" s="306"/>
      <c r="G74" s="306"/>
      <c r="H74" s="306"/>
      <c r="I74" s="306"/>
      <c r="J74" s="306"/>
      <c r="K74" s="307"/>
    </row>
    <row r="75" spans="2:11" s="1" customFormat="1" ht="45" customHeight="1">
      <c r="B75" s="308"/>
      <c r="C75" s="309" t="s">
        <v>455</v>
      </c>
      <c r="D75" s="309"/>
      <c r="E75" s="309"/>
      <c r="F75" s="309"/>
      <c r="G75" s="309"/>
      <c r="H75" s="309"/>
      <c r="I75" s="309"/>
      <c r="J75" s="309"/>
      <c r="K75" s="310"/>
    </row>
    <row r="76" spans="2:11" s="1" customFormat="1" ht="17.25" customHeight="1">
      <c r="B76" s="308"/>
      <c r="C76" s="311" t="s">
        <v>456</v>
      </c>
      <c r="D76" s="311"/>
      <c r="E76" s="311"/>
      <c r="F76" s="311" t="s">
        <v>457</v>
      </c>
      <c r="G76" s="312"/>
      <c r="H76" s="311" t="s">
        <v>60</v>
      </c>
      <c r="I76" s="311" t="s">
        <v>63</v>
      </c>
      <c r="J76" s="311" t="s">
        <v>458</v>
      </c>
      <c r="K76" s="310"/>
    </row>
    <row r="77" spans="2:11" s="1" customFormat="1" ht="17.25" customHeight="1">
      <c r="B77" s="308"/>
      <c r="C77" s="313" t="s">
        <v>459</v>
      </c>
      <c r="D77" s="313"/>
      <c r="E77" s="313"/>
      <c r="F77" s="314" t="s">
        <v>460</v>
      </c>
      <c r="G77" s="315"/>
      <c r="H77" s="313"/>
      <c r="I77" s="313"/>
      <c r="J77" s="313" t="s">
        <v>461</v>
      </c>
      <c r="K77" s="310"/>
    </row>
    <row r="78" spans="2:11" s="1" customFormat="1" ht="5.25" customHeight="1">
      <c r="B78" s="308"/>
      <c r="C78" s="316"/>
      <c r="D78" s="316"/>
      <c r="E78" s="316"/>
      <c r="F78" s="316"/>
      <c r="G78" s="317"/>
      <c r="H78" s="316"/>
      <c r="I78" s="316"/>
      <c r="J78" s="316"/>
      <c r="K78" s="310"/>
    </row>
    <row r="79" spans="2:11" s="1" customFormat="1" ht="15" customHeight="1">
      <c r="B79" s="308"/>
      <c r="C79" s="296" t="s">
        <v>59</v>
      </c>
      <c r="D79" s="316"/>
      <c r="E79" s="316"/>
      <c r="F79" s="318" t="s">
        <v>462</v>
      </c>
      <c r="G79" s="317"/>
      <c r="H79" s="296" t="s">
        <v>463</v>
      </c>
      <c r="I79" s="296" t="s">
        <v>464</v>
      </c>
      <c r="J79" s="296">
        <v>20</v>
      </c>
      <c r="K79" s="310"/>
    </row>
    <row r="80" spans="2:11" s="1" customFormat="1" ht="15" customHeight="1">
      <c r="B80" s="308"/>
      <c r="C80" s="296" t="s">
        <v>465</v>
      </c>
      <c r="D80" s="296"/>
      <c r="E80" s="296"/>
      <c r="F80" s="318" t="s">
        <v>462</v>
      </c>
      <c r="G80" s="317"/>
      <c r="H80" s="296" t="s">
        <v>466</v>
      </c>
      <c r="I80" s="296" t="s">
        <v>464</v>
      </c>
      <c r="J80" s="296">
        <v>120</v>
      </c>
      <c r="K80" s="310"/>
    </row>
    <row r="81" spans="2:11" s="1" customFormat="1" ht="15" customHeight="1">
      <c r="B81" s="319"/>
      <c r="C81" s="296" t="s">
        <v>467</v>
      </c>
      <c r="D81" s="296"/>
      <c r="E81" s="296"/>
      <c r="F81" s="318" t="s">
        <v>468</v>
      </c>
      <c r="G81" s="317"/>
      <c r="H81" s="296" t="s">
        <v>469</v>
      </c>
      <c r="I81" s="296" t="s">
        <v>464</v>
      </c>
      <c r="J81" s="296">
        <v>50</v>
      </c>
      <c r="K81" s="310"/>
    </row>
    <row r="82" spans="2:11" s="1" customFormat="1" ht="15" customHeight="1">
      <c r="B82" s="319"/>
      <c r="C82" s="296" t="s">
        <v>470</v>
      </c>
      <c r="D82" s="296"/>
      <c r="E82" s="296"/>
      <c r="F82" s="318" t="s">
        <v>462</v>
      </c>
      <c r="G82" s="317"/>
      <c r="H82" s="296" t="s">
        <v>471</v>
      </c>
      <c r="I82" s="296" t="s">
        <v>472</v>
      </c>
      <c r="J82" s="296"/>
      <c r="K82" s="310"/>
    </row>
    <row r="83" spans="2:11" s="1" customFormat="1" ht="15" customHeight="1">
      <c r="B83" s="319"/>
      <c r="C83" s="320" t="s">
        <v>473</v>
      </c>
      <c r="D83" s="320"/>
      <c r="E83" s="320"/>
      <c r="F83" s="321" t="s">
        <v>468</v>
      </c>
      <c r="G83" s="320"/>
      <c r="H83" s="320" t="s">
        <v>474</v>
      </c>
      <c r="I83" s="320" t="s">
        <v>464</v>
      </c>
      <c r="J83" s="320">
        <v>15</v>
      </c>
      <c r="K83" s="310"/>
    </row>
    <row r="84" spans="2:11" s="1" customFormat="1" ht="15" customHeight="1">
      <c r="B84" s="319"/>
      <c r="C84" s="320" t="s">
        <v>475</v>
      </c>
      <c r="D84" s="320"/>
      <c r="E84" s="320"/>
      <c r="F84" s="321" t="s">
        <v>468</v>
      </c>
      <c r="G84" s="320"/>
      <c r="H84" s="320" t="s">
        <v>476</v>
      </c>
      <c r="I84" s="320" t="s">
        <v>464</v>
      </c>
      <c r="J84" s="320">
        <v>15</v>
      </c>
      <c r="K84" s="310"/>
    </row>
    <row r="85" spans="2:11" s="1" customFormat="1" ht="15" customHeight="1">
      <c r="B85" s="319"/>
      <c r="C85" s="320" t="s">
        <v>477</v>
      </c>
      <c r="D85" s="320"/>
      <c r="E85" s="320"/>
      <c r="F85" s="321" t="s">
        <v>468</v>
      </c>
      <c r="G85" s="320"/>
      <c r="H85" s="320" t="s">
        <v>478</v>
      </c>
      <c r="I85" s="320" t="s">
        <v>464</v>
      </c>
      <c r="J85" s="320">
        <v>20</v>
      </c>
      <c r="K85" s="310"/>
    </row>
    <row r="86" spans="2:11" s="1" customFormat="1" ht="15" customHeight="1">
      <c r="B86" s="319"/>
      <c r="C86" s="320" t="s">
        <v>479</v>
      </c>
      <c r="D86" s="320"/>
      <c r="E86" s="320"/>
      <c r="F86" s="321" t="s">
        <v>468</v>
      </c>
      <c r="G86" s="320"/>
      <c r="H86" s="320" t="s">
        <v>480</v>
      </c>
      <c r="I86" s="320" t="s">
        <v>464</v>
      </c>
      <c r="J86" s="320">
        <v>20</v>
      </c>
      <c r="K86" s="310"/>
    </row>
    <row r="87" spans="2:11" s="1" customFormat="1" ht="15" customHeight="1">
      <c r="B87" s="319"/>
      <c r="C87" s="296" t="s">
        <v>481</v>
      </c>
      <c r="D87" s="296"/>
      <c r="E87" s="296"/>
      <c r="F87" s="318" t="s">
        <v>468</v>
      </c>
      <c r="G87" s="317"/>
      <c r="H87" s="296" t="s">
        <v>482</v>
      </c>
      <c r="I87" s="296" t="s">
        <v>464</v>
      </c>
      <c r="J87" s="296">
        <v>50</v>
      </c>
      <c r="K87" s="310"/>
    </row>
    <row r="88" spans="2:11" s="1" customFormat="1" ht="15" customHeight="1">
      <c r="B88" s="319"/>
      <c r="C88" s="296" t="s">
        <v>483</v>
      </c>
      <c r="D88" s="296"/>
      <c r="E88" s="296"/>
      <c r="F88" s="318" t="s">
        <v>468</v>
      </c>
      <c r="G88" s="317"/>
      <c r="H88" s="296" t="s">
        <v>484</v>
      </c>
      <c r="I88" s="296" t="s">
        <v>464</v>
      </c>
      <c r="J88" s="296">
        <v>20</v>
      </c>
      <c r="K88" s="310"/>
    </row>
    <row r="89" spans="2:11" s="1" customFormat="1" ht="15" customHeight="1">
      <c r="B89" s="319"/>
      <c r="C89" s="296" t="s">
        <v>485</v>
      </c>
      <c r="D89" s="296"/>
      <c r="E89" s="296"/>
      <c r="F89" s="318" t="s">
        <v>468</v>
      </c>
      <c r="G89" s="317"/>
      <c r="H89" s="296" t="s">
        <v>486</v>
      </c>
      <c r="I89" s="296" t="s">
        <v>464</v>
      </c>
      <c r="J89" s="296">
        <v>20</v>
      </c>
      <c r="K89" s="310"/>
    </row>
    <row r="90" spans="2:11" s="1" customFormat="1" ht="15" customHeight="1">
      <c r="B90" s="319"/>
      <c r="C90" s="296" t="s">
        <v>487</v>
      </c>
      <c r="D90" s="296"/>
      <c r="E90" s="296"/>
      <c r="F90" s="318" t="s">
        <v>468</v>
      </c>
      <c r="G90" s="317"/>
      <c r="H90" s="296" t="s">
        <v>488</v>
      </c>
      <c r="I90" s="296" t="s">
        <v>464</v>
      </c>
      <c r="J90" s="296">
        <v>50</v>
      </c>
      <c r="K90" s="310"/>
    </row>
    <row r="91" spans="2:11" s="1" customFormat="1" ht="15" customHeight="1">
      <c r="B91" s="319"/>
      <c r="C91" s="296" t="s">
        <v>489</v>
      </c>
      <c r="D91" s="296"/>
      <c r="E91" s="296"/>
      <c r="F91" s="318" t="s">
        <v>468</v>
      </c>
      <c r="G91" s="317"/>
      <c r="H91" s="296" t="s">
        <v>489</v>
      </c>
      <c r="I91" s="296" t="s">
        <v>464</v>
      </c>
      <c r="J91" s="296">
        <v>50</v>
      </c>
      <c r="K91" s="310"/>
    </row>
    <row r="92" spans="2:11" s="1" customFormat="1" ht="15" customHeight="1">
      <c r="B92" s="319"/>
      <c r="C92" s="296" t="s">
        <v>490</v>
      </c>
      <c r="D92" s="296"/>
      <c r="E92" s="296"/>
      <c r="F92" s="318" t="s">
        <v>468</v>
      </c>
      <c r="G92" s="317"/>
      <c r="H92" s="296" t="s">
        <v>491</v>
      </c>
      <c r="I92" s="296" t="s">
        <v>464</v>
      </c>
      <c r="J92" s="296">
        <v>255</v>
      </c>
      <c r="K92" s="310"/>
    </row>
    <row r="93" spans="2:11" s="1" customFormat="1" ht="15" customHeight="1">
      <c r="B93" s="319"/>
      <c r="C93" s="296" t="s">
        <v>492</v>
      </c>
      <c r="D93" s="296"/>
      <c r="E93" s="296"/>
      <c r="F93" s="318" t="s">
        <v>462</v>
      </c>
      <c r="G93" s="317"/>
      <c r="H93" s="296" t="s">
        <v>493</v>
      </c>
      <c r="I93" s="296" t="s">
        <v>494</v>
      </c>
      <c r="J93" s="296"/>
      <c r="K93" s="310"/>
    </row>
    <row r="94" spans="2:11" s="1" customFormat="1" ht="15" customHeight="1">
      <c r="B94" s="319"/>
      <c r="C94" s="296" t="s">
        <v>495</v>
      </c>
      <c r="D94" s="296"/>
      <c r="E94" s="296"/>
      <c r="F94" s="318" t="s">
        <v>462</v>
      </c>
      <c r="G94" s="317"/>
      <c r="H94" s="296" t="s">
        <v>496</v>
      </c>
      <c r="I94" s="296" t="s">
        <v>497</v>
      </c>
      <c r="J94" s="296"/>
      <c r="K94" s="310"/>
    </row>
    <row r="95" spans="2:11" s="1" customFormat="1" ht="15" customHeight="1">
      <c r="B95" s="319"/>
      <c r="C95" s="296" t="s">
        <v>498</v>
      </c>
      <c r="D95" s="296"/>
      <c r="E95" s="296"/>
      <c r="F95" s="318" t="s">
        <v>462</v>
      </c>
      <c r="G95" s="317"/>
      <c r="H95" s="296" t="s">
        <v>498</v>
      </c>
      <c r="I95" s="296" t="s">
        <v>497</v>
      </c>
      <c r="J95" s="296"/>
      <c r="K95" s="310"/>
    </row>
    <row r="96" spans="2:11" s="1" customFormat="1" ht="15" customHeight="1">
      <c r="B96" s="319"/>
      <c r="C96" s="296" t="s">
        <v>44</v>
      </c>
      <c r="D96" s="296"/>
      <c r="E96" s="296"/>
      <c r="F96" s="318" t="s">
        <v>462</v>
      </c>
      <c r="G96" s="317"/>
      <c r="H96" s="296" t="s">
        <v>499</v>
      </c>
      <c r="I96" s="296" t="s">
        <v>497</v>
      </c>
      <c r="J96" s="296"/>
      <c r="K96" s="310"/>
    </row>
    <row r="97" spans="2:11" s="1" customFormat="1" ht="15" customHeight="1">
      <c r="B97" s="319"/>
      <c r="C97" s="296" t="s">
        <v>54</v>
      </c>
      <c r="D97" s="296"/>
      <c r="E97" s="296"/>
      <c r="F97" s="318" t="s">
        <v>462</v>
      </c>
      <c r="G97" s="317"/>
      <c r="H97" s="296" t="s">
        <v>500</v>
      </c>
      <c r="I97" s="296" t="s">
        <v>497</v>
      </c>
      <c r="J97" s="296"/>
      <c r="K97" s="310"/>
    </row>
    <row r="98" spans="2:11" s="1" customFormat="1" ht="15" customHeight="1">
      <c r="B98" s="322"/>
      <c r="C98" s="323"/>
      <c r="D98" s="323"/>
      <c r="E98" s="323"/>
      <c r="F98" s="323"/>
      <c r="G98" s="323"/>
      <c r="H98" s="323"/>
      <c r="I98" s="323"/>
      <c r="J98" s="323"/>
      <c r="K98" s="324"/>
    </row>
    <row r="99" spans="2:11" s="1" customFormat="1" ht="18.75" customHeight="1">
      <c r="B99" s="325"/>
      <c r="C99" s="326"/>
      <c r="D99" s="326"/>
      <c r="E99" s="326"/>
      <c r="F99" s="326"/>
      <c r="G99" s="326"/>
      <c r="H99" s="326"/>
      <c r="I99" s="326"/>
      <c r="J99" s="326"/>
      <c r="K99" s="325"/>
    </row>
    <row r="100" spans="2:11" s="1" customFormat="1" ht="18.75" customHeight="1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2:11" s="1" customFormat="1" ht="7.5" customHeight="1">
      <c r="B101" s="305"/>
      <c r="C101" s="306"/>
      <c r="D101" s="306"/>
      <c r="E101" s="306"/>
      <c r="F101" s="306"/>
      <c r="G101" s="306"/>
      <c r="H101" s="306"/>
      <c r="I101" s="306"/>
      <c r="J101" s="306"/>
      <c r="K101" s="307"/>
    </row>
    <row r="102" spans="2:11" s="1" customFormat="1" ht="45" customHeight="1">
      <c r="B102" s="308"/>
      <c r="C102" s="309" t="s">
        <v>501</v>
      </c>
      <c r="D102" s="309"/>
      <c r="E102" s="309"/>
      <c r="F102" s="309"/>
      <c r="G102" s="309"/>
      <c r="H102" s="309"/>
      <c r="I102" s="309"/>
      <c r="J102" s="309"/>
      <c r="K102" s="310"/>
    </row>
    <row r="103" spans="2:11" s="1" customFormat="1" ht="17.25" customHeight="1">
      <c r="B103" s="308"/>
      <c r="C103" s="311" t="s">
        <v>456</v>
      </c>
      <c r="D103" s="311"/>
      <c r="E103" s="311"/>
      <c r="F103" s="311" t="s">
        <v>457</v>
      </c>
      <c r="G103" s="312"/>
      <c r="H103" s="311" t="s">
        <v>60</v>
      </c>
      <c r="I103" s="311" t="s">
        <v>63</v>
      </c>
      <c r="J103" s="311" t="s">
        <v>458</v>
      </c>
      <c r="K103" s="310"/>
    </row>
    <row r="104" spans="2:11" s="1" customFormat="1" ht="17.25" customHeight="1">
      <c r="B104" s="308"/>
      <c r="C104" s="313" t="s">
        <v>459</v>
      </c>
      <c r="D104" s="313"/>
      <c r="E104" s="313"/>
      <c r="F104" s="314" t="s">
        <v>460</v>
      </c>
      <c r="G104" s="315"/>
      <c r="H104" s="313"/>
      <c r="I104" s="313"/>
      <c r="J104" s="313" t="s">
        <v>461</v>
      </c>
      <c r="K104" s="310"/>
    </row>
    <row r="105" spans="2:11" s="1" customFormat="1" ht="5.25" customHeight="1">
      <c r="B105" s="308"/>
      <c r="C105" s="311"/>
      <c r="D105" s="311"/>
      <c r="E105" s="311"/>
      <c r="F105" s="311"/>
      <c r="G105" s="327"/>
      <c r="H105" s="311"/>
      <c r="I105" s="311"/>
      <c r="J105" s="311"/>
      <c r="K105" s="310"/>
    </row>
    <row r="106" spans="2:11" s="1" customFormat="1" ht="15" customHeight="1">
      <c r="B106" s="308"/>
      <c r="C106" s="296" t="s">
        <v>59</v>
      </c>
      <c r="D106" s="316"/>
      <c r="E106" s="316"/>
      <c r="F106" s="318" t="s">
        <v>462</v>
      </c>
      <c r="G106" s="327"/>
      <c r="H106" s="296" t="s">
        <v>502</v>
      </c>
      <c r="I106" s="296" t="s">
        <v>464</v>
      </c>
      <c r="J106" s="296">
        <v>20</v>
      </c>
      <c r="K106" s="310"/>
    </row>
    <row r="107" spans="2:11" s="1" customFormat="1" ht="15" customHeight="1">
      <c r="B107" s="308"/>
      <c r="C107" s="296" t="s">
        <v>465</v>
      </c>
      <c r="D107" s="296"/>
      <c r="E107" s="296"/>
      <c r="F107" s="318" t="s">
        <v>462</v>
      </c>
      <c r="G107" s="296"/>
      <c r="H107" s="296" t="s">
        <v>502</v>
      </c>
      <c r="I107" s="296" t="s">
        <v>464</v>
      </c>
      <c r="J107" s="296">
        <v>120</v>
      </c>
      <c r="K107" s="310"/>
    </row>
    <row r="108" spans="2:11" s="1" customFormat="1" ht="15" customHeight="1">
      <c r="B108" s="319"/>
      <c r="C108" s="296" t="s">
        <v>467</v>
      </c>
      <c r="D108" s="296"/>
      <c r="E108" s="296"/>
      <c r="F108" s="318" t="s">
        <v>468</v>
      </c>
      <c r="G108" s="296"/>
      <c r="H108" s="296" t="s">
        <v>502</v>
      </c>
      <c r="I108" s="296" t="s">
        <v>464</v>
      </c>
      <c r="J108" s="296">
        <v>50</v>
      </c>
      <c r="K108" s="310"/>
    </row>
    <row r="109" spans="2:11" s="1" customFormat="1" ht="15" customHeight="1">
      <c r="B109" s="319"/>
      <c r="C109" s="296" t="s">
        <v>470</v>
      </c>
      <c r="D109" s="296"/>
      <c r="E109" s="296"/>
      <c r="F109" s="318" t="s">
        <v>462</v>
      </c>
      <c r="G109" s="296"/>
      <c r="H109" s="296" t="s">
        <v>502</v>
      </c>
      <c r="I109" s="296" t="s">
        <v>472</v>
      </c>
      <c r="J109" s="296"/>
      <c r="K109" s="310"/>
    </row>
    <row r="110" spans="2:11" s="1" customFormat="1" ht="15" customHeight="1">
      <c r="B110" s="319"/>
      <c r="C110" s="296" t="s">
        <v>481</v>
      </c>
      <c r="D110" s="296"/>
      <c r="E110" s="296"/>
      <c r="F110" s="318" t="s">
        <v>468</v>
      </c>
      <c r="G110" s="296"/>
      <c r="H110" s="296" t="s">
        <v>502</v>
      </c>
      <c r="I110" s="296" t="s">
        <v>464</v>
      </c>
      <c r="J110" s="296">
        <v>50</v>
      </c>
      <c r="K110" s="310"/>
    </row>
    <row r="111" spans="2:11" s="1" customFormat="1" ht="15" customHeight="1">
      <c r="B111" s="319"/>
      <c r="C111" s="296" t="s">
        <v>489</v>
      </c>
      <c r="D111" s="296"/>
      <c r="E111" s="296"/>
      <c r="F111" s="318" t="s">
        <v>468</v>
      </c>
      <c r="G111" s="296"/>
      <c r="H111" s="296" t="s">
        <v>502</v>
      </c>
      <c r="I111" s="296" t="s">
        <v>464</v>
      </c>
      <c r="J111" s="296">
        <v>50</v>
      </c>
      <c r="K111" s="310"/>
    </row>
    <row r="112" spans="2:11" s="1" customFormat="1" ht="15" customHeight="1">
      <c r="B112" s="319"/>
      <c r="C112" s="296" t="s">
        <v>487</v>
      </c>
      <c r="D112" s="296"/>
      <c r="E112" s="296"/>
      <c r="F112" s="318" t="s">
        <v>468</v>
      </c>
      <c r="G112" s="296"/>
      <c r="H112" s="296" t="s">
        <v>502</v>
      </c>
      <c r="I112" s="296" t="s">
        <v>464</v>
      </c>
      <c r="J112" s="296">
        <v>50</v>
      </c>
      <c r="K112" s="310"/>
    </row>
    <row r="113" spans="2:11" s="1" customFormat="1" ht="15" customHeight="1">
      <c r="B113" s="319"/>
      <c r="C113" s="296" t="s">
        <v>59</v>
      </c>
      <c r="D113" s="296"/>
      <c r="E113" s="296"/>
      <c r="F113" s="318" t="s">
        <v>462</v>
      </c>
      <c r="G113" s="296"/>
      <c r="H113" s="296" t="s">
        <v>503</v>
      </c>
      <c r="I113" s="296" t="s">
        <v>464</v>
      </c>
      <c r="J113" s="296">
        <v>20</v>
      </c>
      <c r="K113" s="310"/>
    </row>
    <row r="114" spans="2:11" s="1" customFormat="1" ht="15" customHeight="1">
      <c r="B114" s="319"/>
      <c r="C114" s="296" t="s">
        <v>504</v>
      </c>
      <c r="D114" s="296"/>
      <c r="E114" s="296"/>
      <c r="F114" s="318" t="s">
        <v>462</v>
      </c>
      <c r="G114" s="296"/>
      <c r="H114" s="296" t="s">
        <v>505</v>
      </c>
      <c r="I114" s="296" t="s">
        <v>464</v>
      </c>
      <c r="J114" s="296">
        <v>120</v>
      </c>
      <c r="K114" s="310"/>
    </row>
    <row r="115" spans="2:11" s="1" customFormat="1" ht="15" customHeight="1">
      <c r="B115" s="319"/>
      <c r="C115" s="296" t="s">
        <v>44</v>
      </c>
      <c r="D115" s="296"/>
      <c r="E115" s="296"/>
      <c r="F115" s="318" t="s">
        <v>462</v>
      </c>
      <c r="G115" s="296"/>
      <c r="H115" s="296" t="s">
        <v>506</v>
      </c>
      <c r="I115" s="296" t="s">
        <v>497</v>
      </c>
      <c r="J115" s="296"/>
      <c r="K115" s="310"/>
    </row>
    <row r="116" spans="2:11" s="1" customFormat="1" ht="15" customHeight="1">
      <c r="B116" s="319"/>
      <c r="C116" s="296" t="s">
        <v>54</v>
      </c>
      <c r="D116" s="296"/>
      <c r="E116" s="296"/>
      <c r="F116" s="318" t="s">
        <v>462</v>
      </c>
      <c r="G116" s="296"/>
      <c r="H116" s="296" t="s">
        <v>507</v>
      </c>
      <c r="I116" s="296" t="s">
        <v>497</v>
      </c>
      <c r="J116" s="296"/>
      <c r="K116" s="310"/>
    </row>
    <row r="117" spans="2:11" s="1" customFormat="1" ht="15" customHeight="1">
      <c r="B117" s="319"/>
      <c r="C117" s="296" t="s">
        <v>63</v>
      </c>
      <c r="D117" s="296"/>
      <c r="E117" s="296"/>
      <c r="F117" s="318" t="s">
        <v>462</v>
      </c>
      <c r="G117" s="296"/>
      <c r="H117" s="296" t="s">
        <v>508</v>
      </c>
      <c r="I117" s="296" t="s">
        <v>509</v>
      </c>
      <c r="J117" s="296"/>
      <c r="K117" s="310"/>
    </row>
    <row r="118" spans="2:11" s="1" customFormat="1" ht="15" customHeight="1">
      <c r="B118" s="322"/>
      <c r="C118" s="328"/>
      <c r="D118" s="328"/>
      <c r="E118" s="328"/>
      <c r="F118" s="328"/>
      <c r="G118" s="328"/>
      <c r="H118" s="328"/>
      <c r="I118" s="328"/>
      <c r="J118" s="328"/>
      <c r="K118" s="324"/>
    </row>
    <row r="119" spans="2:11" s="1" customFormat="1" ht="18.75" customHeight="1">
      <c r="B119" s="329"/>
      <c r="C119" s="293"/>
      <c r="D119" s="293"/>
      <c r="E119" s="293"/>
      <c r="F119" s="330"/>
      <c r="G119" s="293"/>
      <c r="H119" s="293"/>
      <c r="I119" s="293"/>
      <c r="J119" s="293"/>
      <c r="K119" s="329"/>
    </row>
    <row r="120" spans="2:11" s="1" customFormat="1" ht="18.75" customHeight="1"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</row>
    <row r="121" spans="2:11" s="1" customFormat="1" ht="7.5" customHeight="1">
      <c r="B121" s="331"/>
      <c r="C121" s="332"/>
      <c r="D121" s="332"/>
      <c r="E121" s="332"/>
      <c r="F121" s="332"/>
      <c r="G121" s="332"/>
      <c r="H121" s="332"/>
      <c r="I121" s="332"/>
      <c r="J121" s="332"/>
      <c r="K121" s="333"/>
    </row>
    <row r="122" spans="2:11" s="1" customFormat="1" ht="45" customHeight="1">
      <c r="B122" s="334"/>
      <c r="C122" s="287" t="s">
        <v>510</v>
      </c>
      <c r="D122" s="287"/>
      <c r="E122" s="287"/>
      <c r="F122" s="287"/>
      <c r="G122" s="287"/>
      <c r="H122" s="287"/>
      <c r="I122" s="287"/>
      <c r="J122" s="287"/>
      <c r="K122" s="335"/>
    </row>
    <row r="123" spans="2:11" s="1" customFormat="1" ht="17.25" customHeight="1">
      <c r="B123" s="336"/>
      <c r="C123" s="311" t="s">
        <v>456</v>
      </c>
      <c r="D123" s="311"/>
      <c r="E123" s="311"/>
      <c r="F123" s="311" t="s">
        <v>457</v>
      </c>
      <c r="G123" s="312"/>
      <c r="H123" s="311" t="s">
        <v>60</v>
      </c>
      <c r="I123" s="311" t="s">
        <v>63</v>
      </c>
      <c r="J123" s="311" t="s">
        <v>458</v>
      </c>
      <c r="K123" s="337"/>
    </row>
    <row r="124" spans="2:11" s="1" customFormat="1" ht="17.25" customHeight="1">
      <c r="B124" s="336"/>
      <c r="C124" s="313" t="s">
        <v>459</v>
      </c>
      <c r="D124" s="313"/>
      <c r="E124" s="313"/>
      <c r="F124" s="314" t="s">
        <v>460</v>
      </c>
      <c r="G124" s="315"/>
      <c r="H124" s="313"/>
      <c r="I124" s="313"/>
      <c r="J124" s="313" t="s">
        <v>461</v>
      </c>
      <c r="K124" s="337"/>
    </row>
    <row r="125" spans="2:11" s="1" customFormat="1" ht="5.25" customHeight="1">
      <c r="B125" s="338"/>
      <c r="C125" s="316"/>
      <c r="D125" s="316"/>
      <c r="E125" s="316"/>
      <c r="F125" s="316"/>
      <c r="G125" s="296"/>
      <c r="H125" s="316"/>
      <c r="I125" s="316"/>
      <c r="J125" s="316"/>
      <c r="K125" s="339"/>
    </row>
    <row r="126" spans="2:11" s="1" customFormat="1" ht="15" customHeight="1">
      <c r="B126" s="338"/>
      <c r="C126" s="296" t="s">
        <v>465</v>
      </c>
      <c r="D126" s="316"/>
      <c r="E126" s="316"/>
      <c r="F126" s="318" t="s">
        <v>462</v>
      </c>
      <c r="G126" s="296"/>
      <c r="H126" s="296" t="s">
        <v>502</v>
      </c>
      <c r="I126" s="296" t="s">
        <v>464</v>
      </c>
      <c r="J126" s="296">
        <v>120</v>
      </c>
      <c r="K126" s="340"/>
    </row>
    <row r="127" spans="2:11" s="1" customFormat="1" ht="15" customHeight="1">
      <c r="B127" s="338"/>
      <c r="C127" s="296" t="s">
        <v>511</v>
      </c>
      <c r="D127" s="296"/>
      <c r="E127" s="296"/>
      <c r="F127" s="318" t="s">
        <v>462</v>
      </c>
      <c r="G127" s="296"/>
      <c r="H127" s="296" t="s">
        <v>512</v>
      </c>
      <c r="I127" s="296" t="s">
        <v>464</v>
      </c>
      <c r="J127" s="296" t="s">
        <v>513</v>
      </c>
      <c r="K127" s="340"/>
    </row>
    <row r="128" spans="2:11" s="1" customFormat="1" ht="15" customHeight="1">
      <c r="B128" s="338"/>
      <c r="C128" s="296" t="s">
        <v>90</v>
      </c>
      <c r="D128" s="296"/>
      <c r="E128" s="296"/>
      <c r="F128" s="318" t="s">
        <v>462</v>
      </c>
      <c r="G128" s="296"/>
      <c r="H128" s="296" t="s">
        <v>514</v>
      </c>
      <c r="I128" s="296" t="s">
        <v>464</v>
      </c>
      <c r="J128" s="296" t="s">
        <v>513</v>
      </c>
      <c r="K128" s="340"/>
    </row>
    <row r="129" spans="2:11" s="1" customFormat="1" ht="15" customHeight="1">
      <c r="B129" s="338"/>
      <c r="C129" s="296" t="s">
        <v>473</v>
      </c>
      <c r="D129" s="296"/>
      <c r="E129" s="296"/>
      <c r="F129" s="318" t="s">
        <v>468</v>
      </c>
      <c r="G129" s="296"/>
      <c r="H129" s="296" t="s">
        <v>474</v>
      </c>
      <c r="I129" s="296" t="s">
        <v>464</v>
      </c>
      <c r="J129" s="296">
        <v>15</v>
      </c>
      <c r="K129" s="340"/>
    </row>
    <row r="130" spans="2:11" s="1" customFormat="1" ht="15" customHeight="1">
      <c r="B130" s="338"/>
      <c r="C130" s="320" t="s">
        <v>475</v>
      </c>
      <c r="D130" s="320"/>
      <c r="E130" s="320"/>
      <c r="F130" s="321" t="s">
        <v>468</v>
      </c>
      <c r="G130" s="320"/>
      <c r="H130" s="320" t="s">
        <v>476</v>
      </c>
      <c r="I130" s="320" t="s">
        <v>464</v>
      </c>
      <c r="J130" s="320">
        <v>15</v>
      </c>
      <c r="K130" s="340"/>
    </row>
    <row r="131" spans="2:11" s="1" customFormat="1" ht="15" customHeight="1">
      <c r="B131" s="338"/>
      <c r="C131" s="320" t="s">
        <v>477</v>
      </c>
      <c r="D131" s="320"/>
      <c r="E131" s="320"/>
      <c r="F131" s="321" t="s">
        <v>468</v>
      </c>
      <c r="G131" s="320"/>
      <c r="H131" s="320" t="s">
        <v>478</v>
      </c>
      <c r="I131" s="320" t="s">
        <v>464</v>
      </c>
      <c r="J131" s="320">
        <v>20</v>
      </c>
      <c r="K131" s="340"/>
    </row>
    <row r="132" spans="2:11" s="1" customFormat="1" ht="15" customHeight="1">
      <c r="B132" s="338"/>
      <c r="C132" s="320" t="s">
        <v>479</v>
      </c>
      <c r="D132" s="320"/>
      <c r="E132" s="320"/>
      <c r="F132" s="321" t="s">
        <v>468</v>
      </c>
      <c r="G132" s="320"/>
      <c r="H132" s="320" t="s">
        <v>480</v>
      </c>
      <c r="I132" s="320" t="s">
        <v>464</v>
      </c>
      <c r="J132" s="320">
        <v>20</v>
      </c>
      <c r="K132" s="340"/>
    </row>
    <row r="133" spans="2:11" s="1" customFormat="1" ht="15" customHeight="1">
      <c r="B133" s="338"/>
      <c r="C133" s="296" t="s">
        <v>467</v>
      </c>
      <c r="D133" s="296"/>
      <c r="E133" s="296"/>
      <c r="F133" s="318" t="s">
        <v>468</v>
      </c>
      <c r="G133" s="296"/>
      <c r="H133" s="296" t="s">
        <v>502</v>
      </c>
      <c r="I133" s="296" t="s">
        <v>464</v>
      </c>
      <c r="J133" s="296">
        <v>50</v>
      </c>
      <c r="K133" s="340"/>
    </row>
    <row r="134" spans="2:11" s="1" customFormat="1" ht="15" customHeight="1">
      <c r="B134" s="338"/>
      <c r="C134" s="296" t="s">
        <v>481</v>
      </c>
      <c r="D134" s="296"/>
      <c r="E134" s="296"/>
      <c r="F134" s="318" t="s">
        <v>468</v>
      </c>
      <c r="G134" s="296"/>
      <c r="H134" s="296" t="s">
        <v>502</v>
      </c>
      <c r="I134" s="296" t="s">
        <v>464</v>
      </c>
      <c r="J134" s="296">
        <v>50</v>
      </c>
      <c r="K134" s="340"/>
    </row>
    <row r="135" spans="2:11" s="1" customFormat="1" ht="15" customHeight="1">
      <c r="B135" s="338"/>
      <c r="C135" s="296" t="s">
        <v>487</v>
      </c>
      <c r="D135" s="296"/>
      <c r="E135" s="296"/>
      <c r="F135" s="318" t="s">
        <v>468</v>
      </c>
      <c r="G135" s="296"/>
      <c r="H135" s="296" t="s">
        <v>502</v>
      </c>
      <c r="I135" s="296" t="s">
        <v>464</v>
      </c>
      <c r="J135" s="296">
        <v>50</v>
      </c>
      <c r="K135" s="340"/>
    </row>
    <row r="136" spans="2:11" s="1" customFormat="1" ht="15" customHeight="1">
      <c r="B136" s="338"/>
      <c r="C136" s="296" t="s">
        <v>489</v>
      </c>
      <c r="D136" s="296"/>
      <c r="E136" s="296"/>
      <c r="F136" s="318" t="s">
        <v>468</v>
      </c>
      <c r="G136" s="296"/>
      <c r="H136" s="296" t="s">
        <v>502</v>
      </c>
      <c r="I136" s="296" t="s">
        <v>464</v>
      </c>
      <c r="J136" s="296">
        <v>50</v>
      </c>
      <c r="K136" s="340"/>
    </row>
    <row r="137" spans="2:11" s="1" customFormat="1" ht="15" customHeight="1">
      <c r="B137" s="338"/>
      <c r="C137" s="296" t="s">
        <v>490</v>
      </c>
      <c r="D137" s="296"/>
      <c r="E137" s="296"/>
      <c r="F137" s="318" t="s">
        <v>468</v>
      </c>
      <c r="G137" s="296"/>
      <c r="H137" s="296" t="s">
        <v>515</v>
      </c>
      <c r="I137" s="296" t="s">
        <v>464</v>
      </c>
      <c r="J137" s="296">
        <v>255</v>
      </c>
      <c r="K137" s="340"/>
    </row>
    <row r="138" spans="2:11" s="1" customFormat="1" ht="15" customHeight="1">
      <c r="B138" s="338"/>
      <c r="C138" s="296" t="s">
        <v>492</v>
      </c>
      <c r="D138" s="296"/>
      <c r="E138" s="296"/>
      <c r="F138" s="318" t="s">
        <v>462</v>
      </c>
      <c r="G138" s="296"/>
      <c r="H138" s="296" t="s">
        <v>516</v>
      </c>
      <c r="I138" s="296" t="s">
        <v>494</v>
      </c>
      <c r="J138" s="296"/>
      <c r="K138" s="340"/>
    </row>
    <row r="139" spans="2:11" s="1" customFormat="1" ht="15" customHeight="1">
      <c r="B139" s="338"/>
      <c r="C139" s="296" t="s">
        <v>495</v>
      </c>
      <c r="D139" s="296"/>
      <c r="E139" s="296"/>
      <c r="F139" s="318" t="s">
        <v>462</v>
      </c>
      <c r="G139" s="296"/>
      <c r="H139" s="296" t="s">
        <v>517</v>
      </c>
      <c r="I139" s="296" t="s">
        <v>497</v>
      </c>
      <c r="J139" s="296"/>
      <c r="K139" s="340"/>
    </row>
    <row r="140" spans="2:11" s="1" customFormat="1" ht="15" customHeight="1">
      <c r="B140" s="338"/>
      <c r="C140" s="296" t="s">
        <v>498</v>
      </c>
      <c r="D140" s="296"/>
      <c r="E140" s="296"/>
      <c r="F140" s="318" t="s">
        <v>462</v>
      </c>
      <c r="G140" s="296"/>
      <c r="H140" s="296" t="s">
        <v>498</v>
      </c>
      <c r="I140" s="296" t="s">
        <v>497</v>
      </c>
      <c r="J140" s="296"/>
      <c r="K140" s="340"/>
    </row>
    <row r="141" spans="2:11" s="1" customFormat="1" ht="15" customHeight="1">
      <c r="B141" s="338"/>
      <c r="C141" s="296" t="s">
        <v>44</v>
      </c>
      <c r="D141" s="296"/>
      <c r="E141" s="296"/>
      <c r="F141" s="318" t="s">
        <v>462</v>
      </c>
      <c r="G141" s="296"/>
      <c r="H141" s="296" t="s">
        <v>518</v>
      </c>
      <c r="I141" s="296" t="s">
        <v>497</v>
      </c>
      <c r="J141" s="296"/>
      <c r="K141" s="340"/>
    </row>
    <row r="142" spans="2:11" s="1" customFormat="1" ht="15" customHeight="1">
      <c r="B142" s="338"/>
      <c r="C142" s="296" t="s">
        <v>519</v>
      </c>
      <c r="D142" s="296"/>
      <c r="E142" s="296"/>
      <c r="F142" s="318" t="s">
        <v>462</v>
      </c>
      <c r="G142" s="296"/>
      <c r="H142" s="296" t="s">
        <v>520</v>
      </c>
      <c r="I142" s="296" t="s">
        <v>497</v>
      </c>
      <c r="J142" s="296"/>
      <c r="K142" s="340"/>
    </row>
    <row r="143" spans="2:11" s="1" customFormat="1" ht="15" customHeight="1">
      <c r="B143" s="341"/>
      <c r="C143" s="342"/>
      <c r="D143" s="342"/>
      <c r="E143" s="342"/>
      <c r="F143" s="342"/>
      <c r="G143" s="342"/>
      <c r="H143" s="342"/>
      <c r="I143" s="342"/>
      <c r="J143" s="342"/>
      <c r="K143" s="343"/>
    </row>
    <row r="144" spans="2:11" s="1" customFormat="1" ht="18.75" customHeight="1">
      <c r="B144" s="293"/>
      <c r="C144" s="293"/>
      <c r="D144" s="293"/>
      <c r="E144" s="293"/>
      <c r="F144" s="330"/>
      <c r="G144" s="293"/>
      <c r="H144" s="293"/>
      <c r="I144" s="293"/>
      <c r="J144" s="293"/>
      <c r="K144" s="293"/>
    </row>
    <row r="145" spans="2:11" s="1" customFormat="1" ht="18.75" customHeight="1"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</row>
    <row r="146" spans="2:11" s="1" customFormat="1" ht="7.5" customHeight="1">
      <c r="B146" s="305"/>
      <c r="C146" s="306"/>
      <c r="D146" s="306"/>
      <c r="E146" s="306"/>
      <c r="F146" s="306"/>
      <c r="G146" s="306"/>
      <c r="H146" s="306"/>
      <c r="I146" s="306"/>
      <c r="J146" s="306"/>
      <c r="K146" s="307"/>
    </row>
    <row r="147" spans="2:11" s="1" customFormat="1" ht="45" customHeight="1">
      <c r="B147" s="308"/>
      <c r="C147" s="309" t="s">
        <v>521</v>
      </c>
      <c r="D147" s="309"/>
      <c r="E147" s="309"/>
      <c r="F147" s="309"/>
      <c r="G147" s="309"/>
      <c r="H147" s="309"/>
      <c r="I147" s="309"/>
      <c r="J147" s="309"/>
      <c r="K147" s="310"/>
    </row>
    <row r="148" spans="2:11" s="1" customFormat="1" ht="17.25" customHeight="1">
      <c r="B148" s="308"/>
      <c r="C148" s="311" t="s">
        <v>456</v>
      </c>
      <c r="D148" s="311"/>
      <c r="E148" s="311"/>
      <c r="F148" s="311" t="s">
        <v>457</v>
      </c>
      <c r="G148" s="312"/>
      <c r="H148" s="311" t="s">
        <v>60</v>
      </c>
      <c r="I148" s="311" t="s">
        <v>63</v>
      </c>
      <c r="J148" s="311" t="s">
        <v>458</v>
      </c>
      <c r="K148" s="310"/>
    </row>
    <row r="149" spans="2:11" s="1" customFormat="1" ht="17.25" customHeight="1">
      <c r="B149" s="308"/>
      <c r="C149" s="313" t="s">
        <v>459</v>
      </c>
      <c r="D149" s="313"/>
      <c r="E149" s="313"/>
      <c r="F149" s="314" t="s">
        <v>460</v>
      </c>
      <c r="G149" s="315"/>
      <c r="H149" s="313"/>
      <c r="I149" s="313"/>
      <c r="J149" s="313" t="s">
        <v>461</v>
      </c>
      <c r="K149" s="310"/>
    </row>
    <row r="150" spans="2:11" s="1" customFormat="1" ht="5.25" customHeight="1">
      <c r="B150" s="319"/>
      <c r="C150" s="316"/>
      <c r="D150" s="316"/>
      <c r="E150" s="316"/>
      <c r="F150" s="316"/>
      <c r="G150" s="317"/>
      <c r="H150" s="316"/>
      <c r="I150" s="316"/>
      <c r="J150" s="316"/>
      <c r="K150" s="340"/>
    </row>
    <row r="151" spans="2:11" s="1" customFormat="1" ht="15" customHeight="1">
      <c r="B151" s="319"/>
      <c r="C151" s="344" t="s">
        <v>465</v>
      </c>
      <c r="D151" s="296"/>
      <c r="E151" s="296"/>
      <c r="F151" s="345" t="s">
        <v>462</v>
      </c>
      <c r="G151" s="296"/>
      <c r="H151" s="344" t="s">
        <v>502</v>
      </c>
      <c r="I151" s="344" t="s">
        <v>464</v>
      </c>
      <c r="J151" s="344">
        <v>120</v>
      </c>
      <c r="K151" s="340"/>
    </row>
    <row r="152" spans="2:11" s="1" customFormat="1" ht="15" customHeight="1">
      <c r="B152" s="319"/>
      <c r="C152" s="344" t="s">
        <v>511</v>
      </c>
      <c r="D152" s="296"/>
      <c r="E152" s="296"/>
      <c r="F152" s="345" t="s">
        <v>462</v>
      </c>
      <c r="G152" s="296"/>
      <c r="H152" s="344" t="s">
        <v>522</v>
      </c>
      <c r="I152" s="344" t="s">
        <v>464</v>
      </c>
      <c r="J152" s="344" t="s">
        <v>513</v>
      </c>
      <c r="K152" s="340"/>
    </row>
    <row r="153" spans="2:11" s="1" customFormat="1" ht="15" customHeight="1">
      <c r="B153" s="319"/>
      <c r="C153" s="344" t="s">
        <v>90</v>
      </c>
      <c r="D153" s="296"/>
      <c r="E153" s="296"/>
      <c r="F153" s="345" t="s">
        <v>462</v>
      </c>
      <c r="G153" s="296"/>
      <c r="H153" s="344" t="s">
        <v>523</v>
      </c>
      <c r="I153" s="344" t="s">
        <v>464</v>
      </c>
      <c r="J153" s="344" t="s">
        <v>513</v>
      </c>
      <c r="K153" s="340"/>
    </row>
    <row r="154" spans="2:11" s="1" customFormat="1" ht="15" customHeight="1">
      <c r="B154" s="319"/>
      <c r="C154" s="344" t="s">
        <v>467</v>
      </c>
      <c r="D154" s="296"/>
      <c r="E154" s="296"/>
      <c r="F154" s="345" t="s">
        <v>468</v>
      </c>
      <c r="G154" s="296"/>
      <c r="H154" s="344" t="s">
        <v>502</v>
      </c>
      <c r="I154" s="344" t="s">
        <v>464</v>
      </c>
      <c r="J154" s="344">
        <v>50</v>
      </c>
      <c r="K154" s="340"/>
    </row>
    <row r="155" spans="2:11" s="1" customFormat="1" ht="15" customHeight="1">
      <c r="B155" s="319"/>
      <c r="C155" s="344" t="s">
        <v>470</v>
      </c>
      <c r="D155" s="296"/>
      <c r="E155" s="296"/>
      <c r="F155" s="345" t="s">
        <v>462</v>
      </c>
      <c r="G155" s="296"/>
      <c r="H155" s="344" t="s">
        <v>502</v>
      </c>
      <c r="I155" s="344" t="s">
        <v>472</v>
      </c>
      <c r="J155" s="344"/>
      <c r="K155" s="340"/>
    </row>
    <row r="156" spans="2:11" s="1" customFormat="1" ht="15" customHeight="1">
      <c r="B156" s="319"/>
      <c r="C156" s="344" t="s">
        <v>481</v>
      </c>
      <c r="D156" s="296"/>
      <c r="E156" s="296"/>
      <c r="F156" s="345" t="s">
        <v>468</v>
      </c>
      <c r="G156" s="296"/>
      <c r="H156" s="344" t="s">
        <v>502</v>
      </c>
      <c r="I156" s="344" t="s">
        <v>464</v>
      </c>
      <c r="J156" s="344">
        <v>50</v>
      </c>
      <c r="K156" s="340"/>
    </row>
    <row r="157" spans="2:11" s="1" customFormat="1" ht="15" customHeight="1">
      <c r="B157" s="319"/>
      <c r="C157" s="344" t="s">
        <v>489</v>
      </c>
      <c r="D157" s="296"/>
      <c r="E157" s="296"/>
      <c r="F157" s="345" t="s">
        <v>468</v>
      </c>
      <c r="G157" s="296"/>
      <c r="H157" s="344" t="s">
        <v>502</v>
      </c>
      <c r="I157" s="344" t="s">
        <v>464</v>
      </c>
      <c r="J157" s="344">
        <v>50</v>
      </c>
      <c r="K157" s="340"/>
    </row>
    <row r="158" spans="2:11" s="1" customFormat="1" ht="15" customHeight="1">
      <c r="B158" s="319"/>
      <c r="C158" s="344" t="s">
        <v>487</v>
      </c>
      <c r="D158" s="296"/>
      <c r="E158" s="296"/>
      <c r="F158" s="345" t="s">
        <v>468</v>
      </c>
      <c r="G158" s="296"/>
      <c r="H158" s="344" t="s">
        <v>502</v>
      </c>
      <c r="I158" s="344" t="s">
        <v>464</v>
      </c>
      <c r="J158" s="344">
        <v>50</v>
      </c>
      <c r="K158" s="340"/>
    </row>
    <row r="159" spans="2:11" s="1" customFormat="1" ht="15" customHeight="1">
      <c r="B159" s="319"/>
      <c r="C159" s="344" t="s">
        <v>110</v>
      </c>
      <c r="D159" s="296"/>
      <c r="E159" s="296"/>
      <c r="F159" s="345" t="s">
        <v>462</v>
      </c>
      <c r="G159" s="296"/>
      <c r="H159" s="344" t="s">
        <v>524</v>
      </c>
      <c r="I159" s="344" t="s">
        <v>464</v>
      </c>
      <c r="J159" s="344" t="s">
        <v>525</v>
      </c>
      <c r="K159" s="340"/>
    </row>
    <row r="160" spans="2:11" s="1" customFormat="1" ht="15" customHeight="1">
      <c r="B160" s="319"/>
      <c r="C160" s="344" t="s">
        <v>526</v>
      </c>
      <c r="D160" s="296"/>
      <c r="E160" s="296"/>
      <c r="F160" s="345" t="s">
        <v>462</v>
      </c>
      <c r="G160" s="296"/>
      <c r="H160" s="344" t="s">
        <v>527</v>
      </c>
      <c r="I160" s="344" t="s">
        <v>497</v>
      </c>
      <c r="J160" s="344"/>
      <c r="K160" s="340"/>
    </row>
    <row r="161" spans="2:11" s="1" customFormat="1" ht="15" customHeight="1">
      <c r="B161" s="346"/>
      <c r="C161" s="328"/>
      <c r="D161" s="328"/>
      <c r="E161" s="328"/>
      <c r="F161" s="328"/>
      <c r="G161" s="328"/>
      <c r="H161" s="328"/>
      <c r="I161" s="328"/>
      <c r="J161" s="328"/>
      <c r="K161" s="347"/>
    </row>
    <row r="162" spans="2:11" s="1" customFormat="1" ht="18.75" customHeight="1">
      <c r="B162" s="293"/>
      <c r="C162" s="296"/>
      <c r="D162" s="296"/>
      <c r="E162" s="296"/>
      <c r="F162" s="318"/>
      <c r="G162" s="296"/>
      <c r="H162" s="296"/>
      <c r="I162" s="296"/>
      <c r="J162" s="296"/>
      <c r="K162" s="293"/>
    </row>
    <row r="163" spans="2:11" s="1" customFormat="1" ht="18.75" customHeight="1"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</row>
    <row r="164" spans="2:11" s="1" customFormat="1" ht="7.5" customHeight="1">
      <c r="B164" s="283"/>
      <c r="C164" s="284"/>
      <c r="D164" s="284"/>
      <c r="E164" s="284"/>
      <c r="F164" s="284"/>
      <c r="G164" s="284"/>
      <c r="H164" s="284"/>
      <c r="I164" s="284"/>
      <c r="J164" s="284"/>
      <c r="K164" s="285"/>
    </row>
    <row r="165" spans="2:11" s="1" customFormat="1" ht="45" customHeight="1">
      <c r="B165" s="286"/>
      <c r="C165" s="287" t="s">
        <v>528</v>
      </c>
      <c r="D165" s="287"/>
      <c r="E165" s="287"/>
      <c r="F165" s="287"/>
      <c r="G165" s="287"/>
      <c r="H165" s="287"/>
      <c r="I165" s="287"/>
      <c r="J165" s="287"/>
      <c r="K165" s="288"/>
    </row>
    <row r="166" spans="2:11" s="1" customFormat="1" ht="17.25" customHeight="1">
      <c r="B166" s="286"/>
      <c r="C166" s="311" t="s">
        <v>456</v>
      </c>
      <c r="D166" s="311"/>
      <c r="E166" s="311"/>
      <c r="F166" s="311" t="s">
        <v>457</v>
      </c>
      <c r="G166" s="348"/>
      <c r="H166" s="349" t="s">
        <v>60</v>
      </c>
      <c r="I166" s="349" t="s">
        <v>63</v>
      </c>
      <c r="J166" s="311" t="s">
        <v>458</v>
      </c>
      <c r="K166" s="288"/>
    </row>
    <row r="167" spans="2:11" s="1" customFormat="1" ht="17.25" customHeight="1">
      <c r="B167" s="289"/>
      <c r="C167" s="313" t="s">
        <v>459</v>
      </c>
      <c r="D167" s="313"/>
      <c r="E167" s="313"/>
      <c r="F167" s="314" t="s">
        <v>460</v>
      </c>
      <c r="G167" s="350"/>
      <c r="H167" s="351"/>
      <c r="I167" s="351"/>
      <c r="J167" s="313" t="s">
        <v>461</v>
      </c>
      <c r="K167" s="291"/>
    </row>
    <row r="168" spans="2:11" s="1" customFormat="1" ht="5.25" customHeight="1">
      <c r="B168" s="319"/>
      <c r="C168" s="316"/>
      <c r="D168" s="316"/>
      <c r="E168" s="316"/>
      <c r="F168" s="316"/>
      <c r="G168" s="317"/>
      <c r="H168" s="316"/>
      <c r="I168" s="316"/>
      <c r="J168" s="316"/>
      <c r="K168" s="340"/>
    </row>
    <row r="169" spans="2:11" s="1" customFormat="1" ht="15" customHeight="1">
      <c r="B169" s="319"/>
      <c r="C169" s="296" t="s">
        <v>465</v>
      </c>
      <c r="D169" s="296"/>
      <c r="E169" s="296"/>
      <c r="F169" s="318" t="s">
        <v>462</v>
      </c>
      <c r="G169" s="296"/>
      <c r="H169" s="296" t="s">
        <v>502</v>
      </c>
      <c r="I169" s="296" t="s">
        <v>464</v>
      </c>
      <c r="J169" s="296">
        <v>120</v>
      </c>
      <c r="K169" s="340"/>
    </row>
    <row r="170" spans="2:11" s="1" customFormat="1" ht="15" customHeight="1">
      <c r="B170" s="319"/>
      <c r="C170" s="296" t="s">
        <v>511</v>
      </c>
      <c r="D170" s="296"/>
      <c r="E170" s="296"/>
      <c r="F170" s="318" t="s">
        <v>462</v>
      </c>
      <c r="G170" s="296"/>
      <c r="H170" s="296" t="s">
        <v>512</v>
      </c>
      <c r="I170" s="296" t="s">
        <v>464</v>
      </c>
      <c r="J170" s="296" t="s">
        <v>513</v>
      </c>
      <c r="K170" s="340"/>
    </row>
    <row r="171" spans="2:11" s="1" customFormat="1" ht="15" customHeight="1">
      <c r="B171" s="319"/>
      <c r="C171" s="296" t="s">
        <v>90</v>
      </c>
      <c r="D171" s="296"/>
      <c r="E171" s="296"/>
      <c r="F171" s="318" t="s">
        <v>462</v>
      </c>
      <c r="G171" s="296"/>
      <c r="H171" s="296" t="s">
        <v>529</v>
      </c>
      <c r="I171" s="296" t="s">
        <v>464</v>
      </c>
      <c r="J171" s="296" t="s">
        <v>513</v>
      </c>
      <c r="K171" s="340"/>
    </row>
    <row r="172" spans="2:11" s="1" customFormat="1" ht="15" customHeight="1">
      <c r="B172" s="319"/>
      <c r="C172" s="296" t="s">
        <v>467</v>
      </c>
      <c r="D172" s="296"/>
      <c r="E172" s="296"/>
      <c r="F172" s="318" t="s">
        <v>468</v>
      </c>
      <c r="G172" s="296"/>
      <c r="H172" s="296" t="s">
        <v>529</v>
      </c>
      <c r="I172" s="296" t="s">
        <v>464</v>
      </c>
      <c r="J172" s="296">
        <v>50</v>
      </c>
      <c r="K172" s="340"/>
    </row>
    <row r="173" spans="2:11" s="1" customFormat="1" ht="15" customHeight="1">
      <c r="B173" s="319"/>
      <c r="C173" s="296" t="s">
        <v>470</v>
      </c>
      <c r="D173" s="296"/>
      <c r="E173" s="296"/>
      <c r="F173" s="318" t="s">
        <v>462</v>
      </c>
      <c r="G173" s="296"/>
      <c r="H173" s="296" t="s">
        <v>529</v>
      </c>
      <c r="I173" s="296" t="s">
        <v>472</v>
      </c>
      <c r="J173" s="296"/>
      <c r="K173" s="340"/>
    </row>
    <row r="174" spans="2:11" s="1" customFormat="1" ht="15" customHeight="1">
      <c r="B174" s="319"/>
      <c r="C174" s="296" t="s">
        <v>481</v>
      </c>
      <c r="D174" s="296"/>
      <c r="E174" s="296"/>
      <c r="F174" s="318" t="s">
        <v>468</v>
      </c>
      <c r="G174" s="296"/>
      <c r="H174" s="296" t="s">
        <v>529</v>
      </c>
      <c r="I174" s="296" t="s">
        <v>464</v>
      </c>
      <c r="J174" s="296">
        <v>50</v>
      </c>
      <c r="K174" s="340"/>
    </row>
    <row r="175" spans="2:11" s="1" customFormat="1" ht="15" customHeight="1">
      <c r="B175" s="319"/>
      <c r="C175" s="296" t="s">
        <v>489</v>
      </c>
      <c r="D175" s="296"/>
      <c r="E175" s="296"/>
      <c r="F175" s="318" t="s">
        <v>468</v>
      </c>
      <c r="G175" s="296"/>
      <c r="H175" s="296" t="s">
        <v>529</v>
      </c>
      <c r="I175" s="296" t="s">
        <v>464</v>
      </c>
      <c r="J175" s="296">
        <v>50</v>
      </c>
      <c r="K175" s="340"/>
    </row>
    <row r="176" spans="2:11" s="1" customFormat="1" ht="15" customHeight="1">
      <c r="B176" s="319"/>
      <c r="C176" s="296" t="s">
        <v>487</v>
      </c>
      <c r="D176" s="296"/>
      <c r="E176" s="296"/>
      <c r="F176" s="318" t="s">
        <v>468</v>
      </c>
      <c r="G176" s="296"/>
      <c r="H176" s="296" t="s">
        <v>529</v>
      </c>
      <c r="I176" s="296" t="s">
        <v>464</v>
      </c>
      <c r="J176" s="296">
        <v>50</v>
      </c>
      <c r="K176" s="340"/>
    </row>
    <row r="177" spans="2:11" s="1" customFormat="1" ht="15" customHeight="1">
      <c r="B177" s="319"/>
      <c r="C177" s="296" t="s">
        <v>122</v>
      </c>
      <c r="D177" s="296"/>
      <c r="E177" s="296"/>
      <c r="F177" s="318" t="s">
        <v>462</v>
      </c>
      <c r="G177" s="296"/>
      <c r="H177" s="296" t="s">
        <v>530</v>
      </c>
      <c r="I177" s="296" t="s">
        <v>531</v>
      </c>
      <c r="J177" s="296"/>
      <c r="K177" s="340"/>
    </row>
    <row r="178" spans="2:11" s="1" customFormat="1" ht="15" customHeight="1">
      <c r="B178" s="319"/>
      <c r="C178" s="296" t="s">
        <v>63</v>
      </c>
      <c r="D178" s="296"/>
      <c r="E178" s="296"/>
      <c r="F178" s="318" t="s">
        <v>462</v>
      </c>
      <c r="G178" s="296"/>
      <c r="H178" s="296" t="s">
        <v>532</v>
      </c>
      <c r="I178" s="296" t="s">
        <v>533</v>
      </c>
      <c r="J178" s="296">
        <v>1</v>
      </c>
      <c r="K178" s="340"/>
    </row>
    <row r="179" spans="2:11" s="1" customFormat="1" ht="15" customHeight="1">
      <c r="B179" s="319"/>
      <c r="C179" s="296" t="s">
        <v>59</v>
      </c>
      <c r="D179" s="296"/>
      <c r="E179" s="296"/>
      <c r="F179" s="318" t="s">
        <v>462</v>
      </c>
      <c r="G179" s="296"/>
      <c r="H179" s="296" t="s">
        <v>534</v>
      </c>
      <c r="I179" s="296" t="s">
        <v>464</v>
      </c>
      <c r="J179" s="296">
        <v>20</v>
      </c>
      <c r="K179" s="340"/>
    </row>
    <row r="180" spans="2:11" s="1" customFormat="1" ht="15" customHeight="1">
      <c r="B180" s="319"/>
      <c r="C180" s="296" t="s">
        <v>60</v>
      </c>
      <c r="D180" s="296"/>
      <c r="E180" s="296"/>
      <c r="F180" s="318" t="s">
        <v>462</v>
      </c>
      <c r="G180" s="296"/>
      <c r="H180" s="296" t="s">
        <v>535</v>
      </c>
      <c r="I180" s="296" t="s">
        <v>464</v>
      </c>
      <c r="J180" s="296">
        <v>255</v>
      </c>
      <c r="K180" s="340"/>
    </row>
    <row r="181" spans="2:11" s="1" customFormat="1" ht="15" customHeight="1">
      <c r="B181" s="319"/>
      <c r="C181" s="296" t="s">
        <v>123</v>
      </c>
      <c r="D181" s="296"/>
      <c r="E181" s="296"/>
      <c r="F181" s="318" t="s">
        <v>462</v>
      </c>
      <c r="G181" s="296"/>
      <c r="H181" s="296" t="s">
        <v>426</v>
      </c>
      <c r="I181" s="296" t="s">
        <v>464</v>
      </c>
      <c r="J181" s="296">
        <v>10</v>
      </c>
      <c r="K181" s="340"/>
    </row>
    <row r="182" spans="2:11" s="1" customFormat="1" ht="15" customHeight="1">
      <c r="B182" s="319"/>
      <c r="C182" s="296" t="s">
        <v>124</v>
      </c>
      <c r="D182" s="296"/>
      <c r="E182" s="296"/>
      <c r="F182" s="318" t="s">
        <v>462</v>
      </c>
      <c r="G182" s="296"/>
      <c r="H182" s="296" t="s">
        <v>536</v>
      </c>
      <c r="I182" s="296" t="s">
        <v>497</v>
      </c>
      <c r="J182" s="296"/>
      <c r="K182" s="340"/>
    </row>
    <row r="183" spans="2:11" s="1" customFormat="1" ht="15" customHeight="1">
      <c r="B183" s="319"/>
      <c r="C183" s="296" t="s">
        <v>537</v>
      </c>
      <c r="D183" s="296"/>
      <c r="E183" s="296"/>
      <c r="F183" s="318" t="s">
        <v>462</v>
      </c>
      <c r="G183" s="296"/>
      <c r="H183" s="296" t="s">
        <v>538</v>
      </c>
      <c r="I183" s="296" t="s">
        <v>497</v>
      </c>
      <c r="J183" s="296"/>
      <c r="K183" s="340"/>
    </row>
    <row r="184" spans="2:11" s="1" customFormat="1" ht="15" customHeight="1">
      <c r="B184" s="319"/>
      <c r="C184" s="296" t="s">
        <v>526</v>
      </c>
      <c r="D184" s="296"/>
      <c r="E184" s="296"/>
      <c r="F184" s="318" t="s">
        <v>462</v>
      </c>
      <c r="G184" s="296"/>
      <c r="H184" s="296" t="s">
        <v>539</v>
      </c>
      <c r="I184" s="296" t="s">
        <v>497</v>
      </c>
      <c r="J184" s="296"/>
      <c r="K184" s="340"/>
    </row>
    <row r="185" spans="2:11" s="1" customFormat="1" ht="15" customHeight="1">
      <c r="B185" s="319"/>
      <c r="C185" s="296" t="s">
        <v>126</v>
      </c>
      <c r="D185" s="296"/>
      <c r="E185" s="296"/>
      <c r="F185" s="318" t="s">
        <v>468</v>
      </c>
      <c r="G185" s="296"/>
      <c r="H185" s="296" t="s">
        <v>540</v>
      </c>
      <c r="I185" s="296" t="s">
        <v>464</v>
      </c>
      <c r="J185" s="296">
        <v>50</v>
      </c>
      <c r="K185" s="340"/>
    </row>
    <row r="186" spans="2:11" s="1" customFormat="1" ht="15" customHeight="1">
      <c r="B186" s="319"/>
      <c r="C186" s="296" t="s">
        <v>541</v>
      </c>
      <c r="D186" s="296"/>
      <c r="E186" s="296"/>
      <c r="F186" s="318" t="s">
        <v>468</v>
      </c>
      <c r="G186" s="296"/>
      <c r="H186" s="296" t="s">
        <v>542</v>
      </c>
      <c r="I186" s="296" t="s">
        <v>543</v>
      </c>
      <c r="J186" s="296"/>
      <c r="K186" s="340"/>
    </row>
    <row r="187" spans="2:11" s="1" customFormat="1" ht="15" customHeight="1">
      <c r="B187" s="319"/>
      <c r="C187" s="296" t="s">
        <v>544</v>
      </c>
      <c r="D187" s="296"/>
      <c r="E187" s="296"/>
      <c r="F187" s="318" t="s">
        <v>468</v>
      </c>
      <c r="G187" s="296"/>
      <c r="H187" s="296" t="s">
        <v>545</v>
      </c>
      <c r="I187" s="296" t="s">
        <v>543</v>
      </c>
      <c r="J187" s="296"/>
      <c r="K187" s="340"/>
    </row>
    <row r="188" spans="2:11" s="1" customFormat="1" ht="15" customHeight="1">
      <c r="B188" s="319"/>
      <c r="C188" s="296" t="s">
        <v>546</v>
      </c>
      <c r="D188" s="296"/>
      <c r="E188" s="296"/>
      <c r="F188" s="318" t="s">
        <v>468</v>
      </c>
      <c r="G188" s="296"/>
      <c r="H188" s="296" t="s">
        <v>547</v>
      </c>
      <c r="I188" s="296" t="s">
        <v>543</v>
      </c>
      <c r="J188" s="296"/>
      <c r="K188" s="340"/>
    </row>
    <row r="189" spans="2:11" s="1" customFormat="1" ht="15" customHeight="1">
      <c r="B189" s="319"/>
      <c r="C189" s="352" t="s">
        <v>548</v>
      </c>
      <c r="D189" s="296"/>
      <c r="E189" s="296"/>
      <c r="F189" s="318" t="s">
        <v>468</v>
      </c>
      <c r="G189" s="296"/>
      <c r="H189" s="296" t="s">
        <v>549</v>
      </c>
      <c r="I189" s="296" t="s">
        <v>550</v>
      </c>
      <c r="J189" s="353" t="s">
        <v>551</v>
      </c>
      <c r="K189" s="340"/>
    </row>
    <row r="190" spans="2:11" s="1" customFormat="1" ht="15" customHeight="1">
      <c r="B190" s="319"/>
      <c r="C190" s="303" t="s">
        <v>48</v>
      </c>
      <c r="D190" s="296"/>
      <c r="E190" s="296"/>
      <c r="F190" s="318" t="s">
        <v>462</v>
      </c>
      <c r="G190" s="296"/>
      <c r="H190" s="293" t="s">
        <v>552</v>
      </c>
      <c r="I190" s="296" t="s">
        <v>553</v>
      </c>
      <c r="J190" s="296"/>
      <c r="K190" s="340"/>
    </row>
    <row r="191" spans="2:11" s="1" customFormat="1" ht="15" customHeight="1">
      <c r="B191" s="319"/>
      <c r="C191" s="303" t="s">
        <v>554</v>
      </c>
      <c r="D191" s="296"/>
      <c r="E191" s="296"/>
      <c r="F191" s="318" t="s">
        <v>462</v>
      </c>
      <c r="G191" s="296"/>
      <c r="H191" s="296" t="s">
        <v>555</v>
      </c>
      <c r="I191" s="296" t="s">
        <v>497</v>
      </c>
      <c r="J191" s="296"/>
      <c r="K191" s="340"/>
    </row>
    <row r="192" spans="2:11" s="1" customFormat="1" ht="15" customHeight="1">
      <c r="B192" s="319"/>
      <c r="C192" s="303" t="s">
        <v>556</v>
      </c>
      <c r="D192" s="296"/>
      <c r="E192" s="296"/>
      <c r="F192" s="318" t="s">
        <v>462</v>
      </c>
      <c r="G192" s="296"/>
      <c r="H192" s="296" t="s">
        <v>557</v>
      </c>
      <c r="I192" s="296" t="s">
        <v>497</v>
      </c>
      <c r="J192" s="296"/>
      <c r="K192" s="340"/>
    </row>
    <row r="193" spans="2:11" s="1" customFormat="1" ht="15" customHeight="1">
      <c r="B193" s="319"/>
      <c r="C193" s="303" t="s">
        <v>558</v>
      </c>
      <c r="D193" s="296"/>
      <c r="E193" s="296"/>
      <c r="F193" s="318" t="s">
        <v>468</v>
      </c>
      <c r="G193" s="296"/>
      <c r="H193" s="296" t="s">
        <v>559</v>
      </c>
      <c r="I193" s="296" t="s">
        <v>497</v>
      </c>
      <c r="J193" s="296"/>
      <c r="K193" s="340"/>
    </row>
    <row r="194" spans="2:11" s="1" customFormat="1" ht="15" customHeight="1">
      <c r="B194" s="346"/>
      <c r="C194" s="354"/>
      <c r="D194" s="328"/>
      <c r="E194" s="328"/>
      <c r="F194" s="328"/>
      <c r="G194" s="328"/>
      <c r="H194" s="328"/>
      <c r="I194" s="328"/>
      <c r="J194" s="328"/>
      <c r="K194" s="347"/>
    </row>
    <row r="195" spans="2:11" s="1" customFormat="1" ht="18.75" customHeight="1">
      <c r="B195" s="293"/>
      <c r="C195" s="296"/>
      <c r="D195" s="296"/>
      <c r="E195" s="296"/>
      <c r="F195" s="318"/>
      <c r="G195" s="296"/>
      <c r="H195" s="296"/>
      <c r="I195" s="296"/>
      <c r="J195" s="296"/>
      <c r="K195" s="293"/>
    </row>
    <row r="196" spans="2:11" s="1" customFormat="1" ht="18.75" customHeight="1">
      <c r="B196" s="293"/>
      <c r="C196" s="296"/>
      <c r="D196" s="296"/>
      <c r="E196" s="296"/>
      <c r="F196" s="318"/>
      <c r="G196" s="296"/>
      <c r="H196" s="296"/>
      <c r="I196" s="296"/>
      <c r="J196" s="296"/>
      <c r="K196" s="293"/>
    </row>
    <row r="197" spans="2:11" s="1" customFormat="1" ht="18.75" customHeight="1"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</row>
    <row r="198" spans="2:11" s="1" customFormat="1" ht="13.5">
      <c r="B198" s="283"/>
      <c r="C198" s="284"/>
      <c r="D198" s="284"/>
      <c r="E198" s="284"/>
      <c r="F198" s="284"/>
      <c r="G198" s="284"/>
      <c r="H198" s="284"/>
      <c r="I198" s="284"/>
      <c r="J198" s="284"/>
      <c r="K198" s="285"/>
    </row>
    <row r="199" spans="2:11" s="1" customFormat="1" ht="21">
      <c r="B199" s="286"/>
      <c r="C199" s="287" t="s">
        <v>560</v>
      </c>
      <c r="D199" s="287"/>
      <c r="E199" s="287"/>
      <c r="F199" s="287"/>
      <c r="G199" s="287"/>
      <c r="H199" s="287"/>
      <c r="I199" s="287"/>
      <c r="J199" s="287"/>
      <c r="K199" s="288"/>
    </row>
    <row r="200" spans="2:11" s="1" customFormat="1" ht="25.5" customHeight="1">
      <c r="B200" s="286"/>
      <c r="C200" s="355" t="s">
        <v>561</v>
      </c>
      <c r="D200" s="355"/>
      <c r="E200" s="355"/>
      <c r="F200" s="355" t="s">
        <v>562</v>
      </c>
      <c r="G200" s="356"/>
      <c r="H200" s="355" t="s">
        <v>563</v>
      </c>
      <c r="I200" s="355"/>
      <c r="J200" s="355"/>
      <c r="K200" s="288"/>
    </row>
    <row r="201" spans="2:11" s="1" customFormat="1" ht="5.25" customHeight="1">
      <c r="B201" s="319"/>
      <c r="C201" s="316"/>
      <c r="D201" s="316"/>
      <c r="E201" s="316"/>
      <c r="F201" s="316"/>
      <c r="G201" s="296"/>
      <c r="H201" s="316"/>
      <c r="I201" s="316"/>
      <c r="J201" s="316"/>
      <c r="K201" s="340"/>
    </row>
    <row r="202" spans="2:11" s="1" customFormat="1" ht="15" customHeight="1">
      <c r="B202" s="319"/>
      <c r="C202" s="296" t="s">
        <v>553</v>
      </c>
      <c r="D202" s="296"/>
      <c r="E202" s="296"/>
      <c r="F202" s="318" t="s">
        <v>49</v>
      </c>
      <c r="G202" s="296"/>
      <c r="H202" s="296" t="s">
        <v>564</v>
      </c>
      <c r="I202" s="296"/>
      <c r="J202" s="296"/>
      <c r="K202" s="340"/>
    </row>
    <row r="203" spans="2:11" s="1" customFormat="1" ht="15" customHeight="1">
      <c r="B203" s="319"/>
      <c r="C203" s="325"/>
      <c r="D203" s="296"/>
      <c r="E203" s="296"/>
      <c r="F203" s="318" t="s">
        <v>50</v>
      </c>
      <c r="G203" s="296"/>
      <c r="H203" s="296" t="s">
        <v>565</v>
      </c>
      <c r="I203" s="296"/>
      <c r="J203" s="296"/>
      <c r="K203" s="340"/>
    </row>
    <row r="204" spans="2:11" s="1" customFormat="1" ht="15" customHeight="1">
      <c r="B204" s="319"/>
      <c r="C204" s="325"/>
      <c r="D204" s="296"/>
      <c r="E204" s="296"/>
      <c r="F204" s="318" t="s">
        <v>53</v>
      </c>
      <c r="G204" s="296"/>
      <c r="H204" s="296" t="s">
        <v>566</v>
      </c>
      <c r="I204" s="296"/>
      <c r="J204" s="296"/>
      <c r="K204" s="340"/>
    </row>
    <row r="205" spans="2:11" s="1" customFormat="1" ht="15" customHeight="1">
      <c r="B205" s="319"/>
      <c r="C205" s="296"/>
      <c r="D205" s="296"/>
      <c r="E205" s="296"/>
      <c r="F205" s="318" t="s">
        <v>51</v>
      </c>
      <c r="G205" s="296"/>
      <c r="H205" s="296" t="s">
        <v>567</v>
      </c>
      <c r="I205" s="296"/>
      <c r="J205" s="296"/>
      <c r="K205" s="340"/>
    </row>
    <row r="206" spans="2:11" s="1" customFormat="1" ht="15" customHeight="1">
      <c r="B206" s="319"/>
      <c r="C206" s="296"/>
      <c r="D206" s="296"/>
      <c r="E206" s="296"/>
      <c r="F206" s="318" t="s">
        <v>52</v>
      </c>
      <c r="G206" s="296"/>
      <c r="H206" s="296" t="s">
        <v>568</v>
      </c>
      <c r="I206" s="296"/>
      <c r="J206" s="296"/>
      <c r="K206" s="340"/>
    </row>
    <row r="207" spans="2:11" s="1" customFormat="1" ht="15" customHeight="1">
      <c r="B207" s="319"/>
      <c r="C207" s="296"/>
      <c r="D207" s="296"/>
      <c r="E207" s="296"/>
      <c r="F207" s="318"/>
      <c r="G207" s="296"/>
      <c r="H207" s="296"/>
      <c r="I207" s="296"/>
      <c r="J207" s="296"/>
      <c r="K207" s="340"/>
    </row>
    <row r="208" spans="2:11" s="1" customFormat="1" ht="15" customHeight="1">
      <c r="B208" s="319"/>
      <c r="C208" s="296" t="s">
        <v>509</v>
      </c>
      <c r="D208" s="296"/>
      <c r="E208" s="296"/>
      <c r="F208" s="318" t="s">
        <v>84</v>
      </c>
      <c r="G208" s="296"/>
      <c r="H208" s="296" t="s">
        <v>569</v>
      </c>
      <c r="I208" s="296"/>
      <c r="J208" s="296"/>
      <c r="K208" s="340"/>
    </row>
    <row r="209" spans="2:11" s="1" customFormat="1" ht="15" customHeight="1">
      <c r="B209" s="319"/>
      <c r="C209" s="325"/>
      <c r="D209" s="296"/>
      <c r="E209" s="296"/>
      <c r="F209" s="318" t="s">
        <v>408</v>
      </c>
      <c r="G209" s="296"/>
      <c r="H209" s="296" t="s">
        <v>409</v>
      </c>
      <c r="I209" s="296"/>
      <c r="J209" s="296"/>
      <c r="K209" s="340"/>
    </row>
    <row r="210" spans="2:11" s="1" customFormat="1" ht="15" customHeight="1">
      <c r="B210" s="319"/>
      <c r="C210" s="296"/>
      <c r="D210" s="296"/>
      <c r="E210" s="296"/>
      <c r="F210" s="318" t="s">
        <v>406</v>
      </c>
      <c r="G210" s="296"/>
      <c r="H210" s="296" t="s">
        <v>570</v>
      </c>
      <c r="I210" s="296"/>
      <c r="J210" s="296"/>
      <c r="K210" s="340"/>
    </row>
    <row r="211" spans="2:11" s="1" customFormat="1" ht="15" customHeight="1">
      <c r="B211" s="357"/>
      <c r="C211" s="325"/>
      <c r="D211" s="325"/>
      <c r="E211" s="325"/>
      <c r="F211" s="318" t="s">
        <v>95</v>
      </c>
      <c r="G211" s="303"/>
      <c r="H211" s="344" t="s">
        <v>96</v>
      </c>
      <c r="I211" s="344"/>
      <c r="J211" s="344"/>
      <c r="K211" s="358"/>
    </row>
    <row r="212" spans="2:11" s="1" customFormat="1" ht="15" customHeight="1">
      <c r="B212" s="357"/>
      <c r="C212" s="325"/>
      <c r="D212" s="325"/>
      <c r="E212" s="325"/>
      <c r="F212" s="318" t="s">
        <v>365</v>
      </c>
      <c r="G212" s="303"/>
      <c r="H212" s="344" t="s">
        <v>99</v>
      </c>
      <c r="I212" s="344"/>
      <c r="J212" s="344"/>
      <c r="K212" s="358"/>
    </row>
    <row r="213" spans="2:11" s="1" customFormat="1" ht="15" customHeight="1">
      <c r="B213" s="357"/>
      <c r="C213" s="325"/>
      <c r="D213" s="325"/>
      <c r="E213" s="325"/>
      <c r="F213" s="359"/>
      <c r="G213" s="303"/>
      <c r="H213" s="360"/>
      <c r="I213" s="360"/>
      <c r="J213" s="360"/>
      <c r="K213" s="358"/>
    </row>
    <row r="214" spans="2:11" s="1" customFormat="1" ht="15" customHeight="1">
      <c r="B214" s="357"/>
      <c r="C214" s="296" t="s">
        <v>533</v>
      </c>
      <c r="D214" s="325"/>
      <c r="E214" s="325"/>
      <c r="F214" s="318">
        <v>1</v>
      </c>
      <c r="G214" s="303"/>
      <c r="H214" s="344" t="s">
        <v>571</v>
      </c>
      <c r="I214" s="344"/>
      <c r="J214" s="344"/>
      <c r="K214" s="358"/>
    </row>
    <row r="215" spans="2:11" s="1" customFormat="1" ht="15" customHeight="1">
      <c r="B215" s="357"/>
      <c r="C215" s="325"/>
      <c r="D215" s="325"/>
      <c r="E215" s="325"/>
      <c r="F215" s="318">
        <v>2</v>
      </c>
      <c r="G215" s="303"/>
      <c r="H215" s="344" t="s">
        <v>572</v>
      </c>
      <c r="I215" s="344"/>
      <c r="J215" s="344"/>
      <c r="K215" s="358"/>
    </row>
    <row r="216" spans="2:11" s="1" customFormat="1" ht="15" customHeight="1">
      <c r="B216" s="357"/>
      <c r="C216" s="325"/>
      <c r="D216" s="325"/>
      <c r="E216" s="325"/>
      <c r="F216" s="318">
        <v>3</v>
      </c>
      <c r="G216" s="303"/>
      <c r="H216" s="344" t="s">
        <v>573</v>
      </c>
      <c r="I216" s="344"/>
      <c r="J216" s="344"/>
      <c r="K216" s="358"/>
    </row>
    <row r="217" spans="2:11" s="1" customFormat="1" ht="15" customHeight="1">
      <c r="B217" s="357"/>
      <c r="C217" s="325"/>
      <c r="D217" s="325"/>
      <c r="E217" s="325"/>
      <c r="F217" s="318">
        <v>4</v>
      </c>
      <c r="G217" s="303"/>
      <c r="H217" s="344" t="s">
        <v>574</v>
      </c>
      <c r="I217" s="344"/>
      <c r="J217" s="344"/>
      <c r="K217" s="358"/>
    </row>
    <row r="218" spans="2:11" s="1" customFormat="1" ht="12.75" customHeight="1">
      <c r="B218" s="361"/>
      <c r="C218" s="362"/>
      <c r="D218" s="362"/>
      <c r="E218" s="362"/>
      <c r="F218" s="362"/>
      <c r="G218" s="362"/>
      <c r="H218" s="362"/>
      <c r="I218" s="362"/>
      <c r="J218" s="362"/>
      <c r="K218" s="36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DESKTOP-M64R3N4\práce</dc:creator>
  <cp:keywords/>
  <dc:description/>
  <cp:lastModifiedBy>DESKTOP-M64R3N4\práce</cp:lastModifiedBy>
  <dcterms:created xsi:type="dcterms:W3CDTF">2020-06-29T07:31:44Z</dcterms:created>
  <dcterms:modified xsi:type="dcterms:W3CDTF">2020-06-29T07:31:49Z</dcterms:modified>
  <cp:category/>
  <cp:version/>
  <cp:contentType/>
  <cp:contentStatus/>
</cp:coreProperties>
</file>