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28455" windowHeight="12210" activeTab="0"/>
  </bookViews>
  <sheets>
    <sheet name="Rekapitulace stavby" sheetId="1" r:id="rId1"/>
    <sheet name="2020-50-1-3-2-1 - D.2.1-N..." sheetId="2" r:id="rId2"/>
    <sheet name="2020-50-1-3-2-2 - D.2.2-L..." sheetId="3" r:id="rId3"/>
    <sheet name="Pokyny pro vyplnění" sheetId="4" r:id="rId4"/>
  </sheets>
  <definedNames>
    <definedName name="_xlnm._FilterDatabase" localSheetId="1" hidden="1">'2020-50-1-3-2-1 - D.2.1-N...'!$C$91:$K$151</definedName>
    <definedName name="_xlnm._FilterDatabase" localSheetId="2" hidden="1">'2020-50-1-3-2-2 - D.2.2-L...'!$C$105:$K$281</definedName>
    <definedName name="_xlnm.Print_Area" localSheetId="1">'2020-50-1-3-2-1 - D.2.1-N...'!$C$4:$J$43,'2020-50-1-3-2-1 - D.2.1-N...'!$C$49:$J$69,'2020-50-1-3-2-1 - D.2.1-N...'!$C$75:$K$151</definedName>
    <definedName name="_xlnm.Print_Area" localSheetId="2">'2020-50-1-3-2-2 - D.2.2-L...'!$C$4:$J$43,'2020-50-1-3-2-2 - D.2.2-L...'!$C$49:$J$83,'2020-50-1-3-2-2 - D.2.2-L...'!$C$89:$K$281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'2020-50-1-3-2-1 - D.2.1-N...'!$91:$91</definedName>
    <definedName name="_xlnm.Print_Titles" localSheetId="2">'2020-50-1-3-2-2 - D.2.2-L...'!$105:$105</definedName>
  </definedNames>
  <calcPr calcId="125725"/>
</workbook>
</file>

<file path=xl/sharedStrings.xml><?xml version="1.0" encoding="utf-8"?>
<sst xmlns="http://schemas.openxmlformats.org/spreadsheetml/2006/main" count="3087" uniqueCount="637">
  <si>
    <t>Export Komplet</t>
  </si>
  <si>
    <t>VZ</t>
  </si>
  <si>
    <t>2.0</t>
  </si>
  <si>
    <t>ZAMOK</t>
  </si>
  <si>
    <t>False</t>
  </si>
  <si>
    <t>{81928501-2f9a-4654-a095-d347118bdac4}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</si>
  <si>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</si>
  <si>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</si>
  <si>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</si>
  <si>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</si>
  <si>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</si>
  <si>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</si>
  <si>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</si>
  <si>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</si>
  <si>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2020/50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</si>
  <si>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</si>
  <si>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</si>
  <si>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TÚ LF UP v Olomouci</t>
  </si>
  <si>
    <t>KSO:</t>
  </si>
  <si>
    <t>801 35</t>
  </si>
  <si>
    <t>CC-CZ:</t>
  </si>
  <si>
    <t/>
  </si>
  <si>
    <t>Místo:</t>
  </si>
  <si>
    <t xml:space="preserve"> </t>
  </si>
  <si>
    <t>Datum:</t>
  </si>
  <si>
    <t>24. 11. 2020</t>
  </si>
  <si>
    <t>Zadavatel:</t>
  </si>
  <si>
    <t>IČ:</t>
  </si>
  <si>
    <t>UPOL LF</t>
  </si>
  <si>
    <t>DIČ:</t>
  </si>
  <si>
    <t>Uchazeč:</t>
  </si>
  <si>
    <t>Vyplň údaj</t>
  </si>
  <si>
    <t>Projektant:</t>
  </si>
  <si>
    <t>HEXAPLAN INTERNATIONAL spol. s r.o.</t>
  </si>
  <si>
    <t>True</t>
  </si>
  <si>
    <t>Zpracovatel:</t>
  </si>
  <si>
    <t>Ing.A.Hejmalová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</si>
  <si>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</si>
  <si>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</si>
  <si>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</si>
  <si>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</si>
  <si>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</si>
  <si>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</si>
  <si>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</si>
  <si>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</si>
  <si>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</si>
  <si>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</si>
  <si>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</si>
  <si>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</si>
  <si>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</si>
  <si>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</si>
  <si>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</si>
  <si>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</si>
  <si>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</si>
  <si>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</si>
  <si>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</si>
  <si>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</si>
  <si>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</si>
  <si>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</si>
  <si>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</si>
  <si>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</si>
  <si>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</si>
  <si>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</si>
  <si>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</si>
  <si>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</si>
  <si>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</si>
  <si>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</si>
  <si>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</si>
  <si>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</si>
  <si>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</si>
  <si>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</si>
  <si>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</si>
  <si>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</si>
  <si>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</si>
  <si>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</si>
  <si>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</si>
  <si>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</si>
  <si>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2020/50-1</t>
  </si>
  <si>
    <t>STA</t>
  </si>
  <si>
    <t>1</t>
  </si>
  <si>
    <t>{e3988f18-f8f3-4e53-843e-c3dfee64861e}</t>
  </si>
  <si>
    <t>2</t>
  </si>
  <si>
    <t>2020/50-1-3</t>
  </si>
  <si>
    <t>Úpravy sekcí ústavu imunologie</t>
  </si>
  <si>
    <t>Soupis</t>
  </si>
  <si>
    <t>{b39daf9a-0728-4e7c-84f3-22bf32e08aae}</t>
  </si>
  <si>
    <t>2020/50-1-3-2</t>
  </si>
  <si>
    <t>D.2-Interiér</t>
  </si>
  <si>
    <t>3</t>
  </si>
  <si>
    <t>{5abef5a1-f08b-4795-9547-2729f307aec2}</t>
  </si>
  <si>
    <t>/</t>
  </si>
  <si>
    <t>2020/50-1-3-2-1</t>
  </si>
  <si>
    <t>D.2.1-Nábytek</t>
  </si>
  <si>
    <t>4</t>
  </si>
  <si>
    <t>{02db8a79-ab89-489b-a76a-0133fb3962da}</t>
  </si>
  <si>
    <t>2020/50-1-3-2-2</t>
  </si>
  <si>
    <t>D.2.2-Laboratorní nábytek</t>
  </si>
  <si>
    <t>{d0464be5-d325-470b-a33d-8921fde3567f}</t>
  </si>
  <si>
    <t>KRYCÍ LIST SOUPISU PRACÍ</t>
  </si>
  <si>
    <t>Objekt:</t>
  </si>
  <si>
    <t>2020/50-1 - TÚ LF UP v Olomouci</t>
  </si>
  <si>
    <t>Soupis:</t>
  </si>
  <si>
    <t>2020/50-1-3 - Úpravy sekcí ústavu imunologie</t>
  </si>
  <si>
    <t>Úroveň 4:</t>
  </si>
  <si>
    <t>2020/50-1-3-2-1 - D.2.1-Nábytek</t>
  </si>
  <si>
    <t>Ing.arch.J.Pálka</t>
  </si>
  <si>
    <t>Nedílnou součástí specifikace interiéru je výkresová část, kde jsou detailně uvedeny materiály, rozměry i jiné úpravy. Tyto výkresy jsou pro specifikaci a určení ceny a plnění dodávky zcela závazné. Veškerá zařízení, prvky a materiály je nutno vyvzorkovat a odsouhlasit s autory. Jednotková cena položky obsahuje náklady na: dodávku,montáž,dopravu a staveništní přesun.  Pokud není u položky soupisu prací uvedena žádná cenová soustava, položka není zatříděna v žádné cenové soustavě (ÚRS nebo RTS).</t>
  </si>
  <si>
    <t>REKAPITULACE ČLENĚNÍ SOUPISU PRACÍ</t>
  </si>
  <si>
    <t>Kód dílu - Popis</t>
  </si>
  <si>
    <t>Cena celkem [CZK]</t>
  </si>
  <si>
    <t>-1</t>
  </si>
  <si>
    <t>I - Nábytek-ústav imunologie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</si>
  <si>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</si>
  <si>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</si>
  <si>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</si>
  <si>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</si>
  <si>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</si>
  <si>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</si>
  <si>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</si>
  <si>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</si>
  <si>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</si>
  <si>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</si>
  <si>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</si>
  <si>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</si>
  <si>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</si>
  <si>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I</t>
  </si>
  <si>
    <t>Nábytek-ústav imunologie</t>
  </si>
  <si>
    <t>ROZPOCET</t>
  </si>
  <si>
    <t>K</t>
  </si>
  <si>
    <t>S2</t>
  </si>
  <si>
    <t>stůl</t>
  </si>
  <si>
    <t>ks</t>
  </si>
  <si>
    <t>vlastní</t>
  </si>
  <si>
    <t>16</t>
  </si>
  <si>
    <t>P</t>
  </si>
  <si>
    <t>Poznámka k položce:
plný popis viz.interiér</t>
  </si>
  <si>
    <t>S1</t>
  </si>
  <si>
    <t>stolová sestava</t>
  </si>
  <si>
    <t>S3</t>
  </si>
  <si>
    <t>6</t>
  </si>
  <si>
    <t>S4</t>
  </si>
  <si>
    <t>8</t>
  </si>
  <si>
    <t>5</t>
  </si>
  <si>
    <t>S5</t>
  </si>
  <si>
    <t>konferenční stůl</t>
  </si>
  <si>
    <t>10</t>
  </si>
  <si>
    <t>S6</t>
  </si>
  <si>
    <t>12</t>
  </si>
  <si>
    <t>7</t>
  </si>
  <si>
    <t>S7</t>
  </si>
  <si>
    <t>pracovní stůl</t>
  </si>
  <si>
    <t>14</t>
  </si>
  <si>
    <t>S8</t>
  </si>
  <si>
    <t>9</t>
  </si>
  <si>
    <t>S9</t>
  </si>
  <si>
    <t>pracovní stůl s dřezem</t>
  </si>
  <si>
    <t>18</t>
  </si>
  <si>
    <t>Ž1</t>
  </si>
  <si>
    <t>židle kancelářská</t>
  </si>
  <si>
    <t>20</t>
  </si>
  <si>
    <t>11</t>
  </si>
  <si>
    <t>Ž2</t>
  </si>
  <si>
    <t>židle učitelská</t>
  </si>
  <si>
    <t>22</t>
  </si>
  <si>
    <t>Ž3</t>
  </si>
  <si>
    <t>židle studentská</t>
  </si>
  <si>
    <t>24</t>
  </si>
  <si>
    <t>13</t>
  </si>
  <si>
    <t>Ž4</t>
  </si>
  <si>
    <t>židle laboratorní</t>
  </si>
  <si>
    <t>26</t>
  </si>
  <si>
    <t>Ž5</t>
  </si>
  <si>
    <t>křeslo</t>
  </si>
  <si>
    <t>28</t>
  </si>
  <si>
    <t>Ž6</t>
  </si>
  <si>
    <t>modulární sedací systém</t>
  </si>
  <si>
    <t>30</t>
  </si>
  <si>
    <t>Ž7</t>
  </si>
  <si>
    <t>lavička jeklová</t>
  </si>
  <si>
    <t>32</t>
  </si>
  <si>
    <t>17</t>
  </si>
  <si>
    <t>SK1</t>
  </si>
  <si>
    <t>skříňová sestava</t>
  </si>
  <si>
    <t>34</t>
  </si>
  <si>
    <t>SK2</t>
  </si>
  <si>
    <t>36</t>
  </si>
  <si>
    <t>19</t>
  </si>
  <si>
    <t>SK3</t>
  </si>
  <si>
    <t>skříň</t>
  </si>
  <si>
    <t>38</t>
  </si>
  <si>
    <t>SK4</t>
  </si>
  <si>
    <t>40</t>
  </si>
  <si>
    <t>SK5</t>
  </si>
  <si>
    <t>42</t>
  </si>
  <si>
    <t>SK6</t>
  </si>
  <si>
    <t>skříňka s dřezem</t>
  </si>
  <si>
    <t>44</t>
  </si>
  <si>
    <t>23</t>
  </si>
  <si>
    <t>SK7</t>
  </si>
  <si>
    <t>46</t>
  </si>
  <si>
    <t>SK8</t>
  </si>
  <si>
    <t>48</t>
  </si>
  <si>
    <t>25</t>
  </si>
  <si>
    <t>SK9</t>
  </si>
  <si>
    <t>dvoudveřová kovová skříň</t>
  </si>
  <si>
    <t>50</t>
  </si>
  <si>
    <t>SK10</t>
  </si>
  <si>
    <t>skříňka</t>
  </si>
  <si>
    <t>52</t>
  </si>
  <si>
    <t>27</t>
  </si>
  <si>
    <t>SK11</t>
  </si>
  <si>
    <t>54</t>
  </si>
  <si>
    <t>K1</t>
  </si>
  <si>
    <t>kuchyňská linka</t>
  </si>
  <si>
    <t>56</t>
  </si>
  <si>
    <t>29</t>
  </si>
  <si>
    <t>K2</t>
  </si>
  <si>
    <t>58</t>
  </si>
  <si>
    <t>2020/50-1-3-2-2 - D.2.2-Laboratorní nábytek</t>
  </si>
  <si>
    <t>Nedílnou součástí specifikace interiéru je výkresová část, kde jsou detailně uvedeny materiály, rozměry i jiné úpravy. Tyto výkresy jsou pro specifikaci a určení ceny a plnění dodávky zcela závazné. Veškerá zařízení, prvky a materiály je nutno vyvzorkovat a odsouhlasit s autory. V ceně dopravy je zahrnut i staveništní přesun. Pokud není u položky soupisu prací uvedena žádná cenová soustava, položka není zatříděna v žádné cenové soustavě (ÚRS nebo RTS).</t>
  </si>
  <si>
    <t>D1 - 5.041 - Umývárna</t>
  </si>
  <si>
    <t xml:space="preserve">    U1. - Stůl pracovní  3340/750/750mm-1ks</t>
  </si>
  <si>
    <t xml:space="preserve">    U2. - Stůl mycí nerezový s dvoudřezem 1310/700/850mm- 2ks</t>
  </si>
  <si>
    <t xml:space="preserve">    U3. - Stůl nerezový odkládací 2000/800/900mm-1ks</t>
  </si>
  <si>
    <t xml:space="preserve">    U4. - Židle</t>
  </si>
  <si>
    <t>D2 - 5.043 - Laboratoř</t>
  </si>
  <si>
    <t xml:space="preserve">    L1. - Skříňová sestava</t>
  </si>
  <si>
    <t xml:space="preserve">    L2. - Stůl počítačový 1420/750/750-3ks</t>
  </si>
  <si>
    <t xml:space="preserve">    L3A. - Stůl laboratorní oboustranný 3620/1350/900-1ks</t>
  </si>
  <si>
    <t xml:space="preserve">    L3B. - Stůl laboratorní oboustranný 3620/1350/900mm-1ks</t>
  </si>
  <si>
    <t xml:space="preserve">    L3C. - Stůl laboratorní oboustranný 3620/1350/900mm-1ks</t>
  </si>
  <si>
    <t xml:space="preserve">    L4. - Stůl počítačový 1420/750/750mm-3ks</t>
  </si>
  <si>
    <t xml:space="preserve">    L5. - Skříňová sestava</t>
  </si>
  <si>
    <t xml:space="preserve">    L.6 - Židle</t>
  </si>
  <si>
    <t>D3 - Montážní práce, doprava</t>
  </si>
  <si>
    <t>D1</t>
  </si>
  <si>
    <t>5.041 - Umývárna</t>
  </si>
  <si>
    <t>U1.</t>
  </si>
  <si>
    <t>Stůl pracovní  3340/750/750mm-1ks</t>
  </si>
  <si>
    <t>M</t>
  </si>
  <si>
    <t>U1.1</t>
  </si>
  <si>
    <t>Konstrukce SOK (montovaná), pro práci v sedě, bez pracovní desky</t>
  </si>
  <si>
    <t>Poznámka k položce:
plný popis a rozměry viz.laboratorní nábytek</t>
  </si>
  <si>
    <t>U1.2</t>
  </si>
  <si>
    <t>Deska pracovní, postforming, tl. 28 mm</t>
  </si>
  <si>
    <t>U1.3</t>
  </si>
  <si>
    <t>Větrací mřížka 60/800mm hliník elox</t>
  </si>
  <si>
    <t>U2.</t>
  </si>
  <si>
    <t>Stůl mycí nerezový s dvoudřezem 1310/700/850mm- 2ks</t>
  </si>
  <si>
    <t>U2.1</t>
  </si>
  <si>
    <t>Stůl mycí nerezový s dvoudřezem 1310 x 700 / 850, dřez 600x600/300, zadní lem 50 mm, nerez AISI 316</t>
  </si>
  <si>
    <t>U2.2</t>
  </si>
  <si>
    <t>Armatura laboratorní nástěnná - SMĚŠOVACÍ, VODA, s klinickou pákou, 200 mm, G3/8"</t>
  </si>
  <si>
    <t>U3.</t>
  </si>
  <si>
    <t>Stůl nerezový odkládací 2000/800/900mm-1ks</t>
  </si>
  <si>
    <t>U3.1</t>
  </si>
  <si>
    <t>Konstrukce nerezová (AISI 304) se spodní policí (AISI 316) a kolečky (2 s brzdou), pro práci ve stoje, s pracovní deskou nerez AISI 316</t>
  </si>
  <si>
    <t>U4.</t>
  </si>
  <si>
    <t>Židle</t>
  </si>
  <si>
    <t>U4.1</t>
  </si>
  <si>
    <t>Židle laboratorní nízká, sedák ergonomický PUR, výškově stavitelná ergonomická opěra, asynchronní mechanismus - nezávislé nastavení úhlu sedáku a opěráku, plastový kříž černý, kolečka pro měkký povrch</t>
  </si>
  <si>
    <t>D2</t>
  </si>
  <si>
    <t>5.043 - Laboratoř</t>
  </si>
  <si>
    <t>L1.</t>
  </si>
  <si>
    <t>Skříňová sestava</t>
  </si>
  <si>
    <t>L1.1</t>
  </si>
  <si>
    <t>Skříň laboratorní dveřová na soklu, horní dveře plné se zámkem (dvě police), spodní plné se zámkem (jedna police), dvoudveřová</t>
  </si>
  <si>
    <t>L1.2</t>
  </si>
  <si>
    <t>Skříň laboratorní dveřová na soklu, horní dveře plné se zámkem (dvě police), spodní plné se zámkem (jedna police), čtyřdveřová</t>
  </si>
  <si>
    <t>L1.3</t>
  </si>
  <si>
    <t>L1.4</t>
  </si>
  <si>
    <t>Skříňová nadstavba laboratorní dveřová, dveře se zámkem (jedna police), dvoudveřová</t>
  </si>
  <si>
    <t>L2.</t>
  </si>
  <si>
    <t>Stůl počítačový 1420/750/750-3ks</t>
  </si>
  <si>
    <t>L2.1</t>
  </si>
  <si>
    <t>L2.2</t>
  </si>
  <si>
    <t>Police pod PC (k N-SOK)</t>
  </si>
  <si>
    <t>L2.3</t>
  </si>
  <si>
    <t>Kontejner zásuvkový na kolečkách (2 s brzdou), čtyři zásuvky s plnovýsuvem (1 tužkovník + 3 mělká), centrální zámek s blokací</t>
  </si>
  <si>
    <t>L2.4</t>
  </si>
  <si>
    <t>L2.5</t>
  </si>
  <si>
    <t>L2.6</t>
  </si>
  <si>
    <t>L3A.</t>
  </si>
  <si>
    <t>Stůl laboratorní oboustranný 3620/1350/900-1ks</t>
  </si>
  <si>
    <t>L3aA.1</t>
  </si>
  <si>
    <t>Konstrukce SOK (montovaná), pro práci ve stoje, bez pracovní desky</t>
  </si>
  <si>
    <t>L3A.2</t>
  </si>
  <si>
    <t>Zakrytování zad (odnímatelné) pro N-SOK - 1200/870</t>
  </si>
  <si>
    <t>L3A.3</t>
  </si>
  <si>
    <t>Skříňka laboratorní výlevková dveřová na soklu s podpěrou pod výlevku, pro práci ve stoje, dveře bez zámku (bez police), jednodveřová</t>
  </si>
  <si>
    <t>L3A.4</t>
  </si>
  <si>
    <t>L3A.5</t>
  </si>
  <si>
    <t>L3A.6</t>
  </si>
  <si>
    <t>Stěna pro rozvod médií kovová - typ sloupová (stojící na podlaze), oboustranná bez vaničky, 2 police (HPL) hloubky 126+350 mm</t>
  </si>
  <si>
    <t>L3A.7</t>
  </si>
  <si>
    <t>Panel elektro zásuvek (2x230V)</t>
  </si>
  <si>
    <t>L3A.8</t>
  </si>
  <si>
    <t>Armatura laboratorní nástěnná - ZEMNÍ PLYN, s přírubou, G1/2"</t>
  </si>
  <si>
    <t>L3A.9</t>
  </si>
  <si>
    <t>L3A.10</t>
  </si>
  <si>
    <t>L3A.11</t>
  </si>
  <si>
    <t>L3A.12</t>
  </si>
  <si>
    <t>L3A.13</t>
  </si>
  <si>
    <t>60</t>
  </si>
  <si>
    <t>31</t>
  </si>
  <si>
    <t>L3A.14</t>
  </si>
  <si>
    <t>Deska pracovní, laminát vysokotlaký, tl. 30 mm (Max, Trespa) + hrana, tl. 35 mm</t>
  </si>
  <si>
    <t>62</t>
  </si>
  <si>
    <t>L3A.15</t>
  </si>
  <si>
    <t>Výlevka kameninová pro zabudování</t>
  </si>
  <si>
    <t>64</t>
  </si>
  <si>
    <t>33</t>
  </si>
  <si>
    <t>L3A.16</t>
  </si>
  <si>
    <t>Armatura laboratorní stojánková - SMĚŠOVACÍ, VODA, s klinickou pákou, vysoká, G3/4"</t>
  </si>
  <si>
    <t>66</t>
  </si>
  <si>
    <t>L3A.17</t>
  </si>
  <si>
    <t>Sprcha bezpečnostní obličejová s jednoduchou úhlovou oční/obličejovou tryskou, varianta pro uchycení do pracovní desky stolu</t>
  </si>
  <si>
    <t>68</t>
  </si>
  <si>
    <t>L3B.</t>
  </si>
  <si>
    <t>Stůl laboratorní oboustranný 3620/1350/900mm-1ks</t>
  </si>
  <si>
    <t>35</t>
  </si>
  <si>
    <t>L3B.1</t>
  </si>
  <si>
    <t>70</t>
  </si>
  <si>
    <t>L3B.2</t>
  </si>
  <si>
    <t>72</t>
  </si>
  <si>
    <t>37</t>
  </si>
  <si>
    <t>L3B.3</t>
  </si>
  <si>
    <t>74</t>
  </si>
  <si>
    <t>L3B.4</t>
  </si>
  <si>
    <t>76</t>
  </si>
  <si>
    <t>39</t>
  </si>
  <si>
    <t>L3B.5</t>
  </si>
  <si>
    <t>78</t>
  </si>
  <si>
    <t>L3B.6</t>
  </si>
  <si>
    <t>80</t>
  </si>
  <si>
    <t>41</t>
  </si>
  <si>
    <t>L3B.7</t>
  </si>
  <si>
    <t>82</t>
  </si>
  <si>
    <t>L3B.8</t>
  </si>
  <si>
    <t>84</t>
  </si>
  <si>
    <t>43</t>
  </si>
  <si>
    <t>L3B.9</t>
  </si>
  <si>
    <t>86</t>
  </si>
  <si>
    <t>L3B.10</t>
  </si>
  <si>
    <t>88</t>
  </si>
  <si>
    <t>45</t>
  </si>
  <si>
    <t>L3B.11</t>
  </si>
  <si>
    <t>90</t>
  </si>
  <si>
    <t>L3B.12</t>
  </si>
  <si>
    <t>92</t>
  </si>
  <si>
    <t>47</t>
  </si>
  <si>
    <t>L3B.13</t>
  </si>
  <si>
    <t>94</t>
  </si>
  <si>
    <t>L3B.14</t>
  </si>
  <si>
    <t>96</t>
  </si>
  <si>
    <t>49</t>
  </si>
  <si>
    <t>L3B.15</t>
  </si>
  <si>
    <t>98</t>
  </si>
  <si>
    <t>L3B.16</t>
  </si>
  <si>
    <t>100</t>
  </si>
  <si>
    <t>51</t>
  </si>
  <si>
    <t>L3B.17</t>
  </si>
  <si>
    <t>102</t>
  </si>
  <si>
    <t>L3C.</t>
  </si>
  <si>
    <t>L3C.1</t>
  </si>
  <si>
    <t>104</t>
  </si>
  <si>
    <t>53</t>
  </si>
  <si>
    <t>L3C.2</t>
  </si>
  <si>
    <t>106</t>
  </si>
  <si>
    <t>L3C.3</t>
  </si>
  <si>
    <t>108</t>
  </si>
  <si>
    <t>55</t>
  </si>
  <si>
    <t>L3C.4</t>
  </si>
  <si>
    <t>110</t>
  </si>
  <si>
    <t>L3C.5</t>
  </si>
  <si>
    <t>112</t>
  </si>
  <si>
    <t>57</t>
  </si>
  <si>
    <t>L3C.6</t>
  </si>
  <si>
    <t>114</t>
  </si>
  <si>
    <t>L3C.7</t>
  </si>
  <si>
    <t>116</t>
  </si>
  <si>
    <t>59</t>
  </si>
  <si>
    <t>L3C.8</t>
  </si>
  <si>
    <t>118</t>
  </si>
  <si>
    <t>L3C.9</t>
  </si>
  <si>
    <t>120</t>
  </si>
  <si>
    <t>61</t>
  </si>
  <si>
    <t>L3C.10</t>
  </si>
  <si>
    <t>122</t>
  </si>
  <si>
    <t>L3C.11</t>
  </si>
  <si>
    <t>124</t>
  </si>
  <si>
    <t>63</t>
  </si>
  <si>
    <t>L3C.12</t>
  </si>
  <si>
    <t>126</t>
  </si>
  <si>
    <t>L3C.13</t>
  </si>
  <si>
    <t>128</t>
  </si>
  <si>
    <t>65</t>
  </si>
  <si>
    <t>L3C.14</t>
  </si>
  <si>
    <t>130</t>
  </si>
  <si>
    <t>L3C.15</t>
  </si>
  <si>
    <t>132</t>
  </si>
  <si>
    <t>67</t>
  </si>
  <si>
    <t>L3C.16</t>
  </si>
  <si>
    <t>134</t>
  </si>
  <si>
    <t>L3C.17</t>
  </si>
  <si>
    <t>136</t>
  </si>
  <si>
    <t>L4.</t>
  </si>
  <si>
    <t>Stůl počítačový 1420/750/750mm-3ks</t>
  </si>
  <si>
    <t>69</t>
  </si>
  <si>
    <t>L4.1</t>
  </si>
  <si>
    <t>138</t>
  </si>
  <si>
    <t>L4.2</t>
  </si>
  <si>
    <t>140</t>
  </si>
  <si>
    <t>71</t>
  </si>
  <si>
    <t>L4.3</t>
  </si>
  <si>
    <t>142</t>
  </si>
  <si>
    <t>L4.4</t>
  </si>
  <si>
    <t>144</t>
  </si>
  <si>
    <t>73</t>
  </si>
  <si>
    <t>L4.5</t>
  </si>
  <si>
    <t>146</t>
  </si>
  <si>
    <t>L4.6</t>
  </si>
  <si>
    <t>148</t>
  </si>
  <si>
    <t>L5.</t>
  </si>
  <si>
    <t>75</t>
  </si>
  <si>
    <t>L5.1</t>
  </si>
  <si>
    <t>150</t>
  </si>
  <si>
    <t>L5.2</t>
  </si>
  <si>
    <t>152</t>
  </si>
  <si>
    <t>L.6</t>
  </si>
  <si>
    <t>77</t>
  </si>
  <si>
    <t>L6.1</t>
  </si>
  <si>
    <t>Sedák laboratorní zvýšený, sedák ergonomický PUR, výškově stavitelný, opěrný kruh na nohy, plastový kříž černý, kolečka pro tvrdý povrch</t>
  </si>
  <si>
    <t>154</t>
  </si>
  <si>
    <t>L6.2</t>
  </si>
  <si>
    <t>Židle kancelářská kolečková, synchronní mechanika, textilní potah, vysoké opěradlo, výškově stavitelný opěrák, černý kříž, výškově stavitelné područky, kolečka na tvrdý povrch</t>
  </si>
  <si>
    <t>156</t>
  </si>
  <si>
    <t>D3</t>
  </si>
  <si>
    <t>Montážní práce, doprava</t>
  </si>
  <si>
    <t>79</t>
  </si>
  <si>
    <t>MTZ</t>
  </si>
  <si>
    <t>Montážní práce</t>
  </si>
  <si>
    <t>158</t>
  </si>
  <si>
    <t>Doprava - Olomouc</t>
  </si>
  <si>
    <t>160</t>
  </si>
  <si>
    <t>81</t>
  </si>
  <si>
    <t>R1</t>
  </si>
  <si>
    <t>Revize elektro</t>
  </si>
  <si>
    <t>162</t>
  </si>
  <si>
    <t>R2</t>
  </si>
  <si>
    <t>Revize plyn</t>
  </si>
  <si>
    <t>164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</si>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</sst>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39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31" t="s">
        <v>14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0"/>
      <c r="AQ5" s="20"/>
      <c r="AR5" s="18"/>
      <c r="BE5" s="328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33" t="s">
        <v>17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0"/>
      <c r="AQ6" s="20"/>
      <c r="AR6" s="18"/>
      <c r="BE6" s="329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21</v>
      </c>
      <c r="AO7" s="20"/>
      <c r="AP7" s="20"/>
      <c r="AQ7" s="20"/>
      <c r="AR7" s="18"/>
      <c r="BE7" s="329"/>
      <c r="BS7" s="15" t="s">
        <v>6</v>
      </c>
    </row>
    <row r="8" spans="2:71" s="1" customFormat="1" ht="12" customHeight="1">
      <c r="B8" s="19"/>
      <c r="C8" s="20"/>
      <c r="D8" s="27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24</v>
      </c>
      <c r="AL8" s="20"/>
      <c r="AM8" s="20"/>
      <c r="AN8" s="28" t="s">
        <v>25</v>
      </c>
      <c r="AO8" s="20"/>
      <c r="AP8" s="20"/>
      <c r="AQ8" s="20"/>
      <c r="AR8" s="18"/>
      <c r="BE8" s="329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329"/>
      <c r="BS9" s="15" t="s">
        <v>6</v>
      </c>
    </row>
    <row r="10" spans="2:71" s="1" customFormat="1" ht="12" customHeight="1">
      <c r="B10" s="19"/>
      <c r="C10" s="20"/>
      <c r="D10" s="27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27</v>
      </c>
      <c r="AL10" s="20"/>
      <c r="AM10" s="20"/>
      <c r="AN10" s="25" t="s">
        <v>21</v>
      </c>
      <c r="AO10" s="20"/>
      <c r="AP10" s="20"/>
      <c r="AQ10" s="20"/>
      <c r="AR10" s="18"/>
      <c r="BE10" s="329"/>
      <c r="BS10" s="15" t="s">
        <v>6</v>
      </c>
    </row>
    <row r="11" spans="2:71" s="1" customFormat="1" ht="18.4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29</v>
      </c>
      <c r="AL11" s="20"/>
      <c r="AM11" s="20"/>
      <c r="AN11" s="25" t="s">
        <v>21</v>
      </c>
      <c r="AO11" s="20"/>
      <c r="AP11" s="20"/>
      <c r="AQ11" s="20"/>
      <c r="AR11" s="18"/>
      <c r="BE11" s="3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329"/>
      <c r="BS12" s="15" t="s">
        <v>6</v>
      </c>
    </row>
    <row r="13" spans="2:71" s="1" customFormat="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27</v>
      </c>
      <c r="AL13" s="20"/>
      <c r="AM13" s="20"/>
      <c r="AN13" s="29" t="s">
        <v>31</v>
      </c>
      <c r="AO13" s="20"/>
      <c r="AP13" s="20"/>
      <c r="AQ13" s="20"/>
      <c r="AR13" s="18"/>
      <c r="BE13" s="329"/>
      <c r="BS13" s="15" t="s">
        <v>6</v>
      </c>
    </row>
    <row r="14" spans="2:71" ht="12.75">
      <c r="B14" s="19"/>
      <c r="C14" s="20"/>
      <c r="D14" s="20"/>
      <c r="E14" s="334" t="s">
        <v>31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27" t="s">
        <v>29</v>
      </c>
      <c r="AL14" s="20"/>
      <c r="AM14" s="20"/>
      <c r="AN14" s="29" t="s">
        <v>31</v>
      </c>
      <c r="AO14" s="20"/>
      <c r="AP14" s="20"/>
      <c r="AQ14" s="20"/>
      <c r="AR14" s="18"/>
      <c r="BE14" s="3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329"/>
      <c r="BS15" s="15" t="s">
        <v>4</v>
      </c>
    </row>
    <row r="16" spans="2:71" s="1" customFormat="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27</v>
      </c>
      <c r="AL16" s="20"/>
      <c r="AM16" s="20"/>
      <c r="AN16" s="25" t="s">
        <v>21</v>
      </c>
      <c r="AO16" s="20"/>
      <c r="AP16" s="20"/>
      <c r="AQ16" s="20"/>
      <c r="AR16" s="18"/>
      <c r="BE16" s="329"/>
      <c r="BS16" s="15" t="s">
        <v>4</v>
      </c>
    </row>
    <row r="17" spans="2:71" s="1" customFormat="1" ht="18.4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29</v>
      </c>
      <c r="AL17" s="20"/>
      <c r="AM17" s="20"/>
      <c r="AN17" s="25" t="s">
        <v>21</v>
      </c>
      <c r="AO17" s="20"/>
      <c r="AP17" s="20"/>
      <c r="AQ17" s="20"/>
      <c r="AR17" s="18"/>
      <c r="BE17" s="329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329"/>
      <c r="BS18" s="15" t="s">
        <v>6</v>
      </c>
    </row>
    <row r="19" spans="2:71" s="1" customFormat="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27</v>
      </c>
      <c r="AL19" s="20"/>
      <c r="AM19" s="20"/>
      <c r="AN19" s="25" t="s">
        <v>21</v>
      </c>
      <c r="AO19" s="20"/>
      <c r="AP19" s="20"/>
      <c r="AQ19" s="20"/>
      <c r="AR19" s="18"/>
      <c r="BE19" s="329"/>
      <c r="BS19" s="15" t="s">
        <v>6</v>
      </c>
    </row>
    <row r="20" spans="2:71" s="1" customFormat="1" ht="18.4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29</v>
      </c>
      <c r="AL20" s="20"/>
      <c r="AM20" s="20"/>
      <c r="AN20" s="25" t="s">
        <v>21</v>
      </c>
      <c r="AO20" s="20"/>
      <c r="AP20" s="20"/>
      <c r="AQ20" s="20"/>
      <c r="AR20" s="18"/>
      <c r="BE20" s="3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329"/>
    </row>
    <row r="22" spans="2:57" s="1" customFormat="1" ht="12" customHeight="1">
      <c r="B22" s="19"/>
      <c r="C22" s="20"/>
      <c r="D22" s="27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329"/>
    </row>
    <row r="23" spans="2:57" s="1" customFormat="1" ht="66" customHeight="1">
      <c r="B23" s="19"/>
      <c r="C23" s="20"/>
      <c r="D23" s="20"/>
      <c r="E23" s="336" t="s">
        <v>38</v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20"/>
      <c r="AP23" s="20"/>
      <c r="AQ23" s="20"/>
      <c r="AR23" s="18"/>
      <c r="BE23" s="3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329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329"/>
    </row>
    <row r="26" spans="1:57" s="2" customFormat="1" ht="25.9" customHeight="1">
      <c r="A26" s="32"/>
      <c r="B26" s="33"/>
      <c r="C26" s="34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37">
        <f>ROUND(AG54,2)</f>
        <v>0</v>
      </c>
      <c r="AL26" s="338"/>
      <c r="AM26" s="338"/>
      <c r="AN26" s="338"/>
      <c r="AO26" s="338"/>
      <c r="AP26" s="34"/>
      <c r="AQ26" s="34"/>
      <c r="AR26" s="37"/>
      <c r="BE26" s="329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29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39" t="s">
        <v>40</v>
      </c>
      <c r="M28" s="339"/>
      <c r="N28" s="339"/>
      <c r="O28" s="339"/>
      <c r="P28" s="339"/>
      <c r="Q28" s="34"/>
      <c r="R28" s="34"/>
      <c r="S28" s="34"/>
      <c r="T28" s="34"/>
      <c r="U28" s="34"/>
      <c r="V28" s="34"/>
      <c r="W28" s="339" t="s">
        <v>41</v>
      </c>
      <c r="X28" s="339"/>
      <c r="Y28" s="339"/>
      <c r="Z28" s="339"/>
      <c r="AA28" s="339"/>
      <c r="AB28" s="339"/>
      <c r="AC28" s="339"/>
      <c r="AD28" s="339"/>
      <c r="AE28" s="339"/>
      <c r="AF28" s="34"/>
      <c r="AG28" s="34"/>
      <c r="AH28" s="34"/>
      <c r="AI28" s="34"/>
      <c r="AJ28" s="34"/>
      <c r="AK28" s="339" t="s">
        <v>42</v>
      </c>
      <c r="AL28" s="339"/>
      <c r="AM28" s="339"/>
      <c r="AN28" s="339"/>
      <c r="AO28" s="339"/>
      <c r="AP28" s="34"/>
      <c r="AQ28" s="34"/>
      <c r="AR28" s="37"/>
      <c r="BE28" s="329"/>
    </row>
    <row r="29" spans="2:57" s="3" customFormat="1" ht="14.45" customHeight="1">
      <c r="B29" s="38"/>
      <c r="C29" s="39"/>
      <c r="D29" s="27" t="s">
        <v>43</v>
      </c>
      <c r="E29" s="39"/>
      <c r="F29" s="27" t="s">
        <v>44</v>
      </c>
      <c r="G29" s="39"/>
      <c r="H29" s="39"/>
      <c r="I29" s="39"/>
      <c r="J29" s="39"/>
      <c r="K29" s="39"/>
      <c r="L29" s="342">
        <v>0.21</v>
      </c>
      <c r="M29" s="341"/>
      <c r="N29" s="341"/>
      <c r="O29" s="341"/>
      <c r="P29" s="341"/>
      <c r="Q29" s="39"/>
      <c r="R29" s="39"/>
      <c r="S29" s="39"/>
      <c r="T29" s="39"/>
      <c r="U29" s="39"/>
      <c r="V29" s="39"/>
      <c r="W29" s="340">
        <f>ROUND(AZ54,2)</f>
        <v>0</v>
      </c>
      <c r="X29" s="341"/>
      <c r="Y29" s="341"/>
      <c r="Z29" s="341"/>
      <c r="AA29" s="341"/>
      <c r="AB29" s="341"/>
      <c r="AC29" s="341"/>
      <c r="AD29" s="341"/>
      <c r="AE29" s="341"/>
      <c r="AF29" s="39"/>
      <c r="AG29" s="39"/>
      <c r="AH29" s="39"/>
      <c r="AI29" s="39"/>
      <c r="AJ29" s="39"/>
      <c r="AK29" s="340">
        <f>ROUND(AV54,2)</f>
        <v>0</v>
      </c>
      <c r="AL29" s="341"/>
      <c r="AM29" s="341"/>
      <c r="AN29" s="341"/>
      <c r="AO29" s="341"/>
      <c r="AP29" s="39"/>
      <c r="AQ29" s="39"/>
      <c r="AR29" s="40"/>
      <c r="BE29" s="330"/>
    </row>
    <row r="30" spans="2:57" s="3" customFormat="1" ht="14.45" customHeight="1">
      <c r="B30" s="38"/>
      <c r="C30" s="39"/>
      <c r="D30" s="39"/>
      <c r="E30" s="39"/>
      <c r="F30" s="27" t="s">
        <v>45</v>
      </c>
      <c r="G30" s="39"/>
      <c r="H30" s="39"/>
      <c r="I30" s="39"/>
      <c r="J30" s="39"/>
      <c r="K30" s="39"/>
      <c r="L30" s="342">
        <v>0.15</v>
      </c>
      <c r="M30" s="341"/>
      <c r="N30" s="341"/>
      <c r="O30" s="341"/>
      <c r="P30" s="341"/>
      <c r="Q30" s="39"/>
      <c r="R30" s="39"/>
      <c r="S30" s="39"/>
      <c r="T30" s="39"/>
      <c r="U30" s="39"/>
      <c r="V30" s="39"/>
      <c r="W30" s="340">
        <f>ROUND(BA54,2)</f>
        <v>0</v>
      </c>
      <c r="X30" s="341"/>
      <c r="Y30" s="341"/>
      <c r="Z30" s="341"/>
      <c r="AA30" s="341"/>
      <c r="AB30" s="341"/>
      <c r="AC30" s="341"/>
      <c r="AD30" s="341"/>
      <c r="AE30" s="341"/>
      <c r="AF30" s="39"/>
      <c r="AG30" s="39"/>
      <c r="AH30" s="39"/>
      <c r="AI30" s="39"/>
      <c r="AJ30" s="39"/>
      <c r="AK30" s="340">
        <f>ROUND(AW54,2)</f>
        <v>0</v>
      </c>
      <c r="AL30" s="341"/>
      <c r="AM30" s="341"/>
      <c r="AN30" s="341"/>
      <c r="AO30" s="341"/>
      <c r="AP30" s="39"/>
      <c r="AQ30" s="39"/>
      <c r="AR30" s="40"/>
      <c r="BE30" s="330"/>
    </row>
    <row r="31" spans="2:57" s="3" customFormat="1" ht="14.45" customHeight="1" hidden="1">
      <c r="B31" s="38"/>
      <c r="C31" s="39"/>
      <c r="D31" s="39"/>
      <c r="E31" s="39"/>
      <c r="F31" s="27" t="s">
        <v>46</v>
      </c>
      <c r="G31" s="39"/>
      <c r="H31" s="39"/>
      <c r="I31" s="39"/>
      <c r="J31" s="39"/>
      <c r="K31" s="39"/>
      <c r="L31" s="342">
        <v>0.21</v>
      </c>
      <c r="M31" s="341"/>
      <c r="N31" s="341"/>
      <c r="O31" s="341"/>
      <c r="P31" s="341"/>
      <c r="Q31" s="39"/>
      <c r="R31" s="39"/>
      <c r="S31" s="39"/>
      <c r="T31" s="39"/>
      <c r="U31" s="39"/>
      <c r="V31" s="39"/>
      <c r="W31" s="340">
        <f>ROUND(BB54,2)</f>
        <v>0</v>
      </c>
      <c r="X31" s="341"/>
      <c r="Y31" s="341"/>
      <c r="Z31" s="341"/>
      <c r="AA31" s="341"/>
      <c r="AB31" s="341"/>
      <c r="AC31" s="341"/>
      <c r="AD31" s="341"/>
      <c r="AE31" s="341"/>
      <c r="AF31" s="39"/>
      <c r="AG31" s="39"/>
      <c r="AH31" s="39"/>
      <c r="AI31" s="39"/>
      <c r="AJ31" s="39"/>
      <c r="AK31" s="340">
        <v>0</v>
      </c>
      <c r="AL31" s="341"/>
      <c r="AM31" s="341"/>
      <c r="AN31" s="341"/>
      <c r="AO31" s="341"/>
      <c r="AP31" s="39"/>
      <c r="AQ31" s="39"/>
      <c r="AR31" s="40"/>
      <c r="BE31" s="330"/>
    </row>
    <row r="32" spans="2:57" s="3" customFormat="1" ht="14.45" customHeight="1" hidden="1">
      <c r="B32" s="38"/>
      <c r="C32" s="39"/>
      <c r="D32" s="39"/>
      <c r="E32" s="39"/>
      <c r="F32" s="27" t="s">
        <v>47</v>
      </c>
      <c r="G32" s="39"/>
      <c r="H32" s="39"/>
      <c r="I32" s="39"/>
      <c r="J32" s="39"/>
      <c r="K32" s="39"/>
      <c r="L32" s="342">
        <v>0.15</v>
      </c>
      <c r="M32" s="341"/>
      <c r="N32" s="341"/>
      <c r="O32" s="341"/>
      <c r="P32" s="341"/>
      <c r="Q32" s="39"/>
      <c r="R32" s="39"/>
      <c r="S32" s="39"/>
      <c r="T32" s="39"/>
      <c r="U32" s="39"/>
      <c r="V32" s="39"/>
      <c r="W32" s="340">
        <f>ROUND(BC54,2)</f>
        <v>0</v>
      </c>
      <c r="X32" s="341"/>
      <c r="Y32" s="341"/>
      <c r="Z32" s="341"/>
      <c r="AA32" s="341"/>
      <c r="AB32" s="341"/>
      <c r="AC32" s="341"/>
      <c r="AD32" s="341"/>
      <c r="AE32" s="341"/>
      <c r="AF32" s="39"/>
      <c r="AG32" s="39"/>
      <c r="AH32" s="39"/>
      <c r="AI32" s="39"/>
      <c r="AJ32" s="39"/>
      <c r="AK32" s="340">
        <v>0</v>
      </c>
      <c r="AL32" s="341"/>
      <c r="AM32" s="341"/>
      <c r="AN32" s="341"/>
      <c r="AO32" s="341"/>
      <c r="AP32" s="39"/>
      <c r="AQ32" s="39"/>
      <c r="AR32" s="40"/>
      <c r="BE32" s="330"/>
    </row>
    <row r="33" spans="2:44" s="3" customFormat="1" ht="14.45" customHeight="1" hidden="1">
      <c r="B33" s="38"/>
      <c r="C33" s="39"/>
      <c r="D33" s="39"/>
      <c r="E33" s="39"/>
      <c r="F33" s="27" t="s">
        <v>48</v>
      </c>
      <c r="G33" s="39"/>
      <c r="H33" s="39"/>
      <c r="I33" s="39"/>
      <c r="J33" s="39"/>
      <c r="K33" s="39"/>
      <c r="L33" s="342">
        <v>0</v>
      </c>
      <c r="M33" s="341"/>
      <c r="N33" s="341"/>
      <c r="O33" s="341"/>
      <c r="P33" s="341"/>
      <c r="Q33" s="39"/>
      <c r="R33" s="39"/>
      <c r="S33" s="39"/>
      <c r="T33" s="39"/>
      <c r="U33" s="39"/>
      <c r="V33" s="39"/>
      <c r="W33" s="340">
        <f>ROUND(BD54,2)</f>
        <v>0</v>
      </c>
      <c r="X33" s="341"/>
      <c r="Y33" s="341"/>
      <c r="Z33" s="341"/>
      <c r="AA33" s="341"/>
      <c r="AB33" s="341"/>
      <c r="AC33" s="341"/>
      <c r="AD33" s="341"/>
      <c r="AE33" s="341"/>
      <c r="AF33" s="39"/>
      <c r="AG33" s="39"/>
      <c r="AH33" s="39"/>
      <c r="AI33" s="39"/>
      <c r="AJ33" s="39"/>
      <c r="AK33" s="340">
        <v>0</v>
      </c>
      <c r="AL33" s="341"/>
      <c r="AM33" s="341"/>
      <c r="AN33" s="341"/>
      <c r="AO33" s="341"/>
      <c r="AP33" s="39"/>
      <c r="AQ33" s="39"/>
      <c r="AR33" s="40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49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50</v>
      </c>
      <c r="U35" s="43"/>
      <c r="V35" s="43"/>
      <c r="W35" s="43"/>
      <c r="X35" s="346" t="s">
        <v>51</v>
      </c>
      <c r="Y35" s="344"/>
      <c r="Z35" s="344"/>
      <c r="AA35" s="344"/>
      <c r="AB35" s="344"/>
      <c r="AC35" s="43"/>
      <c r="AD35" s="43"/>
      <c r="AE35" s="43"/>
      <c r="AF35" s="43"/>
      <c r="AG35" s="43"/>
      <c r="AH35" s="43"/>
      <c r="AI35" s="43"/>
      <c r="AJ35" s="43"/>
      <c r="AK35" s="343">
        <f>SUM(AK26:AK33)</f>
        <v>0</v>
      </c>
      <c r="AL35" s="344"/>
      <c r="AM35" s="344"/>
      <c r="AN35" s="344"/>
      <c r="AO35" s="345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6.9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6.9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4.95" customHeight="1">
      <c r="A42" s="32"/>
      <c r="B42" s="33"/>
      <c r="C42" s="21" t="s">
        <v>52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2020/50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303" t="str">
        <f>K6</f>
        <v>TÚ LF UP v Olomouci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54"/>
      <c r="AQ45" s="54"/>
      <c r="AR45" s="5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22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24</v>
      </c>
      <c r="AJ47" s="34"/>
      <c r="AK47" s="34"/>
      <c r="AL47" s="34"/>
      <c r="AM47" s="305" t="str">
        <f>IF(AN8="","",AN8)</f>
        <v>24. 11. 2020</v>
      </c>
      <c r="AN47" s="305"/>
      <c r="AO47" s="34"/>
      <c r="AP47" s="34"/>
      <c r="AQ47" s="34"/>
      <c r="AR47" s="37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40.15" customHeight="1">
      <c r="A49" s="32"/>
      <c r="B49" s="33"/>
      <c r="C49" s="27" t="s">
        <v>26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UPOL LF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32</v>
      </c>
      <c r="AJ49" s="34"/>
      <c r="AK49" s="34"/>
      <c r="AL49" s="34"/>
      <c r="AM49" s="312" t="str">
        <f>IF(E17="","",E17)</f>
        <v>HEXAPLAN INTERNATIONAL spol. s r.o.</v>
      </c>
      <c r="AN49" s="313"/>
      <c r="AO49" s="313"/>
      <c r="AP49" s="313"/>
      <c r="AQ49" s="34"/>
      <c r="AR49" s="37"/>
      <c r="AS49" s="306" t="s">
        <v>53</v>
      </c>
      <c r="AT49" s="307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15.2" customHeight="1">
      <c r="A50" s="32"/>
      <c r="B50" s="33"/>
      <c r="C50" s="27" t="s">
        <v>30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35</v>
      </c>
      <c r="AJ50" s="34"/>
      <c r="AK50" s="34"/>
      <c r="AL50" s="34"/>
      <c r="AM50" s="312" t="str">
        <f>IF(E20="","",E20)</f>
        <v>Ing.A.Hejmalová</v>
      </c>
      <c r="AN50" s="313"/>
      <c r="AO50" s="313"/>
      <c r="AP50" s="313"/>
      <c r="AQ50" s="34"/>
      <c r="AR50" s="37"/>
      <c r="AS50" s="308"/>
      <c r="AT50" s="309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9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10"/>
      <c r="AT51" s="311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314" t="s">
        <v>54</v>
      </c>
      <c r="D52" s="315"/>
      <c r="E52" s="315"/>
      <c r="F52" s="315"/>
      <c r="G52" s="315"/>
      <c r="H52" s="64"/>
      <c r="I52" s="317" t="s">
        <v>55</v>
      </c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6" t="s">
        <v>56</v>
      </c>
      <c r="AH52" s="315"/>
      <c r="AI52" s="315"/>
      <c r="AJ52" s="315"/>
      <c r="AK52" s="315"/>
      <c r="AL52" s="315"/>
      <c r="AM52" s="315"/>
      <c r="AN52" s="317" t="s">
        <v>57</v>
      </c>
      <c r="AO52" s="315"/>
      <c r="AP52" s="315"/>
      <c r="AQ52" s="65" t="s">
        <v>58</v>
      </c>
      <c r="AR52" s="37"/>
      <c r="AS52" s="66" t="s">
        <v>59</v>
      </c>
      <c r="AT52" s="67" t="s">
        <v>60</v>
      </c>
      <c r="AU52" s="67" t="s">
        <v>61</v>
      </c>
      <c r="AV52" s="67" t="s">
        <v>62</v>
      </c>
      <c r="AW52" s="67" t="s">
        <v>63</v>
      </c>
      <c r="AX52" s="67" t="s">
        <v>64</v>
      </c>
      <c r="AY52" s="67" t="s">
        <v>65</v>
      </c>
      <c r="AZ52" s="67" t="s">
        <v>66</v>
      </c>
      <c r="BA52" s="67" t="s">
        <v>67</v>
      </c>
      <c r="BB52" s="67" t="s">
        <v>68</v>
      </c>
      <c r="BC52" s="67" t="s">
        <v>69</v>
      </c>
      <c r="BD52" s="68" t="s">
        <v>70</v>
      </c>
      <c r="BE52" s="32"/>
    </row>
    <row r="53" spans="1:57" s="2" customFormat="1" ht="10.9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5" customHeight="1">
      <c r="B54" s="72"/>
      <c r="C54" s="73" t="s">
        <v>71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326">
        <f>ROUND(AG55,2)</f>
        <v>0</v>
      </c>
      <c r="AH54" s="326"/>
      <c r="AI54" s="326"/>
      <c r="AJ54" s="326"/>
      <c r="AK54" s="326"/>
      <c r="AL54" s="326"/>
      <c r="AM54" s="326"/>
      <c r="AN54" s="327">
        <f aca="true" t="shared" si="0" ref="AN54:AN59">SUM(AG54,AT54)</f>
        <v>0</v>
      </c>
      <c r="AO54" s="327"/>
      <c r="AP54" s="327"/>
      <c r="AQ54" s="76" t="s">
        <v>21</v>
      </c>
      <c r="AR54" s="77"/>
      <c r="AS54" s="78">
        <f>ROUND(AS55,2)</f>
        <v>0</v>
      </c>
      <c r="AT54" s="79">
        <f aca="true" t="shared" si="1" ref="AT54:AT59">ROUND(SUM(AV54:AW54),2)</f>
        <v>0</v>
      </c>
      <c r="AU54" s="80">
        <f>ROUND(AU55,5)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 aca="true" t="shared" si="2" ref="AZ54:BD56">ROUND(AZ55,2)</f>
        <v>0</v>
      </c>
      <c r="BA54" s="79">
        <f t="shared" si="2"/>
        <v>0</v>
      </c>
      <c r="BB54" s="79">
        <f t="shared" si="2"/>
        <v>0</v>
      </c>
      <c r="BC54" s="79">
        <f t="shared" si="2"/>
        <v>0</v>
      </c>
      <c r="BD54" s="81">
        <f t="shared" si="2"/>
        <v>0</v>
      </c>
      <c r="BS54" s="82" t="s">
        <v>72</v>
      </c>
      <c r="BT54" s="82" t="s">
        <v>73</v>
      </c>
      <c r="BU54" s="83" t="s">
        <v>74</v>
      </c>
      <c r="BV54" s="82" t="s">
        <v>75</v>
      </c>
      <c r="BW54" s="82" t="s">
        <v>5</v>
      </c>
      <c r="BX54" s="82" t="s">
        <v>76</v>
      </c>
      <c r="CL54" s="82" t="s">
        <v>19</v>
      </c>
    </row>
    <row r="55" spans="2:91" s="7" customFormat="1" ht="24.75" customHeight="1">
      <c r="B55" s="84"/>
      <c r="C55" s="85"/>
      <c r="D55" s="321" t="s">
        <v>77</v>
      </c>
      <c r="E55" s="321"/>
      <c r="F55" s="321"/>
      <c r="G55" s="321"/>
      <c r="H55" s="321"/>
      <c r="I55" s="86"/>
      <c r="J55" s="321" t="s">
        <v>17</v>
      </c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18">
        <f>ROUND(AG56,2)</f>
        <v>0</v>
      </c>
      <c r="AH55" s="319"/>
      <c r="AI55" s="319"/>
      <c r="AJ55" s="319"/>
      <c r="AK55" s="319"/>
      <c r="AL55" s="319"/>
      <c r="AM55" s="319"/>
      <c r="AN55" s="320">
        <f t="shared" si="0"/>
        <v>0</v>
      </c>
      <c r="AO55" s="319"/>
      <c r="AP55" s="319"/>
      <c r="AQ55" s="87" t="s">
        <v>78</v>
      </c>
      <c r="AR55" s="88"/>
      <c r="AS55" s="89">
        <f>ROUND(AS56,2)</f>
        <v>0</v>
      </c>
      <c r="AT55" s="90">
        <f t="shared" si="1"/>
        <v>0</v>
      </c>
      <c r="AU55" s="91">
        <f>ROUND(AU56,5)</f>
        <v>0</v>
      </c>
      <c r="AV55" s="90">
        <f>ROUND(AZ55*L29,2)</f>
        <v>0</v>
      </c>
      <c r="AW55" s="90">
        <f>ROUND(BA55*L30,2)</f>
        <v>0</v>
      </c>
      <c r="AX55" s="90">
        <f>ROUND(BB55*L29,2)</f>
        <v>0</v>
      </c>
      <c r="AY55" s="90">
        <f>ROUND(BC55*L30,2)</f>
        <v>0</v>
      </c>
      <c r="AZ55" s="90">
        <f t="shared" si="2"/>
        <v>0</v>
      </c>
      <c r="BA55" s="90">
        <f t="shared" si="2"/>
        <v>0</v>
      </c>
      <c r="BB55" s="90">
        <f t="shared" si="2"/>
        <v>0</v>
      </c>
      <c r="BC55" s="90">
        <f t="shared" si="2"/>
        <v>0</v>
      </c>
      <c r="BD55" s="92">
        <f t="shared" si="2"/>
        <v>0</v>
      </c>
      <c r="BS55" s="93" t="s">
        <v>72</v>
      </c>
      <c r="BT55" s="93" t="s">
        <v>79</v>
      </c>
      <c r="BU55" s="93" t="s">
        <v>74</v>
      </c>
      <c r="BV55" s="93" t="s">
        <v>75</v>
      </c>
      <c r="BW55" s="93" t="s">
        <v>80</v>
      </c>
      <c r="BX55" s="93" t="s">
        <v>5</v>
      </c>
      <c r="CL55" s="93" t="s">
        <v>19</v>
      </c>
      <c r="CM55" s="93" t="s">
        <v>81</v>
      </c>
    </row>
    <row r="56" spans="2:90" s="4" customFormat="1" ht="23.25" customHeight="1">
      <c r="B56" s="49"/>
      <c r="C56" s="94"/>
      <c r="D56" s="94"/>
      <c r="E56" s="324" t="s">
        <v>82</v>
      </c>
      <c r="F56" s="324"/>
      <c r="G56" s="324"/>
      <c r="H56" s="324"/>
      <c r="I56" s="324"/>
      <c r="J56" s="94"/>
      <c r="K56" s="324" t="s">
        <v>83</v>
      </c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5">
        <f>ROUND(AG57,2)</f>
        <v>0</v>
      </c>
      <c r="AH56" s="323"/>
      <c r="AI56" s="323"/>
      <c r="AJ56" s="323"/>
      <c r="AK56" s="323"/>
      <c r="AL56" s="323"/>
      <c r="AM56" s="323"/>
      <c r="AN56" s="322">
        <f t="shared" si="0"/>
        <v>0</v>
      </c>
      <c r="AO56" s="323"/>
      <c r="AP56" s="323"/>
      <c r="AQ56" s="95" t="s">
        <v>84</v>
      </c>
      <c r="AR56" s="51"/>
      <c r="AS56" s="96">
        <f>ROUND(AS57,2)</f>
        <v>0</v>
      </c>
      <c r="AT56" s="97">
        <f t="shared" si="1"/>
        <v>0</v>
      </c>
      <c r="AU56" s="98">
        <f>ROUND(AU57,5)</f>
        <v>0</v>
      </c>
      <c r="AV56" s="97">
        <f>ROUND(AZ56*L29,2)</f>
        <v>0</v>
      </c>
      <c r="AW56" s="97">
        <f>ROUND(BA56*L30,2)</f>
        <v>0</v>
      </c>
      <c r="AX56" s="97">
        <f>ROUND(BB56*L29,2)</f>
        <v>0</v>
      </c>
      <c r="AY56" s="97">
        <f>ROUND(BC56*L30,2)</f>
        <v>0</v>
      </c>
      <c r="AZ56" s="97">
        <f t="shared" si="2"/>
        <v>0</v>
      </c>
      <c r="BA56" s="97">
        <f t="shared" si="2"/>
        <v>0</v>
      </c>
      <c r="BB56" s="97">
        <f t="shared" si="2"/>
        <v>0</v>
      </c>
      <c r="BC56" s="97">
        <f t="shared" si="2"/>
        <v>0</v>
      </c>
      <c r="BD56" s="99">
        <f t="shared" si="2"/>
        <v>0</v>
      </c>
      <c r="BS56" s="100" t="s">
        <v>72</v>
      </c>
      <c r="BT56" s="100" t="s">
        <v>81</v>
      </c>
      <c r="BU56" s="100" t="s">
        <v>74</v>
      </c>
      <c r="BV56" s="100" t="s">
        <v>75</v>
      </c>
      <c r="BW56" s="100" t="s">
        <v>85</v>
      </c>
      <c r="BX56" s="100" t="s">
        <v>80</v>
      </c>
      <c r="CL56" s="100" t="s">
        <v>19</v>
      </c>
    </row>
    <row r="57" spans="2:90" s="4" customFormat="1" ht="23.25" customHeight="1">
      <c r="B57" s="49"/>
      <c r="C57" s="94"/>
      <c r="D57" s="94"/>
      <c r="E57" s="94"/>
      <c r="F57" s="324" t="s">
        <v>86</v>
      </c>
      <c r="G57" s="324"/>
      <c r="H57" s="324"/>
      <c r="I57" s="324"/>
      <c r="J57" s="324"/>
      <c r="K57" s="94"/>
      <c r="L57" s="324" t="s">
        <v>87</v>
      </c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5">
        <f>ROUND(SUM(AG58:AG59),2)</f>
        <v>0</v>
      </c>
      <c r="AH57" s="323"/>
      <c r="AI57" s="323"/>
      <c r="AJ57" s="323"/>
      <c r="AK57" s="323"/>
      <c r="AL57" s="323"/>
      <c r="AM57" s="323"/>
      <c r="AN57" s="322">
        <f t="shared" si="0"/>
        <v>0</v>
      </c>
      <c r="AO57" s="323"/>
      <c r="AP57" s="323"/>
      <c r="AQ57" s="95" t="s">
        <v>84</v>
      </c>
      <c r="AR57" s="51"/>
      <c r="AS57" s="96">
        <f>ROUND(SUM(AS58:AS59),2)</f>
        <v>0</v>
      </c>
      <c r="AT57" s="97">
        <f t="shared" si="1"/>
        <v>0</v>
      </c>
      <c r="AU57" s="98">
        <f>ROUND(SUM(AU58:AU59),5)</f>
        <v>0</v>
      </c>
      <c r="AV57" s="97">
        <f>ROUND(AZ57*L29,2)</f>
        <v>0</v>
      </c>
      <c r="AW57" s="97">
        <f>ROUND(BA57*L30,2)</f>
        <v>0</v>
      </c>
      <c r="AX57" s="97">
        <f>ROUND(BB57*L29,2)</f>
        <v>0</v>
      </c>
      <c r="AY57" s="97">
        <f>ROUND(BC57*L30,2)</f>
        <v>0</v>
      </c>
      <c r="AZ57" s="97">
        <f>ROUND(SUM(AZ58:AZ59),2)</f>
        <v>0</v>
      </c>
      <c r="BA57" s="97">
        <f>ROUND(SUM(BA58:BA59),2)</f>
        <v>0</v>
      </c>
      <c r="BB57" s="97">
        <f>ROUND(SUM(BB58:BB59),2)</f>
        <v>0</v>
      </c>
      <c r="BC57" s="97">
        <f>ROUND(SUM(BC58:BC59),2)</f>
        <v>0</v>
      </c>
      <c r="BD57" s="99">
        <f>ROUND(SUM(BD58:BD59),2)</f>
        <v>0</v>
      </c>
      <c r="BS57" s="100" t="s">
        <v>72</v>
      </c>
      <c r="BT57" s="100" t="s">
        <v>88</v>
      </c>
      <c r="BU57" s="100" t="s">
        <v>74</v>
      </c>
      <c r="BV57" s="100" t="s">
        <v>75</v>
      </c>
      <c r="BW57" s="100" t="s">
        <v>89</v>
      </c>
      <c r="BX57" s="100" t="s">
        <v>85</v>
      </c>
      <c r="CL57" s="100" t="s">
        <v>19</v>
      </c>
    </row>
    <row r="58" spans="1:90" s="4" customFormat="1" ht="23.25" customHeight="1">
      <c r="A58" s="101" t="s">
        <v>90</v>
      </c>
      <c r="B58" s="49"/>
      <c r="C58" s="94"/>
      <c r="D58" s="94"/>
      <c r="E58" s="94"/>
      <c r="F58" s="94"/>
      <c r="G58" s="324" t="s">
        <v>91</v>
      </c>
      <c r="H58" s="324"/>
      <c r="I58" s="324"/>
      <c r="J58" s="324"/>
      <c r="K58" s="324"/>
      <c r="L58" s="94"/>
      <c r="M58" s="324" t="s">
        <v>92</v>
      </c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2">
        <f>'2020-50-1-3-2-1 - D.2.1-N...'!J34</f>
        <v>0</v>
      </c>
      <c r="AH58" s="323"/>
      <c r="AI58" s="323"/>
      <c r="AJ58" s="323"/>
      <c r="AK58" s="323"/>
      <c r="AL58" s="323"/>
      <c r="AM58" s="323"/>
      <c r="AN58" s="322">
        <f t="shared" si="0"/>
        <v>0</v>
      </c>
      <c r="AO58" s="323"/>
      <c r="AP58" s="323"/>
      <c r="AQ58" s="95" t="s">
        <v>84</v>
      </c>
      <c r="AR58" s="51"/>
      <c r="AS58" s="96">
        <v>0</v>
      </c>
      <c r="AT58" s="97">
        <f t="shared" si="1"/>
        <v>0</v>
      </c>
      <c r="AU58" s="98">
        <f>'2020-50-1-3-2-1 - D.2.1-N...'!P92</f>
        <v>0</v>
      </c>
      <c r="AV58" s="97">
        <f>'2020-50-1-3-2-1 - D.2.1-N...'!J37</f>
        <v>0</v>
      </c>
      <c r="AW58" s="97">
        <f>'2020-50-1-3-2-1 - D.2.1-N...'!J38</f>
        <v>0</v>
      </c>
      <c r="AX58" s="97">
        <f>'2020-50-1-3-2-1 - D.2.1-N...'!J39</f>
        <v>0</v>
      </c>
      <c r="AY58" s="97">
        <f>'2020-50-1-3-2-1 - D.2.1-N...'!J40</f>
        <v>0</v>
      </c>
      <c r="AZ58" s="97">
        <f>'2020-50-1-3-2-1 - D.2.1-N...'!F37</f>
        <v>0</v>
      </c>
      <c r="BA58" s="97">
        <f>'2020-50-1-3-2-1 - D.2.1-N...'!F38</f>
        <v>0</v>
      </c>
      <c r="BB58" s="97">
        <f>'2020-50-1-3-2-1 - D.2.1-N...'!F39</f>
        <v>0</v>
      </c>
      <c r="BC58" s="97">
        <f>'2020-50-1-3-2-1 - D.2.1-N...'!F40</f>
        <v>0</v>
      </c>
      <c r="BD58" s="99">
        <f>'2020-50-1-3-2-1 - D.2.1-N...'!F41</f>
        <v>0</v>
      </c>
      <c r="BT58" s="100" t="s">
        <v>93</v>
      </c>
      <c r="BV58" s="100" t="s">
        <v>75</v>
      </c>
      <c r="BW58" s="100" t="s">
        <v>94</v>
      </c>
      <c r="BX58" s="100" t="s">
        <v>89</v>
      </c>
      <c r="CL58" s="100" t="s">
        <v>19</v>
      </c>
    </row>
    <row r="59" spans="1:90" s="4" customFormat="1" ht="23.25" customHeight="1">
      <c r="A59" s="101" t="s">
        <v>90</v>
      </c>
      <c r="B59" s="49"/>
      <c r="C59" s="94"/>
      <c r="D59" s="94"/>
      <c r="E59" s="94"/>
      <c r="F59" s="94"/>
      <c r="G59" s="324" t="s">
        <v>95</v>
      </c>
      <c r="H59" s="324"/>
      <c r="I59" s="324"/>
      <c r="J59" s="324"/>
      <c r="K59" s="324"/>
      <c r="L59" s="94"/>
      <c r="M59" s="324" t="s">
        <v>96</v>
      </c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2">
        <f>'2020-50-1-3-2-2 - D.2.2-L...'!J34</f>
        <v>0</v>
      </c>
      <c r="AH59" s="323"/>
      <c r="AI59" s="323"/>
      <c r="AJ59" s="323"/>
      <c r="AK59" s="323"/>
      <c r="AL59" s="323"/>
      <c r="AM59" s="323"/>
      <c r="AN59" s="322">
        <f t="shared" si="0"/>
        <v>0</v>
      </c>
      <c r="AO59" s="323"/>
      <c r="AP59" s="323"/>
      <c r="AQ59" s="95" t="s">
        <v>84</v>
      </c>
      <c r="AR59" s="51"/>
      <c r="AS59" s="102">
        <v>0</v>
      </c>
      <c r="AT59" s="103">
        <f t="shared" si="1"/>
        <v>0</v>
      </c>
      <c r="AU59" s="104">
        <f>'2020-50-1-3-2-2 - D.2.2-L...'!P106</f>
        <v>0</v>
      </c>
      <c r="AV59" s="103">
        <f>'2020-50-1-3-2-2 - D.2.2-L...'!J37</f>
        <v>0</v>
      </c>
      <c r="AW59" s="103">
        <f>'2020-50-1-3-2-2 - D.2.2-L...'!J38</f>
        <v>0</v>
      </c>
      <c r="AX59" s="103">
        <f>'2020-50-1-3-2-2 - D.2.2-L...'!J39</f>
        <v>0</v>
      </c>
      <c r="AY59" s="103">
        <f>'2020-50-1-3-2-2 - D.2.2-L...'!J40</f>
        <v>0</v>
      </c>
      <c r="AZ59" s="103">
        <f>'2020-50-1-3-2-2 - D.2.2-L...'!F37</f>
        <v>0</v>
      </c>
      <c r="BA59" s="103">
        <f>'2020-50-1-3-2-2 - D.2.2-L...'!F38</f>
        <v>0</v>
      </c>
      <c r="BB59" s="103">
        <f>'2020-50-1-3-2-2 - D.2.2-L...'!F39</f>
        <v>0</v>
      </c>
      <c r="BC59" s="103">
        <f>'2020-50-1-3-2-2 - D.2.2-L...'!F40</f>
        <v>0</v>
      </c>
      <c r="BD59" s="105">
        <f>'2020-50-1-3-2-2 - D.2.2-L...'!F41</f>
        <v>0</v>
      </c>
      <c r="BT59" s="100" t="s">
        <v>93</v>
      </c>
      <c r="BV59" s="100" t="s">
        <v>75</v>
      </c>
      <c r="BW59" s="100" t="s">
        <v>97</v>
      </c>
      <c r="BX59" s="100" t="s">
        <v>89</v>
      </c>
      <c r="CL59" s="100" t="s">
        <v>19</v>
      </c>
    </row>
    <row r="60" spans="1:57" s="2" customFormat="1" ht="30" customHeight="1">
      <c r="A60" s="32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7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s="2" customFormat="1" ht="6.95" customHeight="1">
      <c r="A61" s="32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37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</sheetData>
  <sheetProtection algorithmName="SHA-512" hashValue="u7kSvYB9nmuAP6fok0o200R5Q6Pj7tunja3BkErPr6PfTeX0dzPZQ7SGb3OttfMlWB3Hg8NYXK7HHXmWZptCuQ==" saltValue="ykL1UQij4K9HzSku4Vj6FU3N4lqyzFFKEpaylRUpgbF9gsK8XxJMluX844S07TaulaLkSPJEOqg8PJTF3kj0/A==" spinCount="100000" sheet="1" objects="1" scenarios="1" formatColumns="0" formatRows="0"/>
  <mergeCells count="58">
    <mergeCell ref="AR2:BE2"/>
    <mergeCell ref="L33:P33"/>
    <mergeCell ref="W33:AE33"/>
    <mergeCell ref="AK33:AO33"/>
    <mergeCell ref="AK35:AO35"/>
    <mergeCell ref="X35:AB35"/>
    <mergeCell ref="L31:P31"/>
    <mergeCell ref="W31:AE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AG58:AM58"/>
    <mergeCell ref="AN58:AP58"/>
    <mergeCell ref="G58:K58"/>
    <mergeCell ref="M58:AF58"/>
    <mergeCell ref="AN59:AP59"/>
    <mergeCell ref="AG59:AM59"/>
    <mergeCell ref="G59:K59"/>
    <mergeCell ref="M59:AF59"/>
    <mergeCell ref="AN56:AP56"/>
    <mergeCell ref="E56:I56"/>
    <mergeCell ref="K56:AF56"/>
    <mergeCell ref="AG56:AM56"/>
    <mergeCell ref="L57:AF57"/>
    <mergeCell ref="AN57:AP57"/>
    <mergeCell ref="F57:J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8" location="'2020-50-1-3-2-1 - D.2.1-N...'!C2" display="/"/>
    <hyperlink ref="A59" location="'2020-50-1-3-2-2 - D.2.2-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>
      <selection activeCell="E31" sqref="E31:H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5" t="s">
        <v>94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81</v>
      </c>
    </row>
    <row r="4" spans="2:46" s="1" customFormat="1" ht="24.95" customHeight="1">
      <c r="B4" s="18"/>
      <c r="D4" s="110" t="s">
        <v>98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6.5" customHeight="1">
      <c r="B7" s="18"/>
      <c r="E7" s="348" t="str">
        <f>'Rekapitulace stavby'!K6</f>
        <v>TÚ LF UP v Olomouci</v>
      </c>
      <c r="F7" s="349"/>
      <c r="G7" s="349"/>
      <c r="H7" s="349"/>
      <c r="I7" s="106"/>
      <c r="L7" s="18"/>
    </row>
    <row r="8" spans="2:12" ht="12.75">
      <c r="B8" s="18"/>
      <c r="D8" s="112" t="s">
        <v>99</v>
      </c>
      <c r="L8" s="18"/>
    </row>
    <row r="9" spans="2:12" s="1" customFormat="1" ht="16.5" customHeight="1">
      <c r="B9" s="18"/>
      <c r="E9" s="348" t="s">
        <v>100</v>
      </c>
      <c r="F9" s="347"/>
      <c r="G9" s="347"/>
      <c r="H9" s="347"/>
      <c r="I9" s="106"/>
      <c r="L9" s="18"/>
    </row>
    <row r="10" spans="2:12" s="1" customFormat="1" ht="12" customHeight="1">
      <c r="B10" s="18"/>
      <c r="D10" s="112" t="s">
        <v>101</v>
      </c>
      <c r="I10" s="106"/>
      <c r="L10" s="18"/>
    </row>
    <row r="11" spans="1:31" s="2" customFormat="1" ht="16.5" customHeight="1">
      <c r="A11" s="32"/>
      <c r="B11" s="37"/>
      <c r="C11" s="32"/>
      <c r="D11" s="32"/>
      <c r="E11" s="350" t="s">
        <v>102</v>
      </c>
      <c r="F11" s="351"/>
      <c r="G11" s="351"/>
      <c r="H11" s="351"/>
      <c r="I11" s="114"/>
      <c r="J11" s="32"/>
      <c r="K11" s="32"/>
      <c r="L11" s="11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103</v>
      </c>
      <c r="E12" s="32"/>
      <c r="F12" s="32"/>
      <c r="G12" s="32"/>
      <c r="H12" s="32"/>
      <c r="I12" s="114"/>
      <c r="J12" s="32"/>
      <c r="K12" s="32"/>
      <c r="L12" s="11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6.5" customHeight="1">
      <c r="A13" s="32"/>
      <c r="B13" s="37"/>
      <c r="C13" s="32"/>
      <c r="D13" s="32"/>
      <c r="E13" s="352" t="s">
        <v>104</v>
      </c>
      <c r="F13" s="351"/>
      <c r="G13" s="351"/>
      <c r="H13" s="351"/>
      <c r="I13" s="114"/>
      <c r="J13" s="32"/>
      <c r="K13" s="32"/>
      <c r="L13" s="11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1.25">
      <c r="A14" s="32"/>
      <c r="B14" s="37"/>
      <c r="C14" s="32"/>
      <c r="D14" s="32"/>
      <c r="E14" s="32"/>
      <c r="F14" s="32"/>
      <c r="G14" s="32"/>
      <c r="H14" s="32"/>
      <c r="I14" s="114"/>
      <c r="J14" s="32"/>
      <c r="K14" s="32"/>
      <c r="L14" s="11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12" t="s">
        <v>18</v>
      </c>
      <c r="E15" s="32"/>
      <c r="F15" s="100" t="s">
        <v>19</v>
      </c>
      <c r="G15" s="32"/>
      <c r="H15" s="32"/>
      <c r="I15" s="116" t="s">
        <v>20</v>
      </c>
      <c r="J15" s="100" t="s">
        <v>21</v>
      </c>
      <c r="K15" s="32"/>
      <c r="L15" s="11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2" t="s">
        <v>22</v>
      </c>
      <c r="E16" s="32"/>
      <c r="F16" s="100" t="s">
        <v>23</v>
      </c>
      <c r="G16" s="32"/>
      <c r="H16" s="32"/>
      <c r="I16" s="116" t="s">
        <v>24</v>
      </c>
      <c r="J16" s="117" t="str">
        <f>'Rekapitulace stavby'!AN8</f>
        <v>24. 11. 2020</v>
      </c>
      <c r="K16" s="32"/>
      <c r="L16" s="11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7"/>
      <c r="C17" s="32"/>
      <c r="D17" s="32"/>
      <c r="E17" s="32"/>
      <c r="F17" s="32"/>
      <c r="G17" s="32"/>
      <c r="H17" s="32"/>
      <c r="I17" s="114"/>
      <c r="J17" s="32"/>
      <c r="K17" s="32"/>
      <c r="L17" s="11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12" t="s">
        <v>26</v>
      </c>
      <c r="E18" s="32"/>
      <c r="F18" s="32"/>
      <c r="G18" s="32"/>
      <c r="H18" s="32"/>
      <c r="I18" s="116" t="s">
        <v>27</v>
      </c>
      <c r="J18" s="100" t="s">
        <v>21</v>
      </c>
      <c r="K18" s="32"/>
      <c r="L18" s="11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0" t="s">
        <v>28</v>
      </c>
      <c r="F19" s="32"/>
      <c r="G19" s="32"/>
      <c r="H19" s="32"/>
      <c r="I19" s="116" t="s">
        <v>29</v>
      </c>
      <c r="J19" s="100" t="s">
        <v>21</v>
      </c>
      <c r="K19" s="32"/>
      <c r="L19" s="11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114"/>
      <c r="J20" s="32"/>
      <c r="K20" s="32"/>
      <c r="L20" s="11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12" t="s">
        <v>30</v>
      </c>
      <c r="E21" s="32"/>
      <c r="F21" s="32"/>
      <c r="G21" s="32"/>
      <c r="H21" s="32"/>
      <c r="I21" s="116" t="s">
        <v>27</v>
      </c>
      <c r="J21" s="28" t="str">
        <f>'Rekapitulace stavby'!AN13</f>
        <v>Vyplň údaj</v>
      </c>
      <c r="K21" s="32"/>
      <c r="L21" s="11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353" t="str">
        <f>'Rekapitulace stavby'!E14</f>
        <v>Vyplň údaj</v>
      </c>
      <c r="F22" s="354"/>
      <c r="G22" s="354"/>
      <c r="H22" s="354"/>
      <c r="I22" s="116" t="s">
        <v>29</v>
      </c>
      <c r="J22" s="28" t="str">
        <f>'Rekapitulace stavby'!AN14</f>
        <v>Vyplň údaj</v>
      </c>
      <c r="K22" s="32"/>
      <c r="L22" s="11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114"/>
      <c r="J23" s="32"/>
      <c r="K23" s="32"/>
      <c r="L23" s="11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12" t="s">
        <v>32</v>
      </c>
      <c r="E24" s="32"/>
      <c r="F24" s="32"/>
      <c r="G24" s="32"/>
      <c r="H24" s="32"/>
      <c r="I24" s="116" t="s">
        <v>27</v>
      </c>
      <c r="J24" s="100" t="s">
        <v>21</v>
      </c>
      <c r="K24" s="32"/>
      <c r="L24" s="11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7"/>
      <c r="C25" s="32"/>
      <c r="D25" s="32"/>
      <c r="E25" s="100" t="s">
        <v>33</v>
      </c>
      <c r="F25" s="32"/>
      <c r="G25" s="32"/>
      <c r="H25" s="32"/>
      <c r="I25" s="116" t="s">
        <v>29</v>
      </c>
      <c r="J25" s="100" t="s">
        <v>21</v>
      </c>
      <c r="K25" s="32"/>
      <c r="L25" s="11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114"/>
      <c r="J26" s="32"/>
      <c r="K26" s="32"/>
      <c r="L26" s="11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7"/>
      <c r="C27" s="32"/>
      <c r="D27" s="112" t="s">
        <v>35</v>
      </c>
      <c r="E27" s="32"/>
      <c r="F27" s="32"/>
      <c r="G27" s="32"/>
      <c r="H27" s="32"/>
      <c r="I27" s="116" t="s">
        <v>27</v>
      </c>
      <c r="J27" s="100" t="s">
        <v>21</v>
      </c>
      <c r="K27" s="32"/>
      <c r="L27" s="11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7"/>
      <c r="C28" s="32"/>
      <c r="D28" s="32"/>
      <c r="E28" s="100" t="s">
        <v>105</v>
      </c>
      <c r="F28" s="32"/>
      <c r="G28" s="32"/>
      <c r="H28" s="32"/>
      <c r="I28" s="116" t="s">
        <v>29</v>
      </c>
      <c r="J28" s="100" t="s">
        <v>21</v>
      </c>
      <c r="K28" s="32"/>
      <c r="L28" s="11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32"/>
      <c r="E29" s="32"/>
      <c r="F29" s="32"/>
      <c r="G29" s="32"/>
      <c r="H29" s="32"/>
      <c r="I29" s="114"/>
      <c r="J29" s="32"/>
      <c r="K29" s="32"/>
      <c r="L29" s="11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7"/>
      <c r="C30" s="32"/>
      <c r="D30" s="112" t="s">
        <v>37</v>
      </c>
      <c r="E30" s="32"/>
      <c r="F30" s="32"/>
      <c r="G30" s="32"/>
      <c r="H30" s="32"/>
      <c r="I30" s="114"/>
      <c r="J30" s="32"/>
      <c r="K30" s="32"/>
      <c r="L30" s="11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69.75" customHeight="1">
      <c r="A31" s="118"/>
      <c r="B31" s="119"/>
      <c r="C31" s="118"/>
      <c r="D31" s="118"/>
      <c r="E31" s="355" t="s">
        <v>106</v>
      </c>
      <c r="F31" s="355"/>
      <c r="G31" s="355"/>
      <c r="H31" s="355"/>
      <c r="I31" s="120"/>
      <c r="J31" s="118"/>
      <c r="K31" s="118"/>
      <c r="L31" s="121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2"/>
      <c r="B32" s="37"/>
      <c r="C32" s="32"/>
      <c r="D32" s="32"/>
      <c r="E32" s="32"/>
      <c r="F32" s="32"/>
      <c r="G32" s="32"/>
      <c r="H32" s="32"/>
      <c r="I32" s="114"/>
      <c r="J32" s="32"/>
      <c r="K32" s="32"/>
      <c r="L32" s="11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2"/>
      <c r="K33" s="122"/>
      <c r="L33" s="11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7"/>
      <c r="C34" s="32"/>
      <c r="D34" s="124" t="s">
        <v>39</v>
      </c>
      <c r="E34" s="32"/>
      <c r="F34" s="32"/>
      <c r="G34" s="32"/>
      <c r="H34" s="32"/>
      <c r="I34" s="114"/>
      <c r="J34" s="125">
        <f>ROUND(J92,2)</f>
        <v>0</v>
      </c>
      <c r="K34" s="32"/>
      <c r="L34" s="11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7"/>
      <c r="C35" s="32"/>
      <c r="D35" s="122"/>
      <c r="E35" s="122"/>
      <c r="F35" s="122"/>
      <c r="G35" s="122"/>
      <c r="H35" s="122"/>
      <c r="I35" s="123"/>
      <c r="J35" s="122"/>
      <c r="K35" s="122"/>
      <c r="L35" s="11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32"/>
      <c r="F36" s="126" t="s">
        <v>41</v>
      </c>
      <c r="G36" s="32"/>
      <c r="H36" s="32"/>
      <c r="I36" s="127" t="s">
        <v>40</v>
      </c>
      <c r="J36" s="126" t="s">
        <v>42</v>
      </c>
      <c r="K36" s="32"/>
      <c r="L36" s="11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7"/>
      <c r="C37" s="32"/>
      <c r="D37" s="113" t="s">
        <v>43</v>
      </c>
      <c r="E37" s="112" t="s">
        <v>44</v>
      </c>
      <c r="F37" s="128">
        <f>ROUND((SUM(BE92:BE151)),2)</f>
        <v>0</v>
      </c>
      <c r="G37" s="32"/>
      <c r="H37" s="32"/>
      <c r="I37" s="129">
        <v>0.21</v>
      </c>
      <c r="J37" s="128">
        <f>ROUND(((SUM(BE92:BE151))*I37),2)</f>
        <v>0</v>
      </c>
      <c r="K37" s="32"/>
      <c r="L37" s="11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7"/>
      <c r="C38" s="32"/>
      <c r="D38" s="32"/>
      <c r="E38" s="112" t="s">
        <v>45</v>
      </c>
      <c r="F38" s="128">
        <f>ROUND((SUM(BF92:BF151)),2)</f>
        <v>0</v>
      </c>
      <c r="G38" s="32"/>
      <c r="H38" s="32"/>
      <c r="I38" s="129">
        <v>0.15</v>
      </c>
      <c r="J38" s="128">
        <f>ROUND(((SUM(BF92:BF151))*I38),2)</f>
        <v>0</v>
      </c>
      <c r="K38" s="32"/>
      <c r="L38" s="11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2" t="s">
        <v>46</v>
      </c>
      <c r="F39" s="128">
        <f>ROUND((SUM(BG92:BG151)),2)</f>
        <v>0</v>
      </c>
      <c r="G39" s="32"/>
      <c r="H39" s="32"/>
      <c r="I39" s="129">
        <v>0.21</v>
      </c>
      <c r="J39" s="128">
        <f>0</f>
        <v>0</v>
      </c>
      <c r="K39" s="32"/>
      <c r="L39" s="11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7"/>
      <c r="C40" s="32"/>
      <c r="D40" s="32"/>
      <c r="E40" s="112" t="s">
        <v>47</v>
      </c>
      <c r="F40" s="128">
        <f>ROUND((SUM(BH92:BH151)),2)</f>
        <v>0</v>
      </c>
      <c r="G40" s="32"/>
      <c r="H40" s="32"/>
      <c r="I40" s="129">
        <v>0.15</v>
      </c>
      <c r="J40" s="128">
        <f>0</f>
        <v>0</v>
      </c>
      <c r="K40" s="32"/>
      <c r="L40" s="11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customHeight="1" hidden="1">
      <c r="A41" s="32"/>
      <c r="B41" s="37"/>
      <c r="C41" s="32"/>
      <c r="D41" s="32"/>
      <c r="E41" s="112" t="s">
        <v>48</v>
      </c>
      <c r="F41" s="128">
        <f>ROUND((SUM(BI92:BI151)),2)</f>
        <v>0</v>
      </c>
      <c r="G41" s="32"/>
      <c r="H41" s="32"/>
      <c r="I41" s="129">
        <v>0</v>
      </c>
      <c r="J41" s="128">
        <f>0</f>
        <v>0</v>
      </c>
      <c r="K41" s="32"/>
      <c r="L41" s="11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7"/>
      <c r="C42" s="32"/>
      <c r="D42" s="32"/>
      <c r="E42" s="32"/>
      <c r="F42" s="32"/>
      <c r="G42" s="32"/>
      <c r="H42" s="32"/>
      <c r="I42" s="114"/>
      <c r="J42" s="32"/>
      <c r="K42" s="32"/>
      <c r="L42" s="11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7"/>
      <c r="C43" s="130"/>
      <c r="D43" s="131" t="s">
        <v>49</v>
      </c>
      <c r="E43" s="132"/>
      <c r="F43" s="132"/>
      <c r="G43" s="133" t="s">
        <v>50</v>
      </c>
      <c r="H43" s="134" t="s">
        <v>51</v>
      </c>
      <c r="I43" s="135"/>
      <c r="J43" s="136">
        <f>SUM(J34:J41)</f>
        <v>0</v>
      </c>
      <c r="K43" s="137"/>
      <c r="L43" s="11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8" spans="1:31" s="2" customFormat="1" ht="6.95" customHeight="1">
      <c r="A48" s="32"/>
      <c r="B48" s="141"/>
      <c r="C48" s="142"/>
      <c r="D48" s="142"/>
      <c r="E48" s="142"/>
      <c r="F48" s="142"/>
      <c r="G48" s="142"/>
      <c r="H48" s="142"/>
      <c r="I48" s="143"/>
      <c r="J48" s="142"/>
      <c r="K48" s="142"/>
      <c r="L48" s="115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24.95" customHeight="1">
      <c r="A49" s="32"/>
      <c r="B49" s="33"/>
      <c r="C49" s="21" t="s">
        <v>107</v>
      </c>
      <c r="D49" s="34"/>
      <c r="E49" s="34"/>
      <c r="F49" s="34"/>
      <c r="G49" s="34"/>
      <c r="H49" s="34"/>
      <c r="I49" s="114"/>
      <c r="J49" s="34"/>
      <c r="K49" s="34"/>
      <c r="L49" s="115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6.95" customHeight="1">
      <c r="A50" s="32"/>
      <c r="B50" s="33"/>
      <c r="C50" s="34"/>
      <c r="D50" s="34"/>
      <c r="E50" s="34"/>
      <c r="F50" s="34"/>
      <c r="G50" s="34"/>
      <c r="H50" s="34"/>
      <c r="I50" s="114"/>
      <c r="J50" s="34"/>
      <c r="K50" s="34"/>
      <c r="L50" s="115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2" customHeight="1">
      <c r="A51" s="32"/>
      <c r="B51" s="33"/>
      <c r="C51" s="27" t="s">
        <v>16</v>
      </c>
      <c r="D51" s="34"/>
      <c r="E51" s="34"/>
      <c r="F51" s="34"/>
      <c r="G51" s="34"/>
      <c r="H51" s="34"/>
      <c r="I51" s="114"/>
      <c r="J51" s="34"/>
      <c r="K51" s="34"/>
      <c r="L51" s="115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6.5" customHeight="1">
      <c r="A52" s="32"/>
      <c r="B52" s="33"/>
      <c r="C52" s="34"/>
      <c r="D52" s="34"/>
      <c r="E52" s="356" t="str">
        <f>E7</f>
        <v>TÚ LF UP v Olomouci</v>
      </c>
      <c r="F52" s="357"/>
      <c r="G52" s="357"/>
      <c r="H52" s="357"/>
      <c r="I52" s="114"/>
      <c r="J52" s="34"/>
      <c r="K52" s="34"/>
      <c r="L52" s="115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2:12" s="1" customFormat="1" ht="12" customHeight="1">
      <c r="B53" s="19"/>
      <c r="C53" s="27" t="s">
        <v>99</v>
      </c>
      <c r="D53" s="20"/>
      <c r="E53" s="20"/>
      <c r="F53" s="20"/>
      <c r="G53" s="20"/>
      <c r="H53" s="20"/>
      <c r="I53" s="106"/>
      <c r="J53" s="20"/>
      <c r="K53" s="20"/>
      <c r="L53" s="18"/>
    </row>
    <row r="54" spans="2:12" s="1" customFormat="1" ht="16.5" customHeight="1">
      <c r="B54" s="19"/>
      <c r="C54" s="20"/>
      <c r="D54" s="20"/>
      <c r="E54" s="356" t="s">
        <v>100</v>
      </c>
      <c r="F54" s="332"/>
      <c r="G54" s="332"/>
      <c r="H54" s="332"/>
      <c r="I54" s="106"/>
      <c r="J54" s="20"/>
      <c r="K54" s="20"/>
      <c r="L54" s="18"/>
    </row>
    <row r="55" spans="2:12" s="1" customFormat="1" ht="12" customHeight="1">
      <c r="B55" s="19"/>
      <c r="C55" s="27" t="s">
        <v>101</v>
      </c>
      <c r="D55" s="20"/>
      <c r="E55" s="20"/>
      <c r="F55" s="20"/>
      <c r="G55" s="20"/>
      <c r="H55" s="20"/>
      <c r="I55" s="106"/>
      <c r="J55" s="20"/>
      <c r="K55" s="20"/>
      <c r="L55" s="18"/>
    </row>
    <row r="56" spans="1:31" s="2" customFormat="1" ht="16.5" customHeight="1">
      <c r="A56" s="32"/>
      <c r="B56" s="33"/>
      <c r="C56" s="34"/>
      <c r="D56" s="34"/>
      <c r="E56" s="358" t="s">
        <v>102</v>
      </c>
      <c r="F56" s="359"/>
      <c r="G56" s="359"/>
      <c r="H56" s="359"/>
      <c r="I56" s="114"/>
      <c r="J56" s="34"/>
      <c r="K56" s="34"/>
      <c r="L56" s="115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12" customHeight="1">
      <c r="A57" s="32"/>
      <c r="B57" s="33"/>
      <c r="C57" s="27" t="s">
        <v>103</v>
      </c>
      <c r="D57" s="34"/>
      <c r="E57" s="34"/>
      <c r="F57" s="34"/>
      <c r="G57" s="34"/>
      <c r="H57" s="34"/>
      <c r="I57" s="114"/>
      <c r="J57" s="34"/>
      <c r="K57" s="34"/>
      <c r="L57" s="115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6.5" customHeight="1">
      <c r="A58" s="32"/>
      <c r="B58" s="33"/>
      <c r="C58" s="34"/>
      <c r="D58" s="34"/>
      <c r="E58" s="303" t="str">
        <f>E13</f>
        <v>2020/50-1-3-2-1 - D.2.1-Nábytek</v>
      </c>
      <c r="F58" s="359"/>
      <c r="G58" s="359"/>
      <c r="H58" s="359"/>
      <c r="I58" s="114"/>
      <c r="J58" s="34"/>
      <c r="K58" s="34"/>
      <c r="L58" s="115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6.95" customHeight="1">
      <c r="A59" s="32"/>
      <c r="B59" s="33"/>
      <c r="C59" s="34"/>
      <c r="D59" s="34"/>
      <c r="E59" s="34"/>
      <c r="F59" s="34"/>
      <c r="G59" s="34"/>
      <c r="H59" s="34"/>
      <c r="I59" s="114"/>
      <c r="J59" s="34"/>
      <c r="K59" s="34"/>
      <c r="L59" s="115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2" customHeight="1">
      <c r="A60" s="32"/>
      <c r="B60" s="33"/>
      <c r="C60" s="27" t="s">
        <v>22</v>
      </c>
      <c r="D60" s="34"/>
      <c r="E60" s="34"/>
      <c r="F60" s="25" t="str">
        <f>F16</f>
        <v xml:space="preserve"> </v>
      </c>
      <c r="G60" s="34"/>
      <c r="H60" s="34"/>
      <c r="I60" s="116" t="s">
        <v>24</v>
      </c>
      <c r="J60" s="57" t="str">
        <f>IF(J16="","",J16)</f>
        <v>24. 11. 2020</v>
      </c>
      <c r="K60" s="34"/>
      <c r="L60" s="115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6.95" customHeight="1">
      <c r="A61" s="32"/>
      <c r="B61" s="33"/>
      <c r="C61" s="34"/>
      <c r="D61" s="34"/>
      <c r="E61" s="34"/>
      <c r="F61" s="34"/>
      <c r="G61" s="34"/>
      <c r="H61" s="34"/>
      <c r="I61" s="114"/>
      <c r="J61" s="34"/>
      <c r="K61" s="34"/>
      <c r="L61" s="11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40.15" customHeight="1">
      <c r="A62" s="32"/>
      <c r="B62" s="33"/>
      <c r="C62" s="27" t="s">
        <v>26</v>
      </c>
      <c r="D62" s="34"/>
      <c r="E62" s="34"/>
      <c r="F62" s="25" t="str">
        <f>E19</f>
        <v>UPOL LF</v>
      </c>
      <c r="G62" s="34"/>
      <c r="H62" s="34"/>
      <c r="I62" s="116" t="s">
        <v>32</v>
      </c>
      <c r="J62" s="30" t="str">
        <f>E25</f>
        <v>HEXAPLAN INTERNATIONAL spol. s r.o.</v>
      </c>
      <c r="K62" s="34"/>
      <c r="L62" s="11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2" customFormat="1" ht="15.2" customHeight="1">
      <c r="A63" s="32"/>
      <c r="B63" s="33"/>
      <c r="C63" s="27" t="s">
        <v>30</v>
      </c>
      <c r="D63" s="34"/>
      <c r="E63" s="34"/>
      <c r="F63" s="25" t="str">
        <f>IF(E22="","",E22)</f>
        <v>Vyplň údaj</v>
      </c>
      <c r="G63" s="34"/>
      <c r="H63" s="34"/>
      <c r="I63" s="116" t="s">
        <v>35</v>
      </c>
      <c r="J63" s="30" t="str">
        <f>E28</f>
        <v>Ing.arch.J.Pálka</v>
      </c>
      <c r="K63" s="34"/>
      <c r="L63" s="115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" customFormat="1" ht="10.35" customHeight="1">
      <c r="A64" s="32"/>
      <c r="B64" s="33"/>
      <c r="C64" s="34"/>
      <c r="D64" s="34"/>
      <c r="E64" s="34"/>
      <c r="F64" s="34"/>
      <c r="G64" s="34"/>
      <c r="H64" s="34"/>
      <c r="I64" s="114"/>
      <c r="J64" s="34"/>
      <c r="K64" s="34"/>
      <c r="L64" s="115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29.25" customHeight="1">
      <c r="A65" s="32"/>
      <c r="B65" s="33"/>
      <c r="C65" s="144" t="s">
        <v>108</v>
      </c>
      <c r="D65" s="145"/>
      <c r="E65" s="145"/>
      <c r="F65" s="145"/>
      <c r="G65" s="145"/>
      <c r="H65" s="145"/>
      <c r="I65" s="146"/>
      <c r="J65" s="147" t="s">
        <v>109</v>
      </c>
      <c r="K65" s="145"/>
      <c r="L65" s="11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10.35" customHeight="1">
      <c r="A66" s="32"/>
      <c r="B66" s="33"/>
      <c r="C66" s="34"/>
      <c r="D66" s="34"/>
      <c r="E66" s="34"/>
      <c r="F66" s="34"/>
      <c r="G66" s="34"/>
      <c r="H66" s="34"/>
      <c r="I66" s="114"/>
      <c r="J66" s="34"/>
      <c r="K66" s="34"/>
      <c r="L66" s="115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47" s="2" customFormat="1" ht="22.9" customHeight="1">
      <c r="A67" s="32"/>
      <c r="B67" s="33"/>
      <c r="C67" s="148" t="s">
        <v>71</v>
      </c>
      <c r="D67" s="34"/>
      <c r="E67" s="34"/>
      <c r="F67" s="34"/>
      <c r="G67" s="34"/>
      <c r="H67" s="34"/>
      <c r="I67" s="114"/>
      <c r="J67" s="75">
        <f>J92</f>
        <v>0</v>
      </c>
      <c r="K67" s="34"/>
      <c r="L67" s="115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U67" s="15" t="s">
        <v>110</v>
      </c>
    </row>
    <row r="68" spans="2:12" s="9" customFormat="1" ht="24.95" customHeight="1">
      <c r="B68" s="149"/>
      <c r="C68" s="150"/>
      <c r="D68" s="151" t="s">
        <v>111</v>
      </c>
      <c r="E68" s="152"/>
      <c r="F68" s="152"/>
      <c r="G68" s="152"/>
      <c r="H68" s="152"/>
      <c r="I68" s="153"/>
      <c r="J68" s="154">
        <f>J93</f>
        <v>0</v>
      </c>
      <c r="K68" s="150"/>
      <c r="L68" s="155"/>
    </row>
    <row r="69" spans="1:31" s="2" customFormat="1" ht="21.75" customHeight="1">
      <c r="A69" s="32"/>
      <c r="B69" s="33"/>
      <c r="C69" s="34"/>
      <c r="D69" s="34"/>
      <c r="E69" s="34"/>
      <c r="F69" s="34"/>
      <c r="G69" s="34"/>
      <c r="H69" s="34"/>
      <c r="I69" s="114"/>
      <c r="J69" s="34"/>
      <c r="K69" s="34"/>
      <c r="L69" s="115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45"/>
      <c r="C70" s="46"/>
      <c r="D70" s="46"/>
      <c r="E70" s="46"/>
      <c r="F70" s="46"/>
      <c r="G70" s="46"/>
      <c r="H70" s="46"/>
      <c r="I70" s="140"/>
      <c r="J70" s="46"/>
      <c r="K70" s="46"/>
      <c r="L70" s="115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4" spans="1:31" s="2" customFormat="1" ht="6.95" customHeight="1">
      <c r="A74" s="32"/>
      <c r="B74" s="47"/>
      <c r="C74" s="48"/>
      <c r="D74" s="48"/>
      <c r="E74" s="48"/>
      <c r="F74" s="48"/>
      <c r="G74" s="48"/>
      <c r="H74" s="48"/>
      <c r="I74" s="143"/>
      <c r="J74" s="48"/>
      <c r="K74" s="48"/>
      <c r="L74" s="115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24.95" customHeight="1">
      <c r="A75" s="32"/>
      <c r="B75" s="33"/>
      <c r="C75" s="21" t="s">
        <v>112</v>
      </c>
      <c r="D75" s="34"/>
      <c r="E75" s="34"/>
      <c r="F75" s="34"/>
      <c r="G75" s="34"/>
      <c r="H75" s="34"/>
      <c r="I75" s="114"/>
      <c r="J75" s="34"/>
      <c r="K75" s="34"/>
      <c r="L75" s="115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4"/>
      <c r="D76" s="34"/>
      <c r="E76" s="34"/>
      <c r="F76" s="34"/>
      <c r="G76" s="34"/>
      <c r="H76" s="34"/>
      <c r="I76" s="114"/>
      <c r="J76" s="34"/>
      <c r="K76" s="34"/>
      <c r="L76" s="11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>
      <c r="A77" s="32"/>
      <c r="B77" s="33"/>
      <c r="C77" s="27" t="s">
        <v>16</v>
      </c>
      <c r="D77" s="34"/>
      <c r="E77" s="34"/>
      <c r="F77" s="34"/>
      <c r="G77" s="34"/>
      <c r="H77" s="34"/>
      <c r="I77" s="114"/>
      <c r="J77" s="34"/>
      <c r="K77" s="34"/>
      <c r="L77" s="11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6.5" customHeight="1">
      <c r="A78" s="32"/>
      <c r="B78" s="33"/>
      <c r="C78" s="34"/>
      <c r="D78" s="34"/>
      <c r="E78" s="356" t="str">
        <f>E7</f>
        <v>TÚ LF UP v Olomouci</v>
      </c>
      <c r="F78" s="357"/>
      <c r="G78" s="357"/>
      <c r="H78" s="357"/>
      <c r="I78" s="114"/>
      <c r="J78" s="34"/>
      <c r="K78" s="34"/>
      <c r="L78" s="115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2:12" s="1" customFormat="1" ht="12" customHeight="1">
      <c r="B79" s="19"/>
      <c r="C79" s="27" t="s">
        <v>99</v>
      </c>
      <c r="D79" s="20"/>
      <c r="E79" s="20"/>
      <c r="F79" s="20"/>
      <c r="G79" s="20"/>
      <c r="H79" s="20"/>
      <c r="I79" s="106"/>
      <c r="J79" s="20"/>
      <c r="K79" s="20"/>
      <c r="L79" s="18"/>
    </row>
    <row r="80" spans="2:12" s="1" customFormat="1" ht="16.5" customHeight="1">
      <c r="B80" s="19"/>
      <c r="C80" s="20"/>
      <c r="D80" s="20"/>
      <c r="E80" s="356" t="s">
        <v>100</v>
      </c>
      <c r="F80" s="332"/>
      <c r="G80" s="332"/>
      <c r="H80" s="332"/>
      <c r="I80" s="106"/>
      <c r="J80" s="20"/>
      <c r="K80" s="20"/>
      <c r="L80" s="18"/>
    </row>
    <row r="81" spans="2:12" s="1" customFormat="1" ht="12" customHeight="1">
      <c r="B81" s="19"/>
      <c r="C81" s="27" t="s">
        <v>101</v>
      </c>
      <c r="D81" s="20"/>
      <c r="E81" s="20"/>
      <c r="F81" s="20"/>
      <c r="G81" s="20"/>
      <c r="H81" s="20"/>
      <c r="I81" s="106"/>
      <c r="J81" s="20"/>
      <c r="K81" s="20"/>
      <c r="L81" s="18"/>
    </row>
    <row r="82" spans="1:31" s="2" customFormat="1" ht="16.5" customHeight="1">
      <c r="A82" s="32"/>
      <c r="B82" s="33"/>
      <c r="C82" s="34"/>
      <c r="D82" s="34"/>
      <c r="E82" s="358" t="s">
        <v>102</v>
      </c>
      <c r="F82" s="359"/>
      <c r="G82" s="359"/>
      <c r="H82" s="359"/>
      <c r="I82" s="114"/>
      <c r="J82" s="34"/>
      <c r="K82" s="34"/>
      <c r="L82" s="11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7" t="s">
        <v>103</v>
      </c>
      <c r="D83" s="34"/>
      <c r="E83" s="34"/>
      <c r="F83" s="34"/>
      <c r="G83" s="34"/>
      <c r="H83" s="34"/>
      <c r="I83" s="114"/>
      <c r="J83" s="34"/>
      <c r="K83" s="34"/>
      <c r="L83" s="11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4"/>
      <c r="D84" s="34"/>
      <c r="E84" s="303" t="str">
        <f>E13</f>
        <v>2020/50-1-3-2-1 - D.2.1-Nábytek</v>
      </c>
      <c r="F84" s="359"/>
      <c r="G84" s="359"/>
      <c r="H84" s="359"/>
      <c r="I84" s="114"/>
      <c r="J84" s="34"/>
      <c r="K84" s="34"/>
      <c r="L84" s="11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6.95" customHeight="1">
      <c r="A85" s="32"/>
      <c r="B85" s="33"/>
      <c r="C85" s="34"/>
      <c r="D85" s="34"/>
      <c r="E85" s="34"/>
      <c r="F85" s="34"/>
      <c r="G85" s="34"/>
      <c r="H85" s="34"/>
      <c r="I85" s="114"/>
      <c r="J85" s="34"/>
      <c r="K85" s="34"/>
      <c r="L85" s="11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22</v>
      </c>
      <c r="D86" s="34"/>
      <c r="E86" s="34"/>
      <c r="F86" s="25" t="str">
        <f>F16</f>
        <v xml:space="preserve"> </v>
      </c>
      <c r="G86" s="34"/>
      <c r="H86" s="34"/>
      <c r="I86" s="116" t="s">
        <v>24</v>
      </c>
      <c r="J86" s="57" t="str">
        <f>IF(J16="","",J16)</f>
        <v>24. 11. 2020</v>
      </c>
      <c r="K86" s="34"/>
      <c r="L86" s="11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6.95" customHeight="1">
      <c r="A87" s="32"/>
      <c r="B87" s="33"/>
      <c r="C87" s="34"/>
      <c r="D87" s="34"/>
      <c r="E87" s="34"/>
      <c r="F87" s="34"/>
      <c r="G87" s="34"/>
      <c r="H87" s="34"/>
      <c r="I87" s="114"/>
      <c r="J87" s="34"/>
      <c r="K87" s="34"/>
      <c r="L87" s="11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40.15" customHeight="1">
      <c r="A88" s="32"/>
      <c r="B88" s="33"/>
      <c r="C88" s="27" t="s">
        <v>26</v>
      </c>
      <c r="D88" s="34"/>
      <c r="E88" s="34"/>
      <c r="F88" s="25" t="str">
        <f>E19</f>
        <v>UPOL LF</v>
      </c>
      <c r="G88" s="34"/>
      <c r="H88" s="34"/>
      <c r="I88" s="116" t="s">
        <v>32</v>
      </c>
      <c r="J88" s="30" t="str">
        <f>E25</f>
        <v>HEXAPLAN INTERNATIONAL spol. s r.o.</v>
      </c>
      <c r="K88" s="34"/>
      <c r="L88" s="11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30</v>
      </c>
      <c r="D89" s="34"/>
      <c r="E89" s="34"/>
      <c r="F89" s="25" t="str">
        <f>IF(E22="","",E22)</f>
        <v>Vyplň údaj</v>
      </c>
      <c r="G89" s="34"/>
      <c r="H89" s="34"/>
      <c r="I89" s="116" t="s">
        <v>35</v>
      </c>
      <c r="J89" s="30" t="str">
        <f>E28</f>
        <v>Ing.arch.J.Pálka</v>
      </c>
      <c r="K89" s="34"/>
      <c r="L89" s="11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0.35" customHeight="1">
      <c r="A90" s="32"/>
      <c r="B90" s="33"/>
      <c r="C90" s="34"/>
      <c r="D90" s="34"/>
      <c r="E90" s="34"/>
      <c r="F90" s="34"/>
      <c r="G90" s="34"/>
      <c r="H90" s="34"/>
      <c r="I90" s="114"/>
      <c r="J90" s="34"/>
      <c r="K90" s="34"/>
      <c r="L90" s="11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10" customFormat="1" ht="29.25" customHeight="1">
      <c r="A91" s="156"/>
      <c r="B91" s="157"/>
      <c r="C91" s="158" t="s">
        <v>113</v>
      </c>
      <c r="D91" s="159" t="s">
        <v>58</v>
      </c>
      <c r="E91" s="159" t="s">
        <v>54</v>
      </c>
      <c r="F91" s="159" t="s">
        <v>55</v>
      </c>
      <c r="G91" s="159" t="s">
        <v>114</v>
      </c>
      <c r="H91" s="159" t="s">
        <v>115</v>
      </c>
      <c r="I91" s="160" t="s">
        <v>116</v>
      </c>
      <c r="J91" s="159" t="s">
        <v>109</v>
      </c>
      <c r="K91" s="161" t="s">
        <v>117</v>
      </c>
      <c r="L91" s="162"/>
      <c r="M91" s="66" t="s">
        <v>21</v>
      </c>
      <c r="N91" s="67" t="s">
        <v>43</v>
      </c>
      <c r="O91" s="67" t="s">
        <v>118</v>
      </c>
      <c r="P91" s="67" t="s">
        <v>119</v>
      </c>
      <c r="Q91" s="67" t="s">
        <v>120</v>
      </c>
      <c r="R91" s="67" t="s">
        <v>121</v>
      </c>
      <c r="S91" s="67" t="s">
        <v>122</v>
      </c>
      <c r="T91" s="68" t="s">
        <v>123</v>
      </c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63" s="2" customFormat="1" ht="22.9" customHeight="1">
      <c r="A92" s="32"/>
      <c r="B92" s="33"/>
      <c r="C92" s="73" t="s">
        <v>124</v>
      </c>
      <c r="D92" s="34"/>
      <c r="E92" s="34"/>
      <c r="F92" s="34"/>
      <c r="G92" s="34"/>
      <c r="H92" s="34"/>
      <c r="I92" s="114"/>
      <c r="J92" s="163">
        <f>BK92</f>
        <v>0</v>
      </c>
      <c r="K92" s="34"/>
      <c r="L92" s="37"/>
      <c r="M92" s="69"/>
      <c r="N92" s="164"/>
      <c r="O92" s="70"/>
      <c r="P92" s="165">
        <f>P93</f>
        <v>0</v>
      </c>
      <c r="Q92" s="70"/>
      <c r="R92" s="165">
        <f>R93</f>
        <v>0</v>
      </c>
      <c r="S92" s="70"/>
      <c r="T92" s="166">
        <f>T93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5" t="s">
        <v>72</v>
      </c>
      <c r="AU92" s="15" t="s">
        <v>110</v>
      </c>
      <c r="BK92" s="167">
        <f>BK93</f>
        <v>0</v>
      </c>
    </row>
    <row r="93" spans="2:63" s="11" customFormat="1" ht="25.9" customHeight="1">
      <c r="B93" s="168"/>
      <c r="C93" s="169"/>
      <c r="D93" s="170" t="s">
        <v>72</v>
      </c>
      <c r="E93" s="171" t="s">
        <v>125</v>
      </c>
      <c r="F93" s="171" t="s">
        <v>126</v>
      </c>
      <c r="G93" s="169"/>
      <c r="H93" s="169"/>
      <c r="I93" s="172"/>
      <c r="J93" s="173">
        <f>BK93</f>
        <v>0</v>
      </c>
      <c r="K93" s="169"/>
      <c r="L93" s="174"/>
      <c r="M93" s="175"/>
      <c r="N93" s="176"/>
      <c r="O93" s="176"/>
      <c r="P93" s="177">
        <f>SUM(P94:P151)</f>
        <v>0</v>
      </c>
      <c r="Q93" s="176"/>
      <c r="R93" s="177">
        <f>SUM(R94:R151)</f>
        <v>0</v>
      </c>
      <c r="S93" s="176"/>
      <c r="T93" s="178">
        <f>SUM(T94:T151)</f>
        <v>0</v>
      </c>
      <c r="AR93" s="179" t="s">
        <v>81</v>
      </c>
      <c r="AT93" s="180" t="s">
        <v>72</v>
      </c>
      <c r="AU93" s="180" t="s">
        <v>73</v>
      </c>
      <c r="AY93" s="179" t="s">
        <v>127</v>
      </c>
      <c r="BK93" s="181">
        <f>SUM(BK94:BK151)</f>
        <v>0</v>
      </c>
    </row>
    <row r="94" spans="1:65" s="2" customFormat="1" ht="16.5" customHeight="1">
      <c r="A94" s="32"/>
      <c r="B94" s="33"/>
      <c r="C94" s="182" t="s">
        <v>79</v>
      </c>
      <c r="D94" s="182" t="s">
        <v>128</v>
      </c>
      <c r="E94" s="183" t="s">
        <v>129</v>
      </c>
      <c r="F94" s="184" t="s">
        <v>130</v>
      </c>
      <c r="G94" s="185" t="s">
        <v>131</v>
      </c>
      <c r="H94" s="186">
        <v>6</v>
      </c>
      <c r="I94" s="187"/>
      <c r="J94" s="188">
        <f>ROUND(I94*H94,2)</f>
        <v>0</v>
      </c>
      <c r="K94" s="184" t="s">
        <v>132</v>
      </c>
      <c r="L94" s="37"/>
      <c r="M94" s="189" t="s">
        <v>21</v>
      </c>
      <c r="N94" s="190" t="s">
        <v>44</v>
      </c>
      <c r="O94" s="62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93" t="s">
        <v>133</v>
      </c>
      <c r="AT94" s="193" t="s">
        <v>128</v>
      </c>
      <c r="AU94" s="193" t="s">
        <v>79</v>
      </c>
      <c r="AY94" s="15" t="s">
        <v>127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5" t="s">
        <v>79</v>
      </c>
      <c r="BK94" s="194">
        <f>ROUND(I94*H94,2)</f>
        <v>0</v>
      </c>
      <c r="BL94" s="15" t="s">
        <v>133</v>
      </c>
      <c r="BM94" s="193" t="s">
        <v>93</v>
      </c>
    </row>
    <row r="95" spans="1:47" s="2" customFormat="1" ht="19.5">
      <c r="A95" s="32"/>
      <c r="B95" s="33"/>
      <c r="C95" s="34"/>
      <c r="D95" s="195" t="s">
        <v>134</v>
      </c>
      <c r="E95" s="34"/>
      <c r="F95" s="196" t="s">
        <v>135</v>
      </c>
      <c r="G95" s="34"/>
      <c r="H95" s="34"/>
      <c r="I95" s="114"/>
      <c r="J95" s="34"/>
      <c r="K95" s="34"/>
      <c r="L95" s="37"/>
      <c r="M95" s="197"/>
      <c r="N95" s="198"/>
      <c r="O95" s="62"/>
      <c r="P95" s="62"/>
      <c r="Q95" s="62"/>
      <c r="R95" s="62"/>
      <c r="S95" s="62"/>
      <c r="T95" s="6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5" t="s">
        <v>134</v>
      </c>
      <c r="AU95" s="15" t="s">
        <v>79</v>
      </c>
    </row>
    <row r="96" spans="1:65" s="2" customFormat="1" ht="16.5" customHeight="1">
      <c r="A96" s="32"/>
      <c r="B96" s="33"/>
      <c r="C96" s="182" t="s">
        <v>81</v>
      </c>
      <c r="D96" s="182" t="s">
        <v>128</v>
      </c>
      <c r="E96" s="183" t="s">
        <v>136</v>
      </c>
      <c r="F96" s="184" t="s">
        <v>137</v>
      </c>
      <c r="G96" s="185" t="s">
        <v>131</v>
      </c>
      <c r="H96" s="186">
        <v>1</v>
      </c>
      <c r="I96" s="187"/>
      <c r="J96" s="188">
        <f>ROUND(I96*H96,2)</f>
        <v>0</v>
      </c>
      <c r="K96" s="184" t="s">
        <v>132</v>
      </c>
      <c r="L96" s="37"/>
      <c r="M96" s="189" t="s">
        <v>21</v>
      </c>
      <c r="N96" s="190" t="s">
        <v>44</v>
      </c>
      <c r="O96" s="62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93" t="s">
        <v>133</v>
      </c>
      <c r="AT96" s="193" t="s">
        <v>128</v>
      </c>
      <c r="AU96" s="193" t="s">
        <v>79</v>
      </c>
      <c r="AY96" s="15" t="s">
        <v>127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5" t="s">
        <v>79</v>
      </c>
      <c r="BK96" s="194">
        <f>ROUND(I96*H96,2)</f>
        <v>0</v>
      </c>
      <c r="BL96" s="15" t="s">
        <v>133</v>
      </c>
      <c r="BM96" s="193" t="s">
        <v>81</v>
      </c>
    </row>
    <row r="97" spans="1:47" s="2" customFormat="1" ht="19.5">
      <c r="A97" s="32"/>
      <c r="B97" s="33"/>
      <c r="C97" s="34"/>
      <c r="D97" s="195" t="s">
        <v>134</v>
      </c>
      <c r="E97" s="34"/>
      <c r="F97" s="196" t="s">
        <v>135</v>
      </c>
      <c r="G97" s="34"/>
      <c r="H97" s="34"/>
      <c r="I97" s="114"/>
      <c r="J97" s="34"/>
      <c r="K97" s="34"/>
      <c r="L97" s="37"/>
      <c r="M97" s="197"/>
      <c r="N97" s="198"/>
      <c r="O97" s="62"/>
      <c r="P97" s="62"/>
      <c r="Q97" s="62"/>
      <c r="R97" s="62"/>
      <c r="S97" s="62"/>
      <c r="T97" s="63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5" t="s">
        <v>134</v>
      </c>
      <c r="AU97" s="15" t="s">
        <v>79</v>
      </c>
    </row>
    <row r="98" spans="1:65" s="2" customFormat="1" ht="16.5" customHeight="1">
      <c r="A98" s="32"/>
      <c r="B98" s="33"/>
      <c r="C98" s="182" t="s">
        <v>88</v>
      </c>
      <c r="D98" s="182" t="s">
        <v>128</v>
      </c>
      <c r="E98" s="183" t="s">
        <v>138</v>
      </c>
      <c r="F98" s="184" t="s">
        <v>130</v>
      </c>
      <c r="G98" s="185" t="s">
        <v>131</v>
      </c>
      <c r="H98" s="186">
        <v>2</v>
      </c>
      <c r="I98" s="187"/>
      <c r="J98" s="188">
        <f>ROUND(I98*H98,2)</f>
        <v>0</v>
      </c>
      <c r="K98" s="184" t="s">
        <v>132</v>
      </c>
      <c r="L98" s="37"/>
      <c r="M98" s="189" t="s">
        <v>21</v>
      </c>
      <c r="N98" s="190" t="s">
        <v>44</v>
      </c>
      <c r="O98" s="62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93" t="s">
        <v>133</v>
      </c>
      <c r="AT98" s="193" t="s">
        <v>128</v>
      </c>
      <c r="AU98" s="193" t="s">
        <v>79</v>
      </c>
      <c r="AY98" s="15" t="s">
        <v>127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5" t="s">
        <v>79</v>
      </c>
      <c r="BK98" s="194">
        <f>ROUND(I98*H98,2)</f>
        <v>0</v>
      </c>
      <c r="BL98" s="15" t="s">
        <v>133</v>
      </c>
      <c r="BM98" s="193" t="s">
        <v>139</v>
      </c>
    </row>
    <row r="99" spans="1:47" s="2" customFormat="1" ht="19.5">
      <c r="A99" s="32"/>
      <c r="B99" s="33"/>
      <c r="C99" s="34"/>
      <c r="D99" s="195" t="s">
        <v>134</v>
      </c>
      <c r="E99" s="34"/>
      <c r="F99" s="196" t="s">
        <v>135</v>
      </c>
      <c r="G99" s="34"/>
      <c r="H99" s="34"/>
      <c r="I99" s="114"/>
      <c r="J99" s="34"/>
      <c r="K99" s="34"/>
      <c r="L99" s="37"/>
      <c r="M99" s="197"/>
      <c r="N99" s="198"/>
      <c r="O99" s="62"/>
      <c r="P99" s="62"/>
      <c r="Q99" s="62"/>
      <c r="R99" s="62"/>
      <c r="S99" s="62"/>
      <c r="T99" s="63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5" t="s">
        <v>134</v>
      </c>
      <c r="AU99" s="15" t="s">
        <v>79</v>
      </c>
    </row>
    <row r="100" spans="1:65" s="2" customFormat="1" ht="16.5" customHeight="1">
      <c r="A100" s="32"/>
      <c r="B100" s="33"/>
      <c r="C100" s="182" t="s">
        <v>93</v>
      </c>
      <c r="D100" s="182" t="s">
        <v>128</v>
      </c>
      <c r="E100" s="183" t="s">
        <v>140</v>
      </c>
      <c r="F100" s="184" t="s">
        <v>130</v>
      </c>
      <c r="G100" s="185" t="s">
        <v>131</v>
      </c>
      <c r="H100" s="186">
        <v>1</v>
      </c>
      <c r="I100" s="187"/>
      <c r="J100" s="188">
        <f>ROUND(I100*H100,2)</f>
        <v>0</v>
      </c>
      <c r="K100" s="184" t="s">
        <v>132</v>
      </c>
      <c r="L100" s="37"/>
      <c r="M100" s="189" t="s">
        <v>21</v>
      </c>
      <c r="N100" s="190" t="s">
        <v>44</v>
      </c>
      <c r="O100" s="62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93" t="s">
        <v>133</v>
      </c>
      <c r="AT100" s="193" t="s">
        <v>128</v>
      </c>
      <c r="AU100" s="193" t="s">
        <v>79</v>
      </c>
      <c r="AY100" s="15" t="s">
        <v>127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5" t="s">
        <v>79</v>
      </c>
      <c r="BK100" s="194">
        <f>ROUND(I100*H100,2)</f>
        <v>0</v>
      </c>
      <c r="BL100" s="15" t="s">
        <v>133</v>
      </c>
      <c r="BM100" s="193" t="s">
        <v>141</v>
      </c>
    </row>
    <row r="101" spans="1:47" s="2" customFormat="1" ht="19.5">
      <c r="A101" s="32"/>
      <c r="B101" s="33"/>
      <c r="C101" s="34"/>
      <c r="D101" s="195" t="s">
        <v>134</v>
      </c>
      <c r="E101" s="34"/>
      <c r="F101" s="196" t="s">
        <v>135</v>
      </c>
      <c r="G101" s="34"/>
      <c r="H101" s="34"/>
      <c r="I101" s="114"/>
      <c r="J101" s="34"/>
      <c r="K101" s="34"/>
      <c r="L101" s="37"/>
      <c r="M101" s="197"/>
      <c r="N101" s="198"/>
      <c r="O101" s="62"/>
      <c r="P101" s="62"/>
      <c r="Q101" s="62"/>
      <c r="R101" s="62"/>
      <c r="S101" s="62"/>
      <c r="T101" s="63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5" t="s">
        <v>134</v>
      </c>
      <c r="AU101" s="15" t="s">
        <v>79</v>
      </c>
    </row>
    <row r="102" spans="1:65" s="2" customFormat="1" ht="16.5" customHeight="1">
      <c r="A102" s="32"/>
      <c r="B102" s="33"/>
      <c r="C102" s="182" t="s">
        <v>142</v>
      </c>
      <c r="D102" s="182" t="s">
        <v>128</v>
      </c>
      <c r="E102" s="183" t="s">
        <v>143</v>
      </c>
      <c r="F102" s="184" t="s">
        <v>144</v>
      </c>
      <c r="G102" s="185" t="s">
        <v>131</v>
      </c>
      <c r="H102" s="186">
        <v>1</v>
      </c>
      <c r="I102" s="187"/>
      <c r="J102" s="188">
        <f>ROUND(I102*H102,2)</f>
        <v>0</v>
      </c>
      <c r="K102" s="184" t="s">
        <v>132</v>
      </c>
      <c r="L102" s="37"/>
      <c r="M102" s="189" t="s">
        <v>21</v>
      </c>
      <c r="N102" s="190" t="s">
        <v>44</v>
      </c>
      <c r="O102" s="62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93" t="s">
        <v>133</v>
      </c>
      <c r="AT102" s="193" t="s">
        <v>128</v>
      </c>
      <c r="AU102" s="193" t="s">
        <v>79</v>
      </c>
      <c r="AY102" s="15" t="s">
        <v>127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5" t="s">
        <v>79</v>
      </c>
      <c r="BK102" s="194">
        <f>ROUND(I102*H102,2)</f>
        <v>0</v>
      </c>
      <c r="BL102" s="15" t="s">
        <v>133</v>
      </c>
      <c r="BM102" s="193" t="s">
        <v>145</v>
      </c>
    </row>
    <row r="103" spans="1:47" s="2" customFormat="1" ht="19.5">
      <c r="A103" s="32"/>
      <c r="B103" s="33"/>
      <c r="C103" s="34"/>
      <c r="D103" s="195" t="s">
        <v>134</v>
      </c>
      <c r="E103" s="34"/>
      <c r="F103" s="196" t="s">
        <v>135</v>
      </c>
      <c r="G103" s="34"/>
      <c r="H103" s="34"/>
      <c r="I103" s="114"/>
      <c r="J103" s="34"/>
      <c r="K103" s="34"/>
      <c r="L103" s="37"/>
      <c r="M103" s="197"/>
      <c r="N103" s="198"/>
      <c r="O103" s="62"/>
      <c r="P103" s="62"/>
      <c r="Q103" s="62"/>
      <c r="R103" s="62"/>
      <c r="S103" s="62"/>
      <c r="T103" s="63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5" t="s">
        <v>134</v>
      </c>
      <c r="AU103" s="15" t="s">
        <v>79</v>
      </c>
    </row>
    <row r="104" spans="1:65" s="2" customFormat="1" ht="16.5" customHeight="1">
      <c r="A104" s="32"/>
      <c r="B104" s="33"/>
      <c r="C104" s="182" t="s">
        <v>139</v>
      </c>
      <c r="D104" s="182" t="s">
        <v>128</v>
      </c>
      <c r="E104" s="183" t="s">
        <v>146</v>
      </c>
      <c r="F104" s="184" t="s">
        <v>130</v>
      </c>
      <c r="G104" s="185" t="s">
        <v>131</v>
      </c>
      <c r="H104" s="186">
        <v>1</v>
      </c>
      <c r="I104" s="187"/>
      <c r="J104" s="188">
        <f>ROUND(I104*H104,2)</f>
        <v>0</v>
      </c>
      <c r="K104" s="184" t="s">
        <v>132</v>
      </c>
      <c r="L104" s="37"/>
      <c r="M104" s="189" t="s">
        <v>21</v>
      </c>
      <c r="N104" s="190" t="s">
        <v>44</v>
      </c>
      <c r="O104" s="62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93" t="s">
        <v>133</v>
      </c>
      <c r="AT104" s="193" t="s">
        <v>128</v>
      </c>
      <c r="AU104" s="193" t="s">
        <v>79</v>
      </c>
      <c r="AY104" s="15" t="s">
        <v>127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5" t="s">
        <v>79</v>
      </c>
      <c r="BK104" s="194">
        <f>ROUND(I104*H104,2)</f>
        <v>0</v>
      </c>
      <c r="BL104" s="15" t="s">
        <v>133</v>
      </c>
      <c r="BM104" s="193" t="s">
        <v>147</v>
      </c>
    </row>
    <row r="105" spans="1:47" s="2" customFormat="1" ht="19.5">
      <c r="A105" s="32"/>
      <c r="B105" s="33"/>
      <c r="C105" s="34"/>
      <c r="D105" s="195" t="s">
        <v>134</v>
      </c>
      <c r="E105" s="34"/>
      <c r="F105" s="196" t="s">
        <v>135</v>
      </c>
      <c r="G105" s="34"/>
      <c r="H105" s="34"/>
      <c r="I105" s="114"/>
      <c r="J105" s="34"/>
      <c r="K105" s="34"/>
      <c r="L105" s="37"/>
      <c r="M105" s="197"/>
      <c r="N105" s="198"/>
      <c r="O105" s="62"/>
      <c r="P105" s="62"/>
      <c r="Q105" s="62"/>
      <c r="R105" s="62"/>
      <c r="S105" s="62"/>
      <c r="T105" s="63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5" t="s">
        <v>134</v>
      </c>
      <c r="AU105" s="15" t="s">
        <v>79</v>
      </c>
    </row>
    <row r="106" spans="1:65" s="2" customFormat="1" ht="16.5" customHeight="1">
      <c r="A106" s="32"/>
      <c r="B106" s="33"/>
      <c r="C106" s="182" t="s">
        <v>148</v>
      </c>
      <c r="D106" s="182" t="s">
        <v>128</v>
      </c>
      <c r="E106" s="183" t="s">
        <v>149</v>
      </c>
      <c r="F106" s="184" t="s">
        <v>150</v>
      </c>
      <c r="G106" s="185" t="s">
        <v>131</v>
      </c>
      <c r="H106" s="186">
        <v>1</v>
      </c>
      <c r="I106" s="187"/>
      <c r="J106" s="188">
        <f>ROUND(I106*H106,2)</f>
        <v>0</v>
      </c>
      <c r="K106" s="184" t="s">
        <v>132</v>
      </c>
      <c r="L106" s="37"/>
      <c r="M106" s="189" t="s">
        <v>21</v>
      </c>
      <c r="N106" s="190" t="s">
        <v>44</v>
      </c>
      <c r="O106" s="62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93" t="s">
        <v>133</v>
      </c>
      <c r="AT106" s="193" t="s">
        <v>128</v>
      </c>
      <c r="AU106" s="193" t="s">
        <v>79</v>
      </c>
      <c r="AY106" s="15" t="s">
        <v>127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5" t="s">
        <v>79</v>
      </c>
      <c r="BK106" s="194">
        <f>ROUND(I106*H106,2)</f>
        <v>0</v>
      </c>
      <c r="BL106" s="15" t="s">
        <v>133</v>
      </c>
      <c r="BM106" s="193" t="s">
        <v>151</v>
      </c>
    </row>
    <row r="107" spans="1:47" s="2" customFormat="1" ht="19.5">
      <c r="A107" s="32"/>
      <c r="B107" s="33"/>
      <c r="C107" s="34"/>
      <c r="D107" s="195" t="s">
        <v>134</v>
      </c>
      <c r="E107" s="34"/>
      <c r="F107" s="196" t="s">
        <v>135</v>
      </c>
      <c r="G107" s="34"/>
      <c r="H107" s="34"/>
      <c r="I107" s="114"/>
      <c r="J107" s="34"/>
      <c r="K107" s="34"/>
      <c r="L107" s="37"/>
      <c r="M107" s="197"/>
      <c r="N107" s="198"/>
      <c r="O107" s="62"/>
      <c r="P107" s="62"/>
      <c r="Q107" s="62"/>
      <c r="R107" s="62"/>
      <c r="S107" s="62"/>
      <c r="T107" s="63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5" t="s">
        <v>134</v>
      </c>
      <c r="AU107" s="15" t="s">
        <v>79</v>
      </c>
    </row>
    <row r="108" spans="1:65" s="2" customFormat="1" ht="16.5" customHeight="1">
      <c r="A108" s="32"/>
      <c r="B108" s="33"/>
      <c r="C108" s="182" t="s">
        <v>141</v>
      </c>
      <c r="D108" s="182" t="s">
        <v>128</v>
      </c>
      <c r="E108" s="183" t="s">
        <v>152</v>
      </c>
      <c r="F108" s="184" t="s">
        <v>150</v>
      </c>
      <c r="G108" s="185" t="s">
        <v>131</v>
      </c>
      <c r="H108" s="186">
        <v>1</v>
      </c>
      <c r="I108" s="187"/>
      <c r="J108" s="188">
        <f>ROUND(I108*H108,2)</f>
        <v>0</v>
      </c>
      <c r="K108" s="184" t="s">
        <v>132</v>
      </c>
      <c r="L108" s="37"/>
      <c r="M108" s="189" t="s">
        <v>21</v>
      </c>
      <c r="N108" s="190" t="s">
        <v>44</v>
      </c>
      <c r="O108" s="62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93" t="s">
        <v>133</v>
      </c>
      <c r="AT108" s="193" t="s">
        <v>128</v>
      </c>
      <c r="AU108" s="193" t="s">
        <v>79</v>
      </c>
      <c r="AY108" s="15" t="s">
        <v>127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15" t="s">
        <v>79</v>
      </c>
      <c r="BK108" s="194">
        <f>ROUND(I108*H108,2)</f>
        <v>0</v>
      </c>
      <c r="BL108" s="15" t="s">
        <v>133</v>
      </c>
      <c r="BM108" s="193" t="s">
        <v>133</v>
      </c>
    </row>
    <row r="109" spans="1:47" s="2" customFormat="1" ht="19.5">
      <c r="A109" s="32"/>
      <c r="B109" s="33"/>
      <c r="C109" s="34"/>
      <c r="D109" s="195" t="s">
        <v>134</v>
      </c>
      <c r="E109" s="34"/>
      <c r="F109" s="196" t="s">
        <v>135</v>
      </c>
      <c r="G109" s="34"/>
      <c r="H109" s="34"/>
      <c r="I109" s="114"/>
      <c r="J109" s="34"/>
      <c r="K109" s="34"/>
      <c r="L109" s="37"/>
      <c r="M109" s="197"/>
      <c r="N109" s="198"/>
      <c r="O109" s="62"/>
      <c r="P109" s="62"/>
      <c r="Q109" s="62"/>
      <c r="R109" s="62"/>
      <c r="S109" s="62"/>
      <c r="T109" s="63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5" t="s">
        <v>134</v>
      </c>
      <c r="AU109" s="15" t="s">
        <v>79</v>
      </c>
    </row>
    <row r="110" spans="1:65" s="2" customFormat="1" ht="16.5" customHeight="1">
      <c r="A110" s="32"/>
      <c r="B110" s="33"/>
      <c r="C110" s="182" t="s">
        <v>153</v>
      </c>
      <c r="D110" s="182" t="s">
        <v>128</v>
      </c>
      <c r="E110" s="183" t="s">
        <v>154</v>
      </c>
      <c r="F110" s="184" t="s">
        <v>155</v>
      </c>
      <c r="G110" s="185" t="s">
        <v>131</v>
      </c>
      <c r="H110" s="186">
        <v>1</v>
      </c>
      <c r="I110" s="187"/>
      <c r="J110" s="188">
        <f>ROUND(I110*H110,2)</f>
        <v>0</v>
      </c>
      <c r="K110" s="184" t="s">
        <v>132</v>
      </c>
      <c r="L110" s="37"/>
      <c r="M110" s="189" t="s">
        <v>21</v>
      </c>
      <c r="N110" s="190" t="s">
        <v>44</v>
      </c>
      <c r="O110" s="62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93" t="s">
        <v>133</v>
      </c>
      <c r="AT110" s="193" t="s">
        <v>128</v>
      </c>
      <c r="AU110" s="193" t="s">
        <v>79</v>
      </c>
      <c r="AY110" s="15" t="s">
        <v>127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5" t="s">
        <v>79</v>
      </c>
      <c r="BK110" s="194">
        <f>ROUND(I110*H110,2)</f>
        <v>0</v>
      </c>
      <c r="BL110" s="15" t="s">
        <v>133</v>
      </c>
      <c r="BM110" s="193" t="s">
        <v>156</v>
      </c>
    </row>
    <row r="111" spans="1:47" s="2" customFormat="1" ht="19.5">
      <c r="A111" s="32"/>
      <c r="B111" s="33"/>
      <c r="C111" s="34"/>
      <c r="D111" s="195" t="s">
        <v>134</v>
      </c>
      <c r="E111" s="34"/>
      <c r="F111" s="196" t="s">
        <v>135</v>
      </c>
      <c r="G111" s="34"/>
      <c r="H111" s="34"/>
      <c r="I111" s="114"/>
      <c r="J111" s="34"/>
      <c r="K111" s="34"/>
      <c r="L111" s="37"/>
      <c r="M111" s="197"/>
      <c r="N111" s="198"/>
      <c r="O111" s="62"/>
      <c r="P111" s="62"/>
      <c r="Q111" s="62"/>
      <c r="R111" s="62"/>
      <c r="S111" s="62"/>
      <c r="T111" s="63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5" t="s">
        <v>134</v>
      </c>
      <c r="AU111" s="15" t="s">
        <v>79</v>
      </c>
    </row>
    <row r="112" spans="1:65" s="2" customFormat="1" ht="16.5" customHeight="1">
      <c r="A112" s="32"/>
      <c r="B112" s="33"/>
      <c r="C112" s="182" t="s">
        <v>145</v>
      </c>
      <c r="D112" s="182" t="s">
        <v>128</v>
      </c>
      <c r="E112" s="183" t="s">
        <v>157</v>
      </c>
      <c r="F112" s="184" t="s">
        <v>158</v>
      </c>
      <c r="G112" s="185" t="s">
        <v>131</v>
      </c>
      <c r="H112" s="186">
        <v>1</v>
      </c>
      <c r="I112" s="187"/>
      <c r="J112" s="188">
        <f>ROUND(I112*H112,2)</f>
        <v>0</v>
      </c>
      <c r="K112" s="184" t="s">
        <v>132</v>
      </c>
      <c r="L112" s="37"/>
      <c r="M112" s="189" t="s">
        <v>21</v>
      </c>
      <c r="N112" s="190" t="s">
        <v>44</v>
      </c>
      <c r="O112" s="62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93" t="s">
        <v>133</v>
      </c>
      <c r="AT112" s="193" t="s">
        <v>128</v>
      </c>
      <c r="AU112" s="193" t="s">
        <v>79</v>
      </c>
      <c r="AY112" s="15" t="s">
        <v>127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5" t="s">
        <v>79</v>
      </c>
      <c r="BK112" s="194">
        <f>ROUND(I112*H112,2)</f>
        <v>0</v>
      </c>
      <c r="BL112" s="15" t="s">
        <v>133</v>
      </c>
      <c r="BM112" s="193" t="s">
        <v>159</v>
      </c>
    </row>
    <row r="113" spans="1:47" s="2" customFormat="1" ht="19.5">
      <c r="A113" s="32"/>
      <c r="B113" s="33"/>
      <c r="C113" s="34"/>
      <c r="D113" s="195" t="s">
        <v>134</v>
      </c>
      <c r="E113" s="34"/>
      <c r="F113" s="196" t="s">
        <v>135</v>
      </c>
      <c r="G113" s="34"/>
      <c r="H113" s="34"/>
      <c r="I113" s="114"/>
      <c r="J113" s="34"/>
      <c r="K113" s="34"/>
      <c r="L113" s="37"/>
      <c r="M113" s="197"/>
      <c r="N113" s="198"/>
      <c r="O113" s="62"/>
      <c r="P113" s="62"/>
      <c r="Q113" s="62"/>
      <c r="R113" s="62"/>
      <c r="S113" s="62"/>
      <c r="T113" s="63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5" t="s">
        <v>134</v>
      </c>
      <c r="AU113" s="15" t="s">
        <v>79</v>
      </c>
    </row>
    <row r="114" spans="1:65" s="2" customFormat="1" ht="16.5" customHeight="1">
      <c r="A114" s="32"/>
      <c r="B114" s="33"/>
      <c r="C114" s="182" t="s">
        <v>160</v>
      </c>
      <c r="D114" s="182" t="s">
        <v>128</v>
      </c>
      <c r="E114" s="183" t="s">
        <v>161</v>
      </c>
      <c r="F114" s="184" t="s">
        <v>162</v>
      </c>
      <c r="G114" s="185" t="s">
        <v>131</v>
      </c>
      <c r="H114" s="186">
        <v>7</v>
      </c>
      <c r="I114" s="187"/>
      <c r="J114" s="188">
        <f>ROUND(I114*H114,2)</f>
        <v>0</v>
      </c>
      <c r="K114" s="184" t="s">
        <v>132</v>
      </c>
      <c r="L114" s="37"/>
      <c r="M114" s="189" t="s">
        <v>21</v>
      </c>
      <c r="N114" s="190" t="s">
        <v>44</v>
      </c>
      <c r="O114" s="62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93" t="s">
        <v>133</v>
      </c>
      <c r="AT114" s="193" t="s">
        <v>128</v>
      </c>
      <c r="AU114" s="193" t="s">
        <v>79</v>
      </c>
      <c r="AY114" s="15" t="s">
        <v>127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15" t="s">
        <v>79</v>
      </c>
      <c r="BK114" s="194">
        <f>ROUND(I114*H114,2)</f>
        <v>0</v>
      </c>
      <c r="BL114" s="15" t="s">
        <v>133</v>
      </c>
      <c r="BM114" s="193" t="s">
        <v>163</v>
      </c>
    </row>
    <row r="115" spans="1:47" s="2" customFormat="1" ht="19.5">
      <c r="A115" s="32"/>
      <c r="B115" s="33"/>
      <c r="C115" s="34"/>
      <c r="D115" s="195" t="s">
        <v>134</v>
      </c>
      <c r="E115" s="34"/>
      <c r="F115" s="196" t="s">
        <v>135</v>
      </c>
      <c r="G115" s="34"/>
      <c r="H115" s="34"/>
      <c r="I115" s="114"/>
      <c r="J115" s="34"/>
      <c r="K115" s="34"/>
      <c r="L115" s="37"/>
      <c r="M115" s="197"/>
      <c r="N115" s="198"/>
      <c r="O115" s="62"/>
      <c r="P115" s="62"/>
      <c r="Q115" s="62"/>
      <c r="R115" s="62"/>
      <c r="S115" s="62"/>
      <c r="T115" s="63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5" t="s">
        <v>134</v>
      </c>
      <c r="AU115" s="15" t="s">
        <v>79</v>
      </c>
    </row>
    <row r="116" spans="1:65" s="2" customFormat="1" ht="16.5" customHeight="1">
      <c r="A116" s="32"/>
      <c r="B116" s="33"/>
      <c r="C116" s="182" t="s">
        <v>147</v>
      </c>
      <c r="D116" s="182" t="s">
        <v>128</v>
      </c>
      <c r="E116" s="183" t="s">
        <v>164</v>
      </c>
      <c r="F116" s="184" t="s">
        <v>165</v>
      </c>
      <c r="G116" s="185" t="s">
        <v>131</v>
      </c>
      <c r="H116" s="186">
        <v>8</v>
      </c>
      <c r="I116" s="187"/>
      <c r="J116" s="188">
        <f>ROUND(I116*H116,2)</f>
        <v>0</v>
      </c>
      <c r="K116" s="184" t="s">
        <v>132</v>
      </c>
      <c r="L116" s="37"/>
      <c r="M116" s="189" t="s">
        <v>21</v>
      </c>
      <c r="N116" s="190" t="s">
        <v>44</v>
      </c>
      <c r="O116" s="62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93" t="s">
        <v>133</v>
      </c>
      <c r="AT116" s="193" t="s">
        <v>128</v>
      </c>
      <c r="AU116" s="193" t="s">
        <v>79</v>
      </c>
      <c r="AY116" s="15" t="s">
        <v>127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5" t="s">
        <v>79</v>
      </c>
      <c r="BK116" s="194">
        <f>ROUND(I116*H116,2)</f>
        <v>0</v>
      </c>
      <c r="BL116" s="15" t="s">
        <v>133</v>
      </c>
      <c r="BM116" s="193" t="s">
        <v>166</v>
      </c>
    </row>
    <row r="117" spans="1:47" s="2" customFormat="1" ht="19.5">
      <c r="A117" s="32"/>
      <c r="B117" s="33"/>
      <c r="C117" s="34"/>
      <c r="D117" s="195" t="s">
        <v>134</v>
      </c>
      <c r="E117" s="34"/>
      <c r="F117" s="196" t="s">
        <v>135</v>
      </c>
      <c r="G117" s="34"/>
      <c r="H117" s="34"/>
      <c r="I117" s="114"/>
      <c r="J117" s="34"/>
      <c r="K117" s="34"/>
      <c r="L117" s="37"/>
      <c r="M117" s="197"/>
      <c r="N117" s="198"/>
      <c r="O117" s="62"/>
      <c r="P117" s="62"/>
      <c r="Q117" s="62"/>
      <c r="R117" s="62"/>
      <c r="S117" s="62"/>
      <c r="T117" s="63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5" t="s">
        <v>134</v>
      </c>
      <c r="AU117" s="15" t="s">
        <v>79</v>
      </c>
    </row>
    <row r="118" spans="1:65" s="2" customFormat="1" ht="16.5" customHeight="1">
      <c r="A118" s="32"/>
      <c r="B118" s="33"/>
      <c r="C118" s="182" t="s">
        <v>167</v>
      </c>
      <c r="D118" s="182" t="s">
        <v>128</v>
      </c>
      <c r="E118" s="183" t="s">
        <v>168</v>
      </c>
      <c r="F118" s="184" t="s">
        <v>169</v>
      </c>
      <c r="G118" s="185" t="s">
        <v>131</v>
      </c>
      <c r="H118" s="186">
        <v>6</v>
      </c>
      <c r="I118" s="187"/>
      <c r="J118" s="188">
        <f>ROUND(I118*H118,2)</f>
        <v>0</v>
      </c>
      <c r="K118" s="184" t="s">
        <v>132</v>
      </c>
      <c r="L118" s="37"/>
      <c r="M118" s="189" t="s">
        <v>21</v>
      </c>
      <c r="N118" s="190" t="s">
        <v>44</v>
      </c>
      <c r="O118" s="62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93" t="s">
        <v>133</v>
      </c>
      <c r="AT118" s="193" t="s">
        <v>128</v>
      </c>
      <c r="AU118" s="193" t="s">
        <v>79</v>
      </c>
      <c r="AY118" s="15" t="s">
        <v>127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5" t="s">
        <v>79</v>
      </c>
      <c r="BK118" s="194">
        <f>ROUND(I118*H118,2)</f>
        <v>0</v>
      </c>
      <c r="BL118" s="15" t="s">
        <v>133</v>
      </c>
      <c r="BM118" s="193" t="s">
        <v>170</v>
      </c>
    </row>
    <row r="119" spans="1:47" s="2" customFormat="1" ht="19.5">
      <c r="A119" s="32"/>
      <c r="B119" s="33"/>
      <c r="C119" s="34"/>
      <c r="D119" s="195" t="s">
        <v>134</v>
      </c>
      <c r="E119" s="34"/>
      <c r="F119" s="196" t="s">
        <v>135</v>
      </c>
      <c r="G119" s="34"/>
      <c r="H119" s="34"/>
      <c r="I119" s="114"/>
      <c r="J119" s="34"/>
      <c r="K119" s="34"/>
      <c r="L119" s="37"/>
      <c r="M119" s="197"/>
      <c r="N119" s="198"/>
      <c r="O119" s="62"/>
      <c r="P119" s="62"/>
      <c r="Q119" s="62"/>
      <c r="R119" s="62"/>
      <c r="S119" s="62"/>
      <c r="T119" s="63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134</v>
      </c>
      <c r="AU119" s="15" t="s">
        <v>79</v>
      </c>
    </row>
    <row r="120" spans="1:65" s="2" customFormat="1" ht="16.5" customHeight="1">
      <c r="A120" s="32"/>
      <c r="B120" s="33"/>
      <c r="C120" s="182" t="s">
        <v>151</v>
      </c>
      <c r="D120" s="182" t="s">
        <v>128</v>
      </c>
      <c r="E120" s="183" t="s">
        <v>171</v>
      </c>
      <c r="F120" s="184" t="s">
        <v>172</v>
      </c>
      <c r="G120" s="185" t="s">
        <v>131</v>
      </c>
      <c r="H120" s="186">
        <v>2</v>
      </c>
      <c r="I120" s="187"/>
      <c r="J120" s="188">
        <f>ROUND(I120*H120,2)</f>
        <v>0</v>
      </c>
      <c r="K120" s="184" t="s">
        <v>132</v>
      </c>
      <c r="L120" s="37"/>
      <c r="M120" s="189" t="s">
        <v>21</v>
      </c>
      <c r="N120" s="190" t="s">
        <v>44</v>
      </c>
      <c r="O120" s="62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93" t="s">
        <v>133</v>
      </c>
      <c r="AT120" s="193" t="s">
        <v>128</v>
      </c>
      <c r="AU120" s="193" t="s">
        <v>79</v>
      </c>
      <c r="AY120" s="15" t="s">
        <v>127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5" t="s">
        <v>79</v>
      </c>
      <c r="BK120" s="194">
        <f>ROUND(I120*H120,2)</f>
        <v>0</v>
      </c>
      <c r="BL120" s="15" t="s">
        <v>133</v>
      </c>
      <c r="BM120" s="193" t="s">
        <v>173</v>
      </c>
    </row>
    <row r="121" spans="1:47" s="2" customFormat="1" ht="19.5">
      <c r="A121" s="32"/>
      <c r="B121" s="33"/>
      <c r="C121" s="34"/>
      <c r="D121" s="195" t="s">
        <v>134</v>
      </c>
      <c r="E121" s="34"/>
      <c r="F121" s="196" t="s">
        <v>135</v>
      </c>
      <c r="G121" s="34"/>
      <c r="H121" s="34"/>
      <c r="I121" s="114"/>
      <c r="J121" s="34"/>
      <c r="K121" s="34"/>
      <c r="L121" s="37"/>
      <c r="M121" s="197"/>
      <c r="N121" s="198"/>
      <c r="O121" s="62"/>
      <c r="P121" s="62"/>
      <c r="Q121" s="62"/>
      <c r="R121" s="62"/>
      <c r="S121" s="62"/>
      <c r="T121" s="63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134</v>
      </c>
      <c r="AU121" s="15" t="s">
        <v>79</v>
      </c>
    </row>
    <row r="122" spans="1:65" s="2" customFormat="1" ht="16.5" customHeight="1">
      <c r="A122" s="32"/>
      <c r="B122" s="33"/>
      <c r="C122" s="182" t="s">
        <v>8</v>
      </c>
      <c r="D122" s="182" t="s">
        <v>128</v>
      </c>
      <c r="E122" s="183" t="s">
        <v>174</v>
      </c>
      <c r="F122" s="184" t="s">
        <v>175</v>
      </c>
      <c r="G122" s="185" t="s">
        <v>131</v>
      </c>
      <c r="H122" s="186">
        <v>1</v>
      </c>
      <c r="I122" s="187"/>
      <c r="J122" s="188">
        <f>ROUND(I122*H122,2)</f>
        <v>0</v>
      </c>
      <c r="K122" s="184" t="s">
        <v>132</v>
      </c>
      <c r="L122" s="37"/>
      <c r="M122" s="189" t="s">
        <v>21</v>
      </c>
      <c r="N122" s="190" t="s">
        <v>44</v>
      </c>
      <c r="O122" s="62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93" t="s">
        <v>133</v>
      </c>
      <c r="AT122" s="193" t="s">
        <v>128</v>
      </c>
      <c r="AU122" s="193" t="s">
        <v>79</v>
      </c>
      <c r="AY122" s="15" t="s">
        <v>127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5" t="s">
        <v>79</v>
      </c>
      <c r="BK122" s="194">
        <f>ROUND(I122*H122,2)</f>
        <v>0</v>
      </c>
      <c r="BL122" s="15" t="s">
        <v>133</v>
      </c>
      <c r="BM122" s="193" t="s">
        <v>176</v>
      </c>
    </row>
    <row r="123" spans="1:47" s="2" customFormat="1" ht="19.5">
      <c r="A123" s="32"/>
      <c r="B123" s="33"/>
      <c r="C123" s="34"/>
      <c r="D123" s="195" t="s">
        <v>134</v>
      </c>
      <c r="E123" s="34"/>
      <c r="F123" s="196" t="s">
        <v>135</v>
      </c>
      <c r="G123" s="34"/>
      <c r="H123" s="34"/>
      <c r="I123" s="114"/>
      <c r="J123" s="34"/>
      <c r="K123" s="34"/>
      <c r="L123" s="37"/>
      <c r="M123" s="197"/>
      <c r="N123" s="198"/>
      <c r="O123" s="62"/>
      <c r="P123" s="62"/>
      <c r="Q123" s="62"/>
      <c r="R123" s="62"/>
      <c r="S123" s="62"/>
      <c r="T123" s="63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134</v>
      </c>
      <c r="AU123" s="15" t="s">
        <v>79</v>
      </c>
    </row>
    <row r="124" spans="1:65" s="2" customFormat="1" ht="16.5" customHeight="1">
      <c r="A124" s="32"/>
      <c r="B124" s="33"/>
      <c r="C124" s="182" t="s">
        <v>133</v>
      </c>
      <c r="D124" s="182" t="s">
        <v>128</v>
      </c>
      <c r="E124" s="183" t="s">
        <v>177</v>
      </c>
      <c r="F124" s="184" t="s">
        <v>178</v>
      </c>
      <c r="G124" s="185" t="s">
        <v>131</v>
      </c>
      <c r="H124" s="186">
        <v>1</v>
      </c>
      <c r="I124" s="187"/>
      <c r="J124" s="188">
        <f>ROUND(I124*H124,2)</f>
        <v>0</v>
      </c>
      <c r="K124" s="184" t="s">
        <v>132</v>
      </c>
      <c r="L124" s="37"/>
      <c r="M124" s="189" t="s">
        <v>21</v>
      </c>
      <c r="N124" s="190" t="s">
        <v>44</v>
      </c>
      <c r="O124" s="62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93" t="s">
        <v>133</v>
      </c>
      <c r="AT124" s="193" t="s">
        <v>128</v>
      </c>
      <c r="AU124" s="193" t="s">
        <v>79</v>
      </c>
      <c r="AY124" s="15" t="s">
        <v>127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5" t="s">
        <v>79</v>
      </c>
      <c r="BK124" s="194">
        <f>ROUND(I124*H124,2)</f>
        <v>0</v>
      </c>
      <c r="BL124" s="15" t="s">
        <v>133</v>
      </c>
      <c r="BM124" s="193" t="s">
        <v>179</v>
      </c>
    </row>
    <row r="125" spans="1:47" s="2" customFormat="1" ht="19.5">
      <c r="A125" s="32"/>
      <c r="B125" s="33"/>
      <c r="C125" s="34"/>
      <c r="D125" s="195" t="s">
        <v>134</v>
      </c>
      <c r="E125" s="34"/>
      <c r="F125" s="196" t="s">
        <v>135</v>
      </c>
      <c r="G125" s="34"/>
      <c r="H125" s="34"/>
      <c r="I125" s="114"/>
      <c r="J125" s="34"/>
      <c r="K125" s="34"/>
      <c r="L125" s="37"/>
      <c r="M125" s="197"/>
      <c r="N125" s="198"/>
      <c r="O125" s="62"/>
      <c r="P125" s="62"/>
      <c r="Q125" s="62"/>
      <c r="R125" s="62"/>
      <c r="S125" s="62"/>
      <c r="T125" s="63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134</v>
      </c>
      <c r="AU125" s="15" t="s">
        <v>79</v>
      </c>
    </row>
    <row r="126" spans="1:65" s="2" customFormat="1" ht="16.5" customHeight="1">
      <c r="A126" s="32"/>
      <c r="B126" s="33"/>
      <c r="C126" s="182" t="s">
        <v>180</v>
      </c>
      <c r="D126" s="182" t="s">
        <v>128</v>
      </c>
      <c r="E126" s="183" t="s">
        <v>181</v>
      </c>
      <c r="F126" s="184" t="s">
        <v>182</v>
      </c>
      <c r="G126" s="185" t="s">
        <v>131</v>
      </c>
      <c r="H126" s="186">
        <v>1</v>
      </c>
      <c r="I126" s="187"/>
      <c r="J126" s="188">
        <f>ROUND(I126*H126,2)</f>
        <v>0</v>
      </c>
      <c r="K126" s="184" t="s">
        <v>132</v>
      </c>
      <c r="L126" s="37"/>
      <c r="M126" s="189" t="s">
        <v>21</v>
      </c>
      <c r="N126" s="190" t="s">
        <v>44</v>
      </c>
      <c r="O126" s="62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3" t="s">
        <v>133</v>
      </c>
      <c r="AT126" s="193" t="s">
        <v>128</v>
      </c>
      <c r="AU126" s="193" t="s">
        <v>79</v>
      </c>
      <c r="AY126" s="15" t="s">
        <v>127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5" t="s">
        <v>79</v>
      </c>
      <c r="BK126" s="194">
        <f>ROUND(I126*H126,2)</f>
        <v>0</v>
      </c>
      <c r="BL126" s="15" t="s">
        <v>133</v>
      </c>
      <c r="BM126" s="193" t="s">
        <v>183</v>
      </c>
    </row>
    <row r="127" spans="1:47" s="2" customFormat="1" ht="19.5">
      <c r="A127" s="32"/>
      <c r="B127" s="33"/>
      <c r="C127" s="34"/>
      <c r="D127" s="195" t="s">
        <v>134</v>
      </c>
      <c r="E127" s="34"/>
      <c r="F127" s="196" t="s">
        <v>135</v>
      </c>
      <c r="G127" s="34"/>
      <c r="H127" s="34"/>
      <c r="I127" s="114"/>
      <c r="J127" s="34"/>
      <c r="K127" s="34"/>
      <c r="L127" s="37"/>
      <c r="M127" s="197"/>
      <c r="N127" s="198"/>
      <c r="O127" s="62"/>
      <c r="P127" s="62"/>
      <c r="Q127" s="62"/>
      <c r="R127" s="62"/>
      <c r="S127" s="62"/>
      <c r="T127" s="63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134</v>
      </c>
      <c r="AU127" s="15" t="s">
        <v>79</v>
      </c>
    </row>
    <row r="128" spans="1:65" s="2" customFormat="1" ht="16.5" customHeight="1">
      <c r="A128" s="32"/>
      <c r="B128" s="33"/>
      <c r="C128" s="182" t="s">
        <v>156</v>
      </c>
      <c r="D128" s="182" t="s">
        <v>128</v>
      </c>
      <c r="E128" s="183" t="s">
        <v>184</v>
      </c>
      <c r="F128" s="184" t="s">
        <v>182</v>
      </c>
      <c r="G128" s="185" t="s">
        <v>131</v>
      </c>
      <c r="H128" s="186">
        <v>1</v>
      </c>
      <c r="I128" s="187"/>
      <c r="J128" s="188">
        <f>ROUND(I128*H128,2)</f>
        <v>0</v>
      </c>
      <c r="K128" s="184" t="s">
        <v>132</v>
      </c>
      <c r="L128" s="37"/>
      <c r="M128" s="189" t="s">
        <v>21</v>
      </c>
      <c r="N128" s="190" t="s">
        <v>44</v>
      </c>
      <c r="O128" s="62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3" t="s">
        <v>133</v>
      </c>
      <c r="AT128" s="193" t="s">
        <v>128</v>
      </c>
      <c r="AU128" s="193" t="s">
        <v>79</v>
      </c>
      <c r="AY128" s="15" t="s">
        <v>127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5" t="s">
        <v>79</v>
      </c>
      <c r="BK128" s="194">
        <f>ROUND(I128*H128,2)</f>
        <v>0</v>
      </c>
      <c r="BL128" s="15" t="s">
        <v>133</v>
      </c>
      <c r="BM128" s="193" t="s">
        <v>185</v>
      </c>
    </row>
    <row r="129" spans="1:47" s="2" customFormat="1" ht="19.5">
      <c r="A129" s="32"/>
      <c r="B129" s="33"/>
      <c r="C129" s="34"/>
      <c r="D129" s="195" t="s">
        <v>134</v>
      </c>
      <c r="E129" s="34"/>
      <c r="F129" s="196" t="s">
        <v>135</v>
      </c>
      <c r="G129" s="34"/>
      <c r="H129" s="34"/>
      <c r="I129" s="114"/>
      <c r="J129" s="34"/>
      <c r="K129" s="34"/>
      <c r="L129" s="37"/>
      <c r="M129" s="197"/>
      <c r="N129" s="198"/>
      <c r="O129" s="62"/>
      <c r="P129" s="62"/>
      <c r="Q129" s="62"/>
      <c r="R129" s="62"/>
      <c r="S129" s="62"/>
      <c r="T129" s="63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134</v>
      </c>
      <c r="AU129" s="15" t="s">
        <v>79</v>
      </c>
    </row>
    <row r="130" spans="1:65" s="2" customFormat="1" ht="16.5" customHeight="1">
      <c r="A130" s="32"/>
      <c r="B130" s="33"/>
      <c r="C130" s="182" t="s">
        <v>186</v>
      </c>
      <c r="D130" s="182" t="s">
        <v>128</v>
      </c>
      <c r="E130" s="183" t="s">
        <v>187</v>
      </c>
      <c r="F130" s="184" t="s">
        <v>188</v>
      </c>
      <c r="G130" s="185" t="s">
        <v>131</v>
      </c>
      <c r="H130" s="186">
        <v>1</v>
      </c>
      <c r="I130" s="187"/>
      <c r="J130" s="188">
        <f>ROUND(I130*H130,2)</f>
        <v>0</v>
      </c>
      <c r="K130" s="184" t="s">
        <v>132</v>
      </c>
      <c r="L130" s="37"/>
      <c r="M130" s="189" t="s">
        <v>21</v>
      </c>
      <c r="N130" s="190" t="s">
        <v>44</v>
      </c>
      <c r="O130" s="62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3" t="s">
        <v>133</v>
      </c>
      <c r="AT130" s="193" t="s">
        <v>128</v>
      </c>
      <c r="AU130" s="193" t="s">
        <v>79</v>
      </c>
      <c r="AY130" s="15" t="s">
        <v>127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5" t="s">
        <v>79</v>
      </c>
      <c r="BK130" s="194">
        <f>ROUND(I130*H130,2)</f>
        <v>0</v>
      </c>
      <c r="BL130" s="15" t="s">
        <v>133</v>
      </c>
      <c r="BM130" s="193" t="s">
        <v>189</v>
      </c>
    </row>
    <row r="131" spans="1:47" s="2" customFormat="1" ht="19.5">
      <c r="A131" s="32"/>
      <c r="B131" s="33"/>
      <c r="C131" s="34"/>
      <c r="D131" s="195" t="s">
        <v>134</v>
      </c>
      <c r="E131" s="34"/>
      <c r="F131" s="196" t="s">
        <v>135</v>
      </c>
      <c r="G131" s="34"/>
      <c r="H131" s="34"/>
      <c r="I131" s="114"/>
      <c r="J131" s="34"/>
      <c r="K131" s="34"/>
      <c r="L131" s="37"/>
      <c r="M131" s="197"/>
      <c r="N131" s="198"/>
      <c r="O131" s="62"/>
      <c r="P131" s="62"/>
      <c r="Q131" s="62"/>
      <c r="R131" s="62"/>
      <c r="S131" s="62"/>
      <c r="T131" s="63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134</v>
      </c>
      <c r="AU131" s="15" t="s">
        <v>79</v>
      </c>
    </row>
    <row r="132" spans="1:65" s="2" customFormat="1" ht="16.5" customHeight="1">
      <c r="A132" s="32"/>
      <c r="B132" s="33"/>
      <c r="C132" s="182" t="s">
        <v>159</v>
      </c>
      <c r="D132" s="182" t="s">
        <v>128</v>
      </c>
      <c r="E132" s="183" t="s">
        <v>190</v>
      </c>
      <c r="F132" s="184" t="s">
        <v>188</v>
      </c>
      <c r="G132" s="185" t="s">
        <v>131</v>
      </c>
      <c r="H132" s="186">
        <v>2</v>
      </c>
      <c r="I132" s="187"/>
      <c r="J132" s="188">
        <f>ROUND(I132*H132,2)</f>
        <v>0</v>
      </c>
      <c r="K132" s="184" t="s">
        <v>132</v>
      </c>
      <c r="L132" s="37"/>
      <c r="M132" s="189" t="s">
        <v>21</v>
      </c>
      <c r="N132" s="190" t="s">
        <v>44</v>
      </c>
      <c r="O132" s="62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3" t="s">
        <v>133</v>
      </c>
      <c r="AT132" s="193" t="s">
        <v>128</v>
      </c>
      <c r="AU132" s="193" t="s">
        <v>79</v>
      </c>
      <c r="AY132" s="15" t="s">
        <v>127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5" t="s">
        <v>79</v>
      </c>
      <c r="BK132" s="194">
        <f>ROUND(I132*H132,2)</f>
        <v>0</v>
      </c>
      <c r="BL132" s="15" t="s">
        <v>133</v>
      </c>
      <c r="BM132" s="193" t="s">
        <v>191</v>
      </c>
    </row>
    <row r="133" spans="1:47" s="2" customFormat="1" ht="19.5">
      <c r="A133" s="32"/>
      <c r="B133" s="33"/>
      <c r="C133" s="34"/>
      <c r="D133" s="195" t="s">
        <v>134</v>
      </c>
      <c r="E133" s="34"/>
      <c r="F133" s="196" t="s">
        <v>135</v>
      </c>
      <c r="G133" s="34"/>
      <c r="H133" s="34"/>
      <c r="I133" s="114"/>
      <c r="J133" s="34"/>
      <c r="K133" s="34"/>
      <c r="L133" s="37"/>
      <c r="M133" s="197"/>
      <c r="N133" s="198"/>
      <c r="O133" s="62"/>
      <c r="P133" s="62"/>
      <c r="Q133" s="62"/>
      <c r="R133" s="62"/>
      <c r="S133" s="62"/>
      <c r="T133" s="63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134</v>
      </c>
      <c r="AU133" s="15" t="s">
        <v>79</v>
      </c>
    </row>
    <row r="134" spans="1:65" s="2" customFormat="1" ht="16.5" customHeight="1">
      <c r="A134" s="32"/>
      <c r="B134" s="33"/>
      <c r="C134" s="182" t="s">
        <v>7</v>
      </c>
      <c r="D134" s="182" t="s">
        <v>128</v>
      </c>
      <c r="E134" s="183" t="s">
        <v>192</v>
      </c>
      <c r="F134" s="184" t="s">
        <v>182</v>
      </c>
      <c r="G134" s="185" t="s">
        <v>131</v>
      </c>
      <c r="H134" s="186">
        <v>1</v>
      </c>
      <c r="I134" s="187"/>
      <c r="J134" s="188">
        <f>ROUND(I134*H134,2)</f>
        <v>0</v>
      </c>
      <c r="K134" s="184" t="s">
        <v>132</v>
      </c>
      <c r="L134" s="37"/>
      <c r="M134" s="189" t="s">
        <v>21</v>
      </c>
      <c r="N134" s="190" t="s">
        <v>44</v>
      </c>
      <c r="O134" s="62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3" t="s">
        <v>133</v>
      </c>
      <c r="AT134" s="193" t="s">
        <v>128</v>
      </c>
      <c r="AU134" s="193" t="s">
        <v>79</v>
      </c>
      <c r="AY134" s="15" t="s">
        <v>127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5" t="s">
        <v>79</v>
      </c>
      <c r="BK134" s="194">
        <f>ROUND(I134*H134,2)</f>
        <v>0</v>
      </c>
      <c r="BL134" s="15" t="s">
        <v>133</v>
      </c>
      <c r="BM134" s="193" t="s">
        <v>193</v>
      </c>
    </row>
    <row r="135" spans="1:47" s="2" customFormat="1" ht="19.5">
      <c r="A135" s="32"/>
      <c r="B135" s="33"/>
      <c r="C135" s="34"/>
      <c r="D135" s="195" t="s">
        <v>134</v>
      </c>
      <c r="E135" s="34"/>
      <c r="F135" s="196" t="s">
        <v>135</v>
      </c>
      <c r="G135" s="34"/>
      <c r="H135" s="34"/>
      <c r="I135" s="114"/>
      <c r="J135" s="34"/>
      <c r="K135" s="34"/>
      <c r="L135" s="37"/>
      <c r="M135" s="197"/>
      <c r="N135" s="198"/>
      <c r="O135" s="62"/>
      <c r="P135" s="62"/>
      <c r="Q135" s="62"/>
      <c r="R135" s="62"/>
      <c r="S135" s="62"/>
      <c r="T135" s="63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134</v>
      </c>
      <c r="AU135" s="15" t="s">
        <v>79</v>
      </c>
    </row>
    <row r="136" spans="1:65" s="2" customFormat="1" ht="16.5" customHeight="1">
      <c r="A136" s="32"/>
      <c r="B136" s="33"/>
      <c r="C136" s="182" t="s">
        <v>163</v>
      </c>
      <c r="D136" s="182" t="s">
        <v>128</v>
      </c>
      <c r="E136" s="183" t="s">
        <v>194</v>
      </c>
      <c r="F136" s="184" t="s">
        <v>195</v>
      </c>
      <c r="G136" s="185" t="s">
        <v>131</v>
      </c>
      <c r="H136" s="186">
        <v>1</v>
      </c>
      <c r="I136" s="187"/>
      <c r="J136" s="188">
        <f>ROUND(I136*H136,2)</f>
        <v>0</v>
      </c>
      <c r="K136" s="184" t="s">
        <v>132</v>
      </c>
      <c r="L136" s="37"/>
      <c r="M136" s="189" t="s">
        <v>21</v>
      </c>
      <c r="N136" s="190" t="s">
        <v>44</v>
      </c>
      <c r="O136" s="62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3" t="s">
        <v>133</v>
      </c>
      <c r="AT136" s="193" t="s">
        <v>128</v>
      </c>
      <c r="AU136" s="193" t="s">
        <v>79</v>
      </c>
      <c r="AY136" s="15" t="s">
        <v>127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5" t="s">
        <v>79</v>
      </c>
      <c r="BK136" s="194">
        <f>ROUND(I136*H136,2)</f>
        <v>0</v>
      </c>
      <c r="BL136" s="15" t="s">
        <v>133</v>
      </c>
      <c r="BM136" s="193" t="s">
        <v>196</v>
      </c>
    </row>
    <row r="137" spans="1:47" s="2" customFormat="1" ht="19.5">
      <c r="A137" s="32"/>
      <c r="B137" s="33"/>
      <c r="C137" s="34"/>
      <c r="D137" s="195" t="s">
        <v>134</v>
      </c>
      <c r="E137" s="34"/>
      <c r="F137" s="196" t="s">
        <v>135</v>
      </c>
      <c r="G137" s="34"/>
      <c r="H137" s="34"/>
      <c r="I137" s="114"/>
      <c r="J137" s="34"/>
      <c r="K137" s="34"/>
      <c r="L137" s="37"/>
      <c r="M137" s="197"/>
      <c r="N137" s="198"/>
      <c r="O137" s="62"/>
      <c r="P137" s="62"/>
      <c r="Q137" s="62"/>
      <c r="R137" s="62"/>
      <c r="S137" s="62"/>
      <c r="T137" s="63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134</v>
      </c>
      <c r="AU137" s="15" t="s">
        <v>79</v>
      </c>
    </row>
    <row r="138" spans="1:65" s="2" customFormat="1" ht="16.5" customHeight="1">
      <c r="A138" s="32"/>
      <c r="B138" s="33"/>
      <c r="C138" s="182" t="s">
        <v>197</v>
      </c>
      <c r="D138" s="182" t="s">
        <v>128</v>
      </c>
      <c r="E138" s="183" t="s">
        <v>198</v>
      </c>
      <c r="F138" s="184" t="s">
        <v>182</v>
      </c>
      <c r="G138" s="185" t="s">
        <v>131</v>
      </c>
      <c r="H138" s="186">
        <v>1</v>
      </c>
      <c r="I138" s="187"/>
      <c r="J138" s="188">
        <f>ROUND(I138*H138,2)</f>
        <v>0</v>
      </c>
      <c r="K138" s="184" t="s">
        <v>132</v>
      </c>
      <c r="L138" s="37"/>
      <c r="M138" s="189" t="s">
        <v>21</v>
      </c>
      <c r="N138" s="190" t="s">
        <v>44</v>
      </c>
      <c r="O138" s="62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93" t="s">
        <v>133</v>
      </c>
      <c r="AT138" s="193" t="s">
        <v>128</v>
      </c>
      <c r="AU138" s="193" t="s">
        <v>79</v>
      </c>
      <c r="AY138" s="15" t="s">
        <v>127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5" t="s">
        <v>79</v>
      </c>
      <c r="BK138" s="194">
        <f>ROUND(I138*H138,2)</f>
        <v>0</v>
      </c>
      <c r="BL138" s="15" t="s">
        <v>133</v>
      </c>
      <c r="BM138" s="193" t="s">
        <v>199</v>
      </c>
    </row>
    <row r="139" spans="1:47" s="2" customFormat="1" ht="19.5">
      <c r="A139" s="32"/>
      <c r="B139" s="33"/>
      <c r="C139" s="34"/>
      <c r="D139" s="195" t="s">
        <v>134</v>
      </c>
      <c r="E139" s="34"/>
      <c r="F139" s="196" t="s">
        <v>135</v>
      </c>
      <c r="G139" s="34"/>
      <c r="H139" s="34"/>
      <c r="I139" s="114"/>
      <c r="J139" s="34"/>
      <c r="K139" s="34"/>
      <c r="L139" s="37"/>
      <c r="M139" s="197"/>
      <c r="N139" s="198"/>
      <c r="O139" s="62"/>
      <c r="P139" s="62"/>
      <c r="Q139" s="62"/>
      <c r="R139" s="62"/>
      <c r="S139" s="62"/>
      <c r="T139" s="63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134</v>
      </c>
      <c r="AU139" s="15" t="s">
        <v>79</v>
      </c>
    </row>
    <row r="140" spans="1:65" s="2" customFormat="1" ht="16.5" customHeight="1">
      <c r="A140" s="32"/>
      <c r="B140" s="33"/>
      <c r="C140" s="182" t="s">
        <v>166</v>
      </c>
      <c r="D140" s="182" t="s">
        <v>128</v>
      </c>
      <c r="E140" s="183" t="s">
        <v>200</v>
      </c>
      <c r="F140" s="184" t="s">
        <v>182</v>
      </c>
      <c r="G140" s="185" t="s">
        <v>131</v>
      </c>
      <c r="H140" s="186">
        <v>6</v>
      </c>
      <c r="I140" s="187"/>
      <c r="J140" s="188">
        <f>ROUND(I140*H140,2)</f>
        <v>0</v>
      </c>
      <c r="K140" s="184" t="s">
        <v>132</v>
      </c>
      <c r="L140" s="37"/>
      <c r="M140" s="189" t="s">
        <v>21</v>
      </c>
      <c r="N140" s="190" t="s">
        <v>44</v>
      </c>
      <c r="O140" s="62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3" t="s">
        <v>133</v>
      </c>
      <c r="AT140" s="193" t="s">
        <v>128</v>
      </c>
      <c r="AU140" s="193" t="s">
        <v>79</v>
      </c>
      <c r="AY140" s="15" t="s">
        <v>127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5" t="s">
        <v>79</v>
      </c>
      <c r="BK140" s="194">
        <f>ROUND(I140*H140,2)</f>
        <v>0</v>
      </c>
      <c r="BL140" s="15" t="s">
        <v>133</v>
      </c>
      <c r="BM140" s="193" t="s">
        <v>201</v>
      </c>
    </row>
    <row r="141" spans="1:47" s="2" customFormat="1" ht="19.5">
      <c r="A141" s="32"/>
      <c r="B141" s="33"/>
      <c r="C141" s="34"/>
      <c r="D141" s="195" t="s">
        <v>134</v>
      </c>
      <c r="E141" s="34"/>
      <c r="F141" s="196" t="s">
        <v>135</v>
      </c>
      <c r="G141" s="34"/>
      <c r="H141" s="34"/>
      <c r="I141" s="114"/>
      <c r="J141" s="34"/>
      <c r="K141" s="34"/>
      <c r="L141" s="37"/>
      <c r="M141" s="197"/>
      <c r="N141" s="198"/>
      <c r="O141" s="62"/>
      <c r="P141" s="62"/>
      <c r="Q141" s="62"/>
      <c r="R141" s="62"/>
      <c r="S141" s="62"/>
      <c r="T141" s="63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134</v>
      </c>
      <c r="AU141" s="15" t="s">
        <v>79</v>
      </c>
    </row>
    <row r="142" spans="1:65" s="2" customFormat="1" ht="16.5" customHeight="1">
      <c r="A142" s="32"/>
      <c r="B142" s="33"/>
      <c r="C142" s="182" t="s">
        <v>202</v>
      </c>
      <c r="D142" s="182" t="s">
        <v>128</v>
      </c>
      <c r="E142" s="183" t="s">
        <v>203</v>
      </c>
      <c r="F142" s="184" t="s">
        <v>204</v>
      </c>
      <c r="G142" s="185" t="s">
        <v>131</v>
      </c>
      <c r="H142" s="186">
        <v>8</v>
      </c>
      <c r="I142" s="187"/>
      <c r="J142" s="188">
        <f>ROUND(I142*H142,2)</f>
        <v>0</v>
      </c>
      <c r="K142" s="184" t="s">
        <v>132</v>
      </c>
      <c r="L142" s="37"/>
      <c r="M142" s="189" t="s">
        <v>21</v>
      </c>
      <c r="N142" s="190" t="s">
        <v>44</v>
      </c>
      <c r="O142" s="62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3" t="s">
        <v>133</v>
      </c>
      <c r="AT142" s="193" t="s">
        <v>128</v>
      </c>
      <c r="AU142" s="193" t="s">
        <v>79</v>
      </c>
      <c r="AY142" s="15" t="s">
        <v>127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5" t="s">
        <v>79</v>
      </c>
      <c r="BK142" s="194">
        <f>ROUND(I142*H142,2)</f>
        <v>0</v>
      </c>
      <c r="BL142" s="15" t="s">
        <v>133</v>
      </c>
      <c r="BM142" s="193" t="s">
        <v>205</v>
      </c>
    </row>
    <row r="143" spans="1:47" s="2" customFormat="1" ht="19.5">
      <c r="A143" s="32"/>
      <c r="B143" s="33"/>
      <c r="C143" s="34"/>
      <c r="D143" s="195" t="s">
        <v>134</v>
      </c>
      <c r="E143" s="34"/>
      <c r="F143" s="196" t="s">
        <v>135</v>
      </c>
      <c r="G143" s="34"/>
      <c r="H143" s="34"/>
      <c r="I143" s="114"/>
      <c r="J143" s="34"/>
      <c r="K143" s="34"/>
      <c r="L143" s="37"/>
      <c r="M143" s="197"/>
      <c r="N143" s="198"/>
      <c r="O143" s="62"/>
      <c r="P143" s="62"/>
      <c r="Q143" s="62"/>
      <c r="R143" s="62"/>
      <c r="S143" s="62"/>
      <c r="T143" s="63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134</v>
      </c>
      <c r="AU143" s="15" t="s">
        <v>79</v>
      </c>
    </row>
    <row r="144" spans="1:65" s="2" customFormat="1" ht="16.5" customHeight="1">
      <c r="A144" s="32"/>
      <c r="B144" s="33"/>
      <c r="C144" s="182" t="s">
        <v>170</v>
      </c>
      <c r="D144" s="182" t="s">
        <v>128</v>
      </c>
      <c r="E144" s="183" t="s">
        <v>206</v>
      </c>
      <c r="F144" s="184" t="s">
        <v>207</v>
      </c>
      <c r="G144" s="185" t="s">
        <v>131</v>
      </c>
      <c r="H144" s="186">
        <v>2</v>
      </c>
      <c r="I144" s="187"/>
      <c r="J144" s="188">
        <f>ROUND(I144*H144,2)</f>
        <v>0</v>
      </c>
      <c r="K144" s="184" t="s">
        <v>132</v>
      </c>
      <c r="L144" s="37"/>
      <c r="M144" s="189" t="s">
        <v>21</v>
      </c>
      <c r="N144" s="190" t="s">
        <v>44</v>
      </c>
      <c r="O144" s="62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3" t="s">
        <v>133</v>
      </c>
      <c r="AT144" s="193" t="s">
        <v>128</v>
      </c>
      <c r="AU144" s="193" t="s">
        <v>79</v>
      </c>
      <c r="AY144" s="15" t="s">
        <v>127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5" t="s">
        <v>79</v>
      </c>
      <c r="BK144" s="194">
        <f>ROUND(I144*H144,2)</f>
        <v>0</v>
      </c>
      <c r="BL144" s="15" t="s">
        <v>133</v>
      </c>
      <c r="BM144" s="193" t="s">
        <v>208</v>
      </c>
    </row>
    <row r="145" spans="1:47" s="2" customFormat="1" ht="19.5">
      <c r="A145" s="32"/>
      <c r="B145" s="33"/>
      <c r="C145" s="34"/>
      <c r="D145" s="195" t="s">
        <v>134</v>
      </c>
      <c r="E145" s="34"/>
      <c r="F145" s="196" t="s">
        <v>135</v>
      </c>
      <c r="G145" s="34"/>
      <c r="H145" s="34"/>
      <c r="I145" s="114"/>
      <c r="J145" s="34"/>
      <c r="K145" s="34"/>
      <c r="L145" s="37"/>
      <c r="M145" s="197"/>
      <c r="N145" s="198"/>
      <c r="O145" s="62"/>
      <c r="P145" s="62"/>
      <c r="Q145" s="62"/>
      <c r="R145" s="62"/>
      <c r="S145" s="62"/>
      <c r="T145" s="63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134</v>
      </c>
      <c r="AU145" s="15" t="s">
        <v>79</v>
      </c>
    </row>
    <row r="146" spans="1:65" s="2" customFormat="1" ht="16.5" customHeight="1">
      <c r="A146" s="32"/>
      <c r="B146" s="33"/>
      <c r="C146" s="182" t="s">
        <v>209</v>
      </c>
      <c r="D146" s="182" t="s">
        <v>128</v>
      </c>
      <c r="E146" s="183" t="s">
        <v>210</v>
      </c>
      <c r="F146" s="184" t="s">
        <v>195</v>
      </c>
      <c r="G146" s="185" t="s">
        <v>131</v>
      </c>
      <c r="H146" s="186">
        <v>1</v>
      </c>
      <c r="I146" s="187"/>
      <c r="J146" s="188">
        <f>ROUND(I146*H146,2)</f>
        <v>0</v>
      </c>
      <c r="K146" s="184" t="s">
        <v>132</v>
      </c>
      <c r="L146" s="37"/>
      <c r="M146" s="189" t="s">
        <v>21</v>
      </c>
      <c r="N146" s="190" t="s">
        <v>44</v>
      </c>
      <c r="O146" s="62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3" t="s">
        <v>133</v>
      </c>
      <c r="AT146" s="193" t="s">
        <v>128</v>
      </c>
      <c r="AU146" s="193" t="s">
        <v>79</v>
      </c>
      <c r="AY146" s="15" t="s">
        <v>127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5" t="s">
        <v>79</v>
      </c>
      <c r="BK146" s="194">
        <f>ROUND(I146*H146,2)</f>
        <v>0</v>
      </c>
      <c r="BL146" s="15" t="s">
        <v>133</v>
      </c>
      <c r="BM146" s="193" t="s">
        <v>211</v>
      </c>
    </row>
    <row r="147" spans="1:47" s="2" customFormat="1" ht="19.5">
      <c r="A147" s="32"/>
      <c r="B147" s="33"/>
      <c r="C147" s="34"/>
      <c r="D147" s="195" t="s">
        <v>134</v>
      </c>
      <c r="E147" s="34"/>
      <c r="F147" s="196" t="s">
        <v>135</v>
      </c>
      <c r="G147" s="34"/>
      <c r="H147" s="34"/>
      <c r="I147" s="114"/>
      <c r="J147" s="34"/>
      <c r="K147" s="34"/>
      <c r="L147" s="37"/>
      <c r="M147" s="197"/>
      <c r="N147" s="198"/>
      <c r="O147" s="62"/>
      <c r="P147" s="62"/>
      <c r="Q147" s="62"/>
      <c r="R147" s="62"/>
      <c r="S147" s="62"/>
      <c r="T147" s="63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134</v>
      </c>
      <c r="AU147" s="15" t="s">
        <v>79</v>
      </c>
    </row>
    <row r="148" spans="1:65" s="2" customFormat="1" ht="16.5" customHeight="1">
      <c r="A148" s="32"/>
      <c r="B148" s="33"/>
      <c r="C148" s="182" t="s">
        <v>173</v>
      </c>
      <c r="D148" s="182" t="s">
        <v>128</v>
      </c>
      <c r="E148" s="183" t="s">
        <v>212</v>
      </c>
      <c r="F148" s="184" t="s">
        <v>213</v>
      </c>
      <c r="G148" s="185" t="s">
        <v>131</v>
      </c>
      <c r="H148" s="186">
        <v>1</v>
      </c>
      <c r="I148" s="187"/>
      <c r="J148" s="188">
        <f>ROUND(I148*H148,2)</f>
        <v>0</v>
      </c>
      <c r="K148" s="184" t="s">
        <v>132</v>
      </c>
      <c r="L148" s="37"/>
      <c r="M148" s="189" t="s">
        <v>21</v>
      </c>
      <c r="N148" s="190" t="s">
        <v>44</v>
      </c>
      <c r="O148" s="62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3" t="s">
        <v>133</v>
      </c>
      <c r="AT148" s="193" t="s">
        <v>128</v>
      </c>
      <c r="AU148" s="193" t="s">
        <v>79</v>
      </c>
      <c r="AY148" s="15" t="s">
        <v>127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5" t="s">
        <v>79</v>
      </c>
      <c r="BK148" s="194">
        <f>ROUND(I148*H148,2)</f>
        <v>0</v>
      </c>
      <c r="BL148" s="15" t="s">
        <v>133</v>
      </c>
      <c r="BM148" s="193" t="s">
        <v>214</v>
      </c>
    </row>
    <row r="149" spans="1:47" s="2" customFormat="1" ht="19.5">
      <c r="A149" s="32"/>
      <c r="B149" s="33"/>
      <c r="C149" s="34"/>
      <c r="D149" s="195" t="s">
        <v>134</v>
      </c>
      <c r="E149" s="34"/>
      <c r="F149" s="196" t="s">
        <v>135</v>
      </c>
      <c r="G149" s="34"/>
      <c r="H149" s="34"/>
      <c r="I149" s="114"/>
      <c r="J149" s="34"/>
      <c r="K149" s="34"/>
      <c r="L149" s="37"/>
      <c r="M149" s="197"/>
      <c r="N149" s="198"/>
      <c r="O149" s="62"/>
      <c r="P149" s="62"/>
      <c r="Q149" s="62"/>
      <c r="R149" s="62"/>
      <c r="S149" s="62"/>
      <c r="T149" s="63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134</v>
      </c>
      <c r="AU149" s="15" t="s">
        <v>79</v>
      </c>
    </row>
    <row r="150" spans="1:65" s="2" customFormat="1" ht="16.5" customHeight="1">
      <c r="A150" s="32"/>
      <c r="B150" s="33"/>
      <c r="C150" s="182" t="s">
        <v>215</v>
      </c>
      <c r="D150" s="182" t="s">
        <v>128</v>
      </c>
      <c r="E150" s="183" t="s">
        <v>216</v>
      </c>
      <c r="F150" s="184" t="s">
        <v>213</v>
      </c>
      <c r="G150" s="185" t="s">
        <v>131</v>
      </c>
      <c r="H150" s="186">
        <v>1</v>
      </c>
      <c r="I150" s="187"/>
      <c r="J150" s="188">
        <f>ROUND(I150*H150,2)</f>
        <v>0</v>
      </c>
      <c r="K150" s="184" t="s">
        <v>132</v>
      </c>
      <c r="L150" s="37"/>
      <c r="M150" s="189" t="s">
        <v>21</v>
      </c>
      <c r="N150" s="190" t="s">
        <v>44</v>
      </c>
      <c r="O150" s="62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3" t="s">
        <v>133</v>
      </c>
      <c r="AT150" s="193" t="s">
        <v>128</v>
      </c>
      <c r="AU150" s="193" t="s">
        <v>79</v>
      </c>
      <c r="AY150" s="15" t="s">
        <v>127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5" t="s">
        <v>79</v>
      </c>
      <c r="BK150" s="194">
        <f>ROUND(I150*H150,2)</f>
        <v>0</v>
      </c>
      <c r="BL150" s="15" t="s">
        <v>133</v>
      </c>
      <c r="BM150" s="193" t="s">
        <v>217</v>
      </c>
    </row>
    <row r="151" spans="1:47" s="2" customFormat="1" ht="19.5">
      <c r="A151" s="32"/>
      <c r="B151" s="33"/>
      <c r="C151" s="34"/>
      <c r="D151" s="195" t="s">
        <v>134</v>
      </c>
      <c r="E151" s="34"/>
      <c r="F151" s="196" t="s">
        <v>135</v>
      </c>
      <c r="G151" s="34"/>
      <c r="H151" s="34"/>
      <c r="I151" s="114"/>
      <c r="J151" s="34"/>
      <c r="K151" s="34"/>
      <c r="L151" s="37"/>
      <c r="M151" s="199"/>
      <c r="N151" s="200"/>
      <c r="O151" s="201"/>
      <c r="P151" s="201"/>
      <c r="Q151" s="201"/>
      <c r="R151" s="201"/>
      <c r="S151" s="201"/>
      <c r="T151" s="20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134</v>
      </c>
      <c r="AU151" s="15" t="s">
        <v>79</v>
      </c>
    </row>
    <row r="152" spans="1:31" s="2" customFormat="1" ht="6.95" customHeight="1">
      <c r="A152" s="32"/>
      <c r="B152" s="45"/>
      <c r="C152" s="46"/>
      <c r="D152" s="46"/>
      <c r="E152" s="46"/>
      <c r="F152" s="46"/>
      <c r="G152" s="46"/>
      <c r="H152" s="46"/>
      <c r="I152" s="140"/>
      <c r="J152" s="46"/>
      <c r="K152" s="46"/>
      <c r="L152" s="37"/>
      <c r="M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</sheetData>
  <sheetProtection algorithmName="SHA-512" hashValue="8MsnuwBotUeHxfcFOcT1/fUgKt54aTysVE65vQ7a8j/bCwSFevfg7dYA9wS/jCSCN0fIUeJ9WYL1dgkK704BaQ==" saltValue="0Is4lAHPtNTu5r4NjcWWmcv5os+vD2ElFepMT0xbKDY4RiFs9yqH8tSfQzmO1MCUiJGZEIy7Z9YDESlQ47My0Q==" spinCount="100000" sheet="1" objects="1" scenarios="1" formatColumns="0" formatRows="0" autoFilter="0"/>
  <autoFilter ref="C91:K151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>
      <selection activeCell="E31" sqref="E31:H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15" t="s">
        <v>97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81</v>
      </c>
    </row>
    <row r="4" spans="2:46" s="1" customFormat="1" ht="24.95" customHeight="1">
      <c r="B4" s="18"/>
      <c r="D4" s="110" t="s">
        <v>98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6.5" customHeight="1">
      <c r="B7" s="18"/>
      <c r="E7" s="348" t="str">
        <f>'Rekapitulace stavby'!K6</f>
        <v>TÚ LF UP v Olomouci</v>
      </c>
      <c r="F7" s="349"/>
      <c r="G7" s="349"/>
      <c r="H7" s="349"/>
      <c r="I7" s="106"/>
      <c r="L7" s="18"/>
    </row>
    <row r="8" spans="2:12" ht="12.75">
      <c r="B8" s="18"/>
      <c r="D8" s="112" t="s">
        <v>99</v>
      </c>
      <c r="L8" s="18"/>
    </row>
    <row r="9" spans="2:12" s="1" customFormat="1" ht="16.5" customHeight="1">
      <c r="B9" s="18"/>
      <c r="E9" s="348" t="s">
        <v>100</v>
      </c>
      <c r="F9" s="347"/>
      <c r="G9" s="347"/>
      <c r="H9" s="347"/>
      <c r="I9" s="106"/>
      <c r="L9" s="18"/>
    </row>
    <row r="10" spans="2:12" s="1" customFormat="1" ht="12" customHeight="1">
      <c r="B10" s="18"/>
      <c r="D10" s="112" t="s">
        <v>101</v>
      </c>
      <c r="I10" s="106"/>
      <c r="L10" s="18"/>
    </row>
    <row r="11" spans="1:31" s="2" customFormat="1" ht="16.5" customHeight="1">
      <c r="A11" s="32"/>
      <c r="B11" s="37"/>
      <c r="C11" s="32"/>
      <c r="D11" s="32"/>
      <c r="E11" s="350" t="s">
        <v>102</v>
      </c>
      <c r="F11" s="351"/>
      <c r="G11" s="351"/>
      <c r="H11" s="351"/>
      <c r="I11" s="114"/>
      <c r="J11" s="32"/>
      <c r="K11" s="32"/>
      <c r="L11" s="11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103</v>
      </c>
      <c r="E12" s="32"/>
      <c r="F12" s="32"/>
      <c r="G12" s="32"/>
      <c r="H12" s="32"/>
      <c r="I12" s="114"/>
      <c r="J12" s="32"/>
      <c r="K12" s="32"/>
      <c r="L12" s="11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6.5" customHeight="1">
      <c r="A13" s="32"/>
      <c r="B13" s="37"/>
      <c r="C13" s="32"/>
      <c r="D13" s="32"/>
      <c r="E13" s="352" t="s">
        <v>218</v>
      </c>
      <c r="F13" s="351"/>
      <c r="G13" s="351"/>
      <c r="H13" s="351"/>
      <c r="I13" s="114"/>
      <c r="J13" s="32"/>
      <c r="K13" s="32"/>
      <c r="L13" s="11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1.25">
      <c r="A14" s="32"/>
      <c r="B14" s="37"/>
      <c r="C14" s="32"/>
      <c r="D14" s="32"/>
      <c r="E14" s="32"/>
      <c r="F14" s="32"/>
      <c r="G14" s="32"/>
      <c r="H14" s="32"/>
      <c r="I14" s="114"/>
      <c r="J14" s="32"/>
      <c r="K14" s="32"/>
      <c r="L14" s="11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12" t="s">
        <v>18</v>
      </c>
      <c r="E15" s="32"/>
      <c r="F15" s="100" t="s">
        <v>19</v>
      </c>
      <c r="G15" s="32"/>
      <c r="H15" s="32"/>
      <c r="I15" s="116" t="s">
        <v>20</v>
      </c>
      <c r="J15" s="100" t="s">
        <v>21</v>
      </c>
      <c r="K15" s="32"/>
      <c r="L15" s="11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7"/>
      <c r="C16" s="32"/>
      <c r="D16" s="112" t="s">
        <v>22</v>
      </c>
      <c r="E16" s="32"/>
      <c r="F16" s="100" t="s">
        <v>23</v>
      </c>
      <c r="G16" s="32"/>
      <c r="H16" s="32"/>
      <c r="I16" s="116" t="s">
        <v>24</v>
      </c>
      <c r="J16" s="117" t="str">
        <f>'Rekapitulace stavby'!AN8</f>
        <v>24. 11. 2020</v>
      </c>
      <c r="K16" s="32"/>
      <c r="L16" s="11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0.9" customHeight="1">
      <c r="A17" s="32"/>
      <c r="B17" s="37"/>
      <c r="C17" s="32"/>
      <c r="D17" s="32"/>
      <c r="E17" s="32"/>
      <c r="F17" s="32"/>
      <c r="G17" s="32"/>
      <c r="H17" s="32"/>
      <c r="I17" s="114"/>
      <c r="J17" s="32"/>
      <c r="K17" s="32"/>
      <c r="L17" s="11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12" t="s">
        <v>26</v>
      </c>
      <c r="E18" s="32"/>
      <c r="F18" s="32"/>
      <c r="G18" s="32"/>
      <c r="H18" s="32"/>
      <c r="I18" s="116" t="s">
        <v>27</v>
      </c>
      <c r="J18" s="100" t="s">
        <v>21</v>
      </c>
      <c r="K18" s="32"/>
      <c r="L18" s="11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0" t="s">
        <v>28</v>
      </c>
      <c r="F19" s="32"/>
      <c r="G19" s="32"/>
      <c r="H19" s="32"/>
      <c r="I19" s="116" t="s">
        <v>29</v>
      </c>
      <c r="J19" s="100" t="s">
        <v>21</v>
      </c>
      <c r="K19" s="32"/>
      <c r="L19" s="11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114"/>
      <c r="J20" s="32"/>
      <c r="K20" s="32"/>
      <c r="L20" s="11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12" t="s">
        <v>30</v>
      </c>
      <c r="E21" s="32"/>
      <c r="F21" s="32"/>
      <c r="G21" s="32"/>
      <c r="H21" s="32"/>
      <c r="I21" s="116" t="s">
        <v>27</v>
      </c>
      <c r="J21" s="28" t="str">
        <f>'Rekapitulace stavby'!AN13</f>
        <v>Vyplň údaj</v>
      </c>
      <c r="K21" s="32"/>
      <c r="L21" s="11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353" t="str">
        <f>'Rekapitulace stavby'!E14</f>
        <v>Vyplň údaj</v>
      </c>
      <c r="F22" s="354"/>
      <c r="G22" s="354"/>
      <c r="H22" s="354"/>
      <c r="I22" s="116" t="s">
        <v>29</v>
      </c>
      <c r="J22" s="28" t="str">
        <f>'Rekapitulace stavby'!AN14</f>
        <v>Vyplň údaj</v>
      </c>
      <c r="K22" s="32"/>
      <c r="L22" s="11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114"/>
      <c r="J23" s="32"/>
      <c r="K23" s="32"/>
      <c r="L23" s="11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12" t="s">
        <v>32</v>
      </c>
      <c r="E24" s="32"/>
      <c r="F24" s="32"/>
      <c r="G24" s="32"/>
      <c r="H24" s="32"/>
      <c r="I24" s="116" t="s">
        <v>27</v>
      </c>
      <c r="J24" s="100" t="s">
        <v>21</v>
      </c>
      <c r="K24" s="32"/>
      <c r="L24" s="11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7"/>
      <c r="C25" s="32"/>
      <c r="D25" s="32"/>
      <c r="E25" s="100" t="s">
        <v>33</v>
      </c>
      <c r="F25" s="32"/>
      <c r="G25" s="32"/>
      <c r="H25" s="32"/>
      <c r="I25" s="116" t="s">
        <v>29</v>
      </c>
      <c r="J25" s="100" t="s">
        <v>21</v>
      </c>
      <c r="K25" s="32"/>
      <c r="L25" s="11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114"/>
      <c r="J26" s="32"/>
      <c r="K26" s="32"/>
      <c r="L26" s="11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7"/>
      <c r="C27" s="32"/>
      <c r="D27" s="112" t="s">
        <v>35</v>
      </c>
      <c r="E27" s="32"/>
      <c r="F27" s="32"/>
      <c r="G27" s="32"/>
      <c r="H27" s="32"/>
      <c r="I27" s="116" t="s">
        <v>27</v>
      </c>
      <c r="J27" s="100" t="s">
        <v>21</v>
      </c>
      <c r="K27" s="32"/>
      <c r="L27" s="11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7"/>
      <c r="C28" s="32"/>
      <c r="D28" s="32"/>
      <c r="E28" s="100" t="s">
        <v>105</v>
      </c>
      <c r="F28" s="32"/>
      <c r="G28" s="32"/>
      <c r="H28" s="32"/>
      <c r="I28" s="116" t="s">
        <v>29</v>
      </c>
      <c r="J28" s="100" t="s">
        <v>21</v>
      </c>
      <c r="K28" s="32"/>
      <c r="L28" s="11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32"/>
      <c r="E29" s="32"/>
      <c r="F29" s="32"/>
      <c r="G29" s="32"/>
      <c r="H29" s="32"/>
      <c r="I29" s="114"/>
      <c r="J29" s="32"/>
      <c r="K29" s="32"/>
      <c r="L29" s="11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7"/>
      <c r="C30" s="32"/>
      <c r="D30" s="112" t="s">
        <v>37</v>
      </c>
      <c r="E30" s="32"/>
      <c r="F30" s="32"/>
      <c r="G30" s="32"/>
      <c r="H30" s="32"/>
      <c r="I30" s="114"/>
      <c r="J30" s="32"/>
      <c r="K30" s="32"/>
      <c r="L30" s="11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70.5" customHeight="1">
      <c r="A31" s="118"/>
      <c r="B31" s="119"/>
      <c r="C31" s="118"/>
      <c r="D31" s="118"/>
      <c r="E31" s="355" t="s">
        <v>219</v>
      </c>
      <c r="F31" s="355"/>
      <c r="G31" s="355"/>
      <c r="H31" s="355"/>
      <c r="I31" s="120"/>
      <c r="J31" s="118"/>
      <c r="K31" s="118"/>
      <c r="L31" s="121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s="2" customFormat="1" ht="6.95" customHeight="1">
      <c r="A32" s="32"/>
      <c r="B32" s="37"/>
      <c r="C32" s="32"/>
      <c r="D32" s="32"/>
      <c r="E32" s="32"/>
      <c r="F32" s="32"/>
      <c r="G32" s="32"/>
      <c r="H32" s="32"/>
      <c r="I32" s="114"/>
      <c r="J32" s="32"/>
      <c r="K32" s="32"/>
      <c r="L32" s="11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3"/>
      <c r="J33" s="122"/>
      <c r="K33" s="122"/>
      <c r="L33" s="11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7"/>
      <c r="C34" s="32"/>
      <c r="D34" s="124" t="s">
        <v>39</v>
      </c>
      <c r="E34" s="32"/>
      <c r="F34" s="32"/>
      <c r="G34" s="32"/>
      <c r="H34" s="32"/>
      <c r="I34" s="114"/>
      <c r="J34" s="125">
        <f>ROUND(J106,2)</f>
        <v>0</v>
      </c>
      <c r="K34" s="32"/>
      <c r="L34" s="11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7"/>
      <c r="C35" s="32"/>
      <c r="D35" s="122"/>
      <c r="E35" s="122"/>
      <c r="F35" s="122"/>
      <c r="G35" s="122"/>
      <c r="H35" s="122"/>
      <c r="I35" s="123"/>
      <c r="J35" s="122"/>
      <c r="K35" s="122"/>
      <c r="L35" s="11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32"/>
      <c r="F36" s="126" t="s">
        <v>41</v>
      </c>
      <c r="G36" s="32"/>
      <c r="H36" s="32"/>
      <c r="I36" s="127" t="s">
        <v>40</v>
      </c>
      <c r="J36" s="126" t="s">
        <v>42</v>
      </c>
      <c r="K36" s="32"/>
      <c r="L36" s="11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7"/>
      <c r="C37" s="32"/>
      <c r="D37" s="113" t="s">
        <v>43</v>
      </c>
      <c r="E37" s="112" t="s">
        <v>44</v>
      </c>
      <c r="F37" s="128">
        <f>ROUND((SUM(BE106:BE281)),2)</f>
        <v>0</v>
      </c>
      <c r="G37" s="32"/>
      <c r="H37" s="32"/>
      <c r="I37" s="129">
        <v>0.21</v>
      </c>
      <c r="J37" s="128">
        <f>ROUND(((SUM(BE106:BE281))*I37),2)</f>
        <v>0</v>
      </c>
      <c r="K37" s="32"/>
      <c r="L37" s="11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7"/>
      <c r="C38" s="32"/>
      <c r="D38" s="32"/>
      <c r="E38" s="112" t="s">
        <v>45</v>
      </c>
      <c r="F38" s="128">
        <f>ROUND((SUM(BF106:BF281)),2)</f>
        <v>0</v>
      </c>
      <c r="G38" s="32"/>
      <c r="H38" s="32"/>
      <c r="I38" s="129">
        <v>0.15</v>
      </c>
      <c r="J38" s="128">
        <f>ROUND(((SUM(BF106:BF281))*I38),2)</f>
        <v>0</v>
      </c>
      <c r="K38" s="32"/>
      <c r="L38" s="11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2" t="s">
        <v>46</v>
      </c>
      <c r="F39" s="128">
        <f>ROUND((SUM(BG106:BG281)),2)</f>
        <v>0</v>
      </c>
      <c r="G39" s="32"/>
      <c r="H39" s="32"/>
      <c r="I39" s="129">
        <v>0.21</v>
      </c>
      <c r="J39" s="128">
        <f>0</f>
        <v>0</v>
      </c>
      <c r="K39" s="32"/>
      <c r="L39" s="11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37"/>
      <c r="C40" s="32"/>
      <c r="D40" s="32"/>
      <c r="E40" s="112" t="s">
        <v>47</v>
      </c>
      <c r="F40" s="128">
        <f>ROUND((SUM(BH106:BH281)),2)</f>
        <v>0</v>
      </c>
      <c r="G40" s="32"/>
      <c r="H40" s="32"/>
      <c r="I40" s="129">
        <v>0.15</v>
      </c>
      <c r="J40" s="128">
        <f>0</f>
        <v>0</v>
      </c>
      <c r="K40" s="32"/>
      <c r="L40" s="11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customHeight="1" hidden="1">
      <c r="A41" s="32"/>
      <c r="B41" s="37"/>
      <c r="C41" s="32"/>
      <c r="D41" s="32"/>
      <c r="E41" s="112" t="s">
        <v>48</v>
      </c>
      <c r="F41" s="128">
        <f>ROUND((SUM(BI106:BI281)),2)</f>
        <v>0</v>
      </c>
      <c r="G41" s="32"/>
      <c r="H41" s="32"/>
      <c r="I41" s="129">
        <v>0</v>
      </c>
      <c r="J41" s="128">
        <f>0</f>
        <v>0</v>
      </c>
      <c r="K41" s="32"/>
      <c r="L41" s="11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7"/>
      <c r="C42" s="32"/>
      <c r="D42" s="32"/>
      <c r="E42" s="32"/>
      <c r="F42" s="32"/>
      <c r="G42" s="32"/>
      <c r="H42" s="32"/>
      <c r="I42" s="114"/>
      <c r="J42" s="32"/>
      <c r="K42" s="32"/>
      <c r="L42" s="11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7"/>
      <c r="C43" s="130"/>
      <c r="D43" s="131" t="s">
        <v>49</v>
      </c>
      <c r="E43" s="132"/>
      <c r="F43" s="132"/>
      <c r="G43" s="133" t="s">
        <v>50</v>
      </c>
      <c r="H43" s="134" t="s">
        <v>51</v>
      </c>
      <c r="I43" s="135"/>
      <c r="J43" s="136">
        <f>SUM(J34:J41)</f>
        <v>0</v>
      </c>
      <c r="K43" s="137"/>
      <c r="L43" s="115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5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8" spans="1:31" s="2" customFormat="1" ht="6.95" customHeight="1">
      <c r="A48" s="32"/>
      <c r="B48" s="141"/>
      <c r="C48" s="142"/>
      <c r="D48" s="142"/>
      <c r="E48" s="142"/>
      <c r="F48" s="142"/>
      <c r="G48" s="142"/>
      <c r="H48" s="142"/>
      <c r="I48" s="143"/>
      <c r="J48" s="142"/>
      <c r="K48" s="142"/>
      <c r="L48" s="115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24.95" customHeight="1">
      <c r="A49" s="32"/>
      <c r="B49" s="33"/>
      <c r="C49" s="21" t="s">
        <v>107</v>
      </c>
      <c r="D49" s="34"/>
      <c r="E49" s="34"/>
      <c r="F49" s="34"/>
      <c r="G49" s="34"/>
      <c r="H49" s="34"/>
      <c r="I49" s="114"/>
      <c r="J49" s="34"/>
      <c r="K49" s="34"/>
      <c r="L49" s="115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6.95" customHeight="1">
      <c r="A50" s="32"/>
      <c r="B50" s="33"/>
      <c r="C50" s="34"/>
      <c r="D50" s="34"/>
      <c r="E50" s="34"/>
      <c r="F50" s="34"/>
      <c r="G50" s="34"/>
      <c r="H50" s="34"/>
      <c r="I50" s="114"/>
      <c r="J50" s="34"/>
      <c r="K50" s="34"/>
      <c r="L50" s="115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2" customHeight="1">
      <c r="A51" s="32"/>
      <c r="B51" s="33"/>
      <c r="C51" s="27" t="s">
        <v>16</v>
      </c>
      <c r="D51" s="34"/>
      <c r="E51" s="34"/>
      <c r="F51" s="34"/>
      <c r="G51" s="34"/>
      <c r="H51" s="34"/>
      <c r="I51" s="114"/>
      <c r="J51" s="34"/>
      <c r="K51" s="34"/>
      <c r="L51" s="115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6.5" customHeight="1">
      <c r="A52" s="32"/>
      <c r="B52" s="33"/>
      <c r="C52" s="34"/>
      <c r="D52" s="34"/>
      <c r="E52" s="356" t="str">
        <f>E7</f>
        <v>TÚ LF UP v Olomouci</v>
      </c>
      <c r="F52" s="357"/>
      <c r="G52" s="357"/>
      <c r="H52" s="357"/>
      <c r="I52" s="114"/>
      <c r="J52" s="34"/>
      <c r="K52" s="34"/>
      <c r="L52" s="115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2:12" s="1" customFormat="1" ht="12" customHeight="1">
      <c r="B53" s="19"/>
      <c r="C53" s="27" t="s">
        <v>99</v>
      </c>
      <c r="D53" s="20"/>
      <c r="E53" s="20"/>
      <c r="F53" s="20"/>
      <c r="G53" s="20"/>
      <c r="H53" s="20"/>
      <c r="I53" s="106"/>
      <c r="J53" s="20"/>
      <c r="K53" s="20"/>
      <c r="L53" s="18"/>
    </row>
    <row r="54" spans="2:12" s="1" customFormat="1" ht="16.5" customHeight="1">
      <c r="B54" s="19"/>
      <c r="C54" s="20"/>
      <c r="D54" s="20"/>
      <c r="E54" s="356" t="s">
        <v>100</v>
      </c>
      <c r="F54" s="332"/>
      <c r="G54" s="332"/>
      <c r="H54" s="332"/>
      <c r="I54" s="106"/>
      <c r="J54" s="20"/>
      <c r="K54" s="20"/>
      <c r="L54" s="18"/>
    </row>
    <row r="55" spans="2:12" s="1" customFormat="1" ht="12" customHeight="1">
      <c r="B55" s="19"/>
      <c r="C55" s="27" t="s">
        <v>101</v>
      </c>
      <c r="D55" s="20"/>
      <c r="E55" s="20"/>
      <c r="F55" s="20"/>
      <c r="G55" s="20"/>
      <c r="H55" s="20"/>
      <c r="I55" s="106"/>
      <c r="J55" s="20"/>
      <c r="K55" s="20"/>
      <c r="L55" s="18"/>
    </row>
    <row r="56" spans="1:31" s="2" customFormat="1" ht="16.5" customHeight="1">
      <c r="A56" s="32"/>
      <c r="B56" s="33"/>
      <c r="C56" s="34"/>
      <c r="D56" s="34"/>
      <c r="E56" s="358" t="s">
        <v>102</v>
      </c>
      <c r="F56" s="359"/>
      <c r="G56" s="359"/>
      <c r="H56" s="359"/>
      <c r="I56" s="114"/>
      <c r="J56" s="34"/>
      <c r="K56" s="34"/>
      <c r="L56" s="115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12" customHeight="1">
      <c r="A57" s="32"/>
      <c r="B57" s="33"/>
      <c r="C57" s="27" t="s">
        <v>103</v>
      </c>
      <c r="D57" s="34"/>
      <c r="E57" s="34"/>
      <c r="F57" s="34"/>
      <c r="G57" s="34"/>
      <c r="H57" s="34"/>
      <c r="I57" s="114"/>
      <c r="J57" s="34"/>
      <c r="K57" s="34"/>
      <c r="L57" s="115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6.5" customHeight="1">
      <c r="A58" s="32"/>
      <c r="B58" s="33"/>
      <c r="C58" s="34"/>
      <c r="D58" s="34"/>
      <c r="E58" s="303" t="str">
        <f>E13</f>
        <v>2020/50-1-3-2-2 - D.2.2-Laboratorní nábytek</v>
      </c>
      <c r="F58" s="359"/>
      <c r="G58" s="359"/>
      <c r="H58" s="359"/>
      <c r="I58" s="114"/>
      <c r="J58" s="34"/>
      <c r="K58" s="34"/>
      <c r="L58" s="115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6.95" customHeight="1">
      <c r="A59" s="32"/>
      <c r="B59" s="33"/>
      <c r="C59" s="34"/>
      <c r="D59" s="34"/>
      <c r="E59" s="34"/>
      <c r="F59" s="34"/>
      <c r="G59" s="34"/>
      <c r="H59" s="34"/>
      <c r="I59" s="114"/>
      <c r="J59" s="34"/>
      <c r="K59" s="34"/>
      <c r="L59" s="115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2" customHeight="1">
      <c r="A60" s="32"/>
      <c r="B60" s="33"/>
      <c r="C60" s="27" t="s">
        <v>22</v>
      </c>
      <c r="D60" s="34"/>
      <c r="E60" s="34"/>
      <c r="F60" s="25" t="str">
        <f>F16</f>
        <v xml:space="preserve"> </v>
      </c>
      <c r="G60" s="34"/>
      <c r="H60" s="34"/>
      <c r="I60" s="116" t="s">
        <v>24</v>
      </c>
      <c r="J60" s="57" t="str">
        <f>IF(J16="","",J16)</f>
        <v>24. 11. 2020</v>
      </c>
      <c r="K60" s="34"/>
      <c r="L60" s="115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6.95" customHeight="1">
      <c r="A61" s="32"/>
      <c r="B61" s="33"/>
      <c r="C61" s="34"/>
      <c r="D61" s="34"/>
      <c r="E61" s="34"/>
      <c r="F61" s="34"/>
      <c r="G61" s="34"/>
      <c r="H61" s="34"/>
      <c r="I61" s="114"/>
      <c r="J61" s="34"/>
      <c r="K61" s="34"/>
      <c r="L61" s="11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40.15" customHeight="1">
      <c r="A62" s="32"/>
      <c r="B62" s="33"/>
      <c r="C62" s="27" t="s">
        <v>26</v>
      </c>
      <c r="D62" s="34"/>
      <c r="E62" s="34"/>
      <c r="F62" s="25" t="str">
        <f>E19</f>
        <v>UPOL LF</v>
      </c>
      <c r="G62" s="34"/>
      <c r="H62" s="34"/>
      <c r="I62" s="116" t="s">
        <v>32</v>
      </c>
      <c r="J62" s="30" t="str">
        <f>E25</f>
        <v>HEXAPLAN INTERNATIONAL spol. s r.o.</v>
      </c>
      <c r="K62" s="34"/>
      <c r="L62" s="11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2" customFormat="1" ht="15.2" customHeight="1">
      <c r="A63" s="32"/>
      <c r="B63" s="33"/>
      <c r="C63" s="27" t="s">
        <v>30</v>
      </c>
      <c r="D63" s="34"/>
      <c r="E63" s="34"/>
      <c r="F63" s="25" t="str">
        <f>IF(E22="","",E22)</f>
        <v>Vyplň údaj</v>
      </c>
      <c r="G63" s="34"/>
      <c r="H63" s="34"/>
      <c r="I63" s="116" t="s">
        <v>35</v>
      </c>
      <c r="J63" s="30" t="str">
        <f>E28</f>
        <v>Ing.arch.J.Pálka</v>
      </c>
      <c r="K63" s="34"/>
      <c r="L63" s="115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" customFormat="1" ht="10.35" customHeight="1">
      <c r="A64" s="32"/>
      <c r="B64" s="33"/>
      <c r="C64" s="34"/>
      <c r="D64" s="34"/>
      <c r="E64" s="34"/>
      <c r="F64" s="34"/>
      <c r="G64" s="34"/>
      <c r="H64" s="34"/>
      <c r="I64" s="114"/>
      <c r="J64" s="34"/>
      <c r="K64" s="34"/>
      <c r="L64" s="115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29.25" customHeight="1">
      <c r="A65" s="32"/>
      <c r="B65" s="33"/>
      <c r="C65" s="144" t="s">
        <v>108</v>
      </c>
      <c r="D65" s="145"/>
      <c r="E65" s="145"/>
      <c r="F65" s="145"/>
      <c r="G65" s="145"/>
      <c r="H65" s="145"/>
      <c r="I65" s="146"/>
      <c r="J65" s="147" t="s">
        <v>109</v>
      </c>
      <c r="K65" s="145"/>
      <c r="L65" s="11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10.35" customHeight="1">
      <c r="A66" s="32"/>
      <c r="B66" s="33"/>
      <c r="C66" s="34"/>
      <c r="D66" s="34"/>
      <c r="E66" s="34"/>
      <c r="F66" s="34"/>
      <c r="G66" s="34"/>
      <c r="H66" s="34"/>
      <c r="I66" s="114"/>
      <c r="J66" s="34"/>
      <c r="K66" s="34"/>
      <c r="L66" s="115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47" s="2" customFormat="1" ht="22.9" customHeight="1">
      <c r="A67" s="32"/>
      <c r="B67" s="33"/>
      <c r="C67" s="148" t="s">
        <v>71</v>
      </c>
      <c r="D67" s="34"/>
      <c r="E67" s="34"/>
      <c r="F67" s="34"/>
      <c r="G67" s="34"/>
      <c r="H67" s="34"/>
      <c r="I67" s="114"/>
      <c r="J67" s="75">
        <f>J106</f>
        <v>0</v>
      </c>
      <c r="K67" s="34"/>
      <c r="L67" s="115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U67" s="15" t="s">
        <v>110</v>
      </c>
    </row>
    <row r="68" spans="2:12" s="9" customFormat="1" ht="24.95" customHeight="1">
      <c r="B68" s="149"/>
      <c r="C68" s="150"/>
      <c r="D68" s="151" t="s">
        <v>220</v>
      </c>
      <c r="E68" s="152"/>
      <c r="F68" s="152"/>
      <c r="G68" s="152"/>
      <c r="H68" s="152"/>
      <c r="I68" s="153"/>
      <c r="J68" s="154">
        <f>J107</f>
        <v>0</v>
      </c>
      <c r="K68" s="150"/>
      <c r="L68" s="155"/>
    </row>
    <row r="69" spans="2:12" s="12" customFormat="1" ht="19.9" customHeight="1">
      <c r="B69" s="203"/>
      <c r="C69" s="94"/>
      <c r="D69" s="204" t="s">
        <v>221</v>
      </c>
      <c r="E69" s="205"/>
      <c r="F69" s="205"/>
      <c r="G69" s="205"/>
      <c r="H69" s="205"/>
      <c r="I69" s="206"/>
      <c r="J69" s="207">
        <f>J108</f>
        <v>0</v>
      </c>
      <c r="K69" s="94"/>
      <c r="L69" s="208"/>
    </row>
    <row r="70" spans="2:12" s="12" customFormat="1" ht="19.9" customHeight="1">
      <c r="B70" s="203"/>
      <c r="C70" s="94"/>
      <c r="D70" s="204" t="s">
        <v>222</v>
      </c>
      <c r="E70" s="205"/>
      <c r="F70" s="205"/>
      <c r="G70" s="205"/>
      <c r="H70" s="205"/>
      <c r="I70" s="206"/>
      <c r="J70" s="207">
        <f>J115</f>
        <v>0</v>
      </c>
      <c r="K70" s="94"/>
      <c r="L70" s="208"/>
    </row>
    <row r="71" spans="2:12" s="12" customFormat="1" ht="19.9" customHeight="1">
      <c r="B71" s="203"/>
      <c r="C71" s="94"/>
      <c r="D71" s="204" t="s">
        <v>223</v>
      </c>
      <c r="E71" s="205"/>
      <c r="F71" s="205"/>
      <c r="G71" s="205"/>
      <c r="H71" s="205"/>
      <c r="I71" s="206"/>
      <c r="J71" s="207">
        <f>J120</f>
        <v>0</v>
      </c>
      <c r="K71" s="94"/>
      <c r="L71" s="208"/>
    </row>
    <row r="72" spans="2:12" s="12" customFormat="1" ht="19.9" customHeight="1">
      <c r="B72" s="203"/>
      <c r="C72" s="94"/>
      <c r="D72" s="204" t="s">
        <v>224</v>
      </c>
      <c r="E72" s="205"/>
      <c r="F72" s="205"/>
      <c r="G72" s="205"/>
      <c r="H72" s="205"/>
      <c r="I72" s="206"/>
      <c r="J72" s="207">
        <f>J123</f>
        <v>0</v>
      </c>
      <c r="K72" s="94"/>
      <c r="L72" s="208"/>
    </row>
    <row r="73" spans="2:12" s="9" customFormat="1" ht="24.95" customHeight="1">
      <c r="B73" s="149"/>
      <c r="C73" s="150"/>
      <c r="D73" s="151" t="s">
        <v>225</v>
      </c>
      <c r="E73" s="152"/>
      <c r="F73" s="152"/>
      <c r="G73" s="152"/>
      <c r="H73" s="152"/>
      <c r="I73" s="153"/>
      <c r="J73" s="154">
        <f>J126</f>
        <v>0</v>
      </c>
      <c r="K73" s="150"/>
      <c r="L73" s="155"/>
    </row>
    <row r="74" spans="2:12" s="12" customFormat="1" ht="19.9" customHeight="1">
      <c r="B74" s="203"/>
      <c r="C74" s="94"/>
      <c r="D74" s="204" t="s">
        <v>226</v>
      </c>
      <c r="E74" s="205"/>
      <c r="F74" s="205"/>
      <c r="G74" s="205"/>
      <c r="H74" s="205"/>
      <c r="I74" s="206"/>
      <c r="J74" s="207">
        <f>J127</f>
        <v>0</v>
      </c>
      <c r="K74" s="94"/>
      <c r="L74" s="208"/>
    </row>
    <row r="75" spans="2:12" s="12" customFormat="1" ht="19.9" customHeight="1">
      <c r="B75" s="203"/>
      <c r="C75" s="94"/>
      <c r="D75" s="204" t="s">
        <v>227</v>
      </c>
      <c r="E75" s="205"/>
      <c r="F75" s="205"/>
      <c r="G75" s="205"/>
      <c r="H75" s="205"/>
      <c r="I75" s="206"/>
      <c r="J75" s="207">
        <f>J136</f>
        <v>0</v>
      </c>
      <c r="K75" s="94"/>
      <c r="L75" s="208"/>
    </row>
    <row r="76" spans="2:12" s="12" customFormat="1" ht="19.9" customHeight="1">
      <c r="B76" s="203"/>
      <c r="C76" s="94"/>
      <c r="D76" s="204" t="s">
        <v>228</v>
      </c>
      <c r="E76" s="205"/>
      <c r="F76" s="205"/>
      <c r="G76" s="205"/>
      <c r="H76" s="205"/>
      <c r="I76" s="206"/>
      <c r="J76" s="207">
        <f>J149</f>
        <v>0</v>
      </c>
      <c r="K76" s="94"/>
      <c r="L76" s="208"/>
    </row>
    <row r="77" spans="2:12" s="12" customFormat="1" ht="19.9" customHeight="1">
      <c r="B77" s="203"/>
      <c r="C77" s="94"/>
      <c r="D77" s="204" t="s">
        <v>229</v>
      </c>
      <c r="E77" s="205"/>
      <c r="F77" s="205"/>
      <c r="G77" s="205"/>
      <c r="H77" s="205"/>
      <c r="I77" s="206"/>
      <c r="J77" s="207">
        <f>J184</f>
        <v>0</v>
      </c>
      <c r="K77" s="94"/>
      <c r="L77" s="208"/>
    </row>
    <row r="78" spans="2:12" s="12" customFormat="1" ht="19.9" customHeight="1">
      <c r="B78" s="203"/>
      <c r="C78" s="94"/>
      <c r="D78" s="204" t="s">
        <v>230</v>
      </c>
      <c r="E78" s="205"/>
      <c r="F78" s="205"/>
      <c r="G78" s="205"/>
      <c r="H78" s="205"/>
      <c r="I78" s="206"/>
      <c r="J78" s="207">
        <f>J219</f>
        <v>0</v>
      </c>
      <c r="K78" s="94"/>
      <c r="L78" s="208"/>
    </row>
    <row r="79" spans="2:12" s="12" customFormat="1" ht="19.9" customHeight="1">
      <c r="B79" s="203"/>
      <c r="C79" s="94"/>
      <c r="D79" s="204" t="s">
        <v>231</v>
      </c>
      <c r="E79" s="205"/>
      <c r="F79" s="205"/>
      <c r="G79" s="205"/>
      <c r="H79" s="205"/>
      <c r="I79" s="206"/>
      <c r="J79" s="207">
        <f>J254</f>
        <v>0</v>
      </c>
      <c r="K79" s="94"/>
      <c r="L79" s="208"/>
    </row>
    <row r="80" spans="2:12" s="12" customFormat="1" ht="19.9" customHeight="1">
      <c r="B80" s="203"/>
      <c r="C80" s="94"/>
      <c r="D80" s="204" t="s">
        <v>232</v>
      </c>
      <c r="E80" s="205"/>
      <c r="F80" s="205"/>
      <c r="G80" s="205"/>
      <c r="H80" s="205"/>
      <c r="I80" s="206"/>
      <c r="J80" s="207">
        <f>J267</f>
        <v>0</v>
      </c>
      <c r="K80" s="94"/>
      <c r="L80" s="208"/>
    </row>
    <row r="81" spans="2:12" s="12" customFormat="1" ht="19.9" customHeight="1">
      <c r="B81" s="203"/>
      <c r="C81" s="94"/>
      <c r="D81" s="204" t="s">
        <v>233</v>
      </c>
      <c r="E81" s="205"/>
      <c r="F81" s="205"/>
      <c r="G81" s="205"/>
      <c r="H81" s="205"/>
      <c r="I81" s="206"/>
      <c r="J81" s="207">
        <f>J272</f>
        <v>0</v>
      </c>
      <c r="K81" s="94"/>
      <c r="L81" s="208"/>
    </row>
    <row r="82" spans="2:12" s="9" customFormat="1" ht="24.95" customHeight="1">
      <c r="B82" s="149"/>
      <c r="C82" s="150"/>
      <c r="D82" s="151" t="s">
        <v>234</v>
      </c>
      <c r="E82" s="152"/>
      <c r="F82" s="152"/>
      <c r="G82" s="152"/>
      <c r="H82" s="152"/>
      <c r="I82" s="153"/>
      <c r="J82" s="154">
        <f>J277</f>
        <v>0</v>
      </c>
      <c r="K82" s="150"/>
      <c r="L82" s="155"/>
    </row>
    <row r="83" spans="1:31" s="2" customFormat="1" ht="21.75" customHeight="1">
      <c r="A83" s="32"/>
      <c r="B83" s="33"/>
      <c r="C83" s="34"/>
      <c r="D83" s="34"/>
      <c r="E83" s="34"/>
      <c r="F83" s="34"/>
      <c r="G83" s="34"/>
      <c r="H83" s="34"/>
      <c r="I83" s="114"/>
      <c r="J83" s="34"/>
      <c r="K83" s="34"/>
      <c r="L83" s="11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6.95" customHeight="1">
      <c r="A84" s="32"/>
      <c r="B84" s="45"/>
      <c r="C84" s="46"/>
      <c r="D84" s="46"/>
      <c r="E84" s="46"/>
      <c r="F84" s="46"/>
      <c r="G84" s="46"/>
      <c r="H84" s="46"/>
      <c r="I84" s="140"/>
      <c r="J84" s="46"/>
      <c r="K84" s="46"/>
      <c r="L84" s="11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8" spans="1:31" s="2" customFormat="1" ht="6.95" customHeight="1">
      <c r="A88" s="32"/>
      <c r="B88" s="47"/>
      <c r="C88" s="48"/>
      <c r="D88" s="48"/>
      <c r="E88" s="48"/>
      <c r="F88" s="48"/>
      <c r="G88" s="48"/>
      <c r="H88" s="48"/>
      <c r="I88" s="143"/>
      <c r="J88" s="48"/>
      <c r="K88" s="48"/>
      <c r="L88" s="11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24.95" customHeight="1">
      <c r="A89" s="32"/>
      <c r="B89" s="33"/>
      <c r="C89" s="21" t="s">
        <v>112</v>
      </c>
      <c r="D89" s="34"/>
      <c r="E89" s="34"/>
      <c r="F89" s="34"/>
      <c r="G89" s="34"/>
      <c r="H89" s="34"/>
      <c r="I89" s="114"/>
      <c r="J89" s="34"/>
      <c r="K89" s="34"/>
      <c r="L89" s="11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4"/>
      <c r="J90" s="34"/>
      <c r="K90" s="34"/>
      <c r="L90" s="11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16</v>
      </c>
      <c r="D91" s="34"/>
      <c r="E91" s="34"/>
      <c r="F91" s="34"/>
      <c r="G91" s="34"/>
      <c r="H91" s="34"/>
      <c r="I91" s="114"/>
      <c r="J91" s="34"/>
      <c r="K91" s="34"/>
      <c r="L91" s="11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6.5" customHeight="1">
      <c r="A92" s="32"/>
      <c r="B92" s="33"/>
      <c r="C92" s="34"/>
      <c r="D92" s="34"/>
      <c r="E92" s="356" t="str">
        <f>E7</f>
        <v>TÚ LF UP v Olomouci</v>
      </c>
      <c r="F92" s="357"/>
      <c r="G92" s="357"/>
      <c r="H92" s="357"/>
      <c r="I92" s="114"/>
      <c r="J92" s="34"/>
      <c r="K92" s="34"/>
      <c r="L92" s="11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2:12" s="1" customFormat="1" ht="12" customHeight="1">
      <c r="B93" s="19"/>
      <c r="C93" s="27" t="s">
        <v>99</v>
      </c>
      <c r="D93" s="20"/>
      <c r="E93" s="20"/>
      <c r="F93" s="20"/>
      <c r="G93" s="20"/>
      <c r="H93" s="20"/>
      <c r="I93" s="106"/>
      <c r="J93" s="20"/>
      <c r="K93" s="20"/>
      <c r="L93" s="18"/>
    </row>
    <row r="94" spans="2:12" s="1" customFormat="1" ht="16.5" customHeight="1">
      <c r="B94" s="19"/>
      <c r="C94" s="20"/>
      <c r="D94" s="20"/>
      <c r="E94" s="356" t="s">
        <v>100</v>
      </c>
      <c r="F94" s="332"/>
      <c r="G94" s="332"/>
      <c r="H94" s="332"/>
      <c r="I94" s="106"/>
      <c r="J94" s="20"/>
      <c r="K94" s="20"/>
      <c r="L94" s="18"/>
    </row>
    <row r="95" spans="2:12" s="1" customFormat="1" ht="12" customHeight="1">
      <c r="B95" s="19"/>
      <c r="C95" s="27" t="s">
        <v>101</v>
      </c>
      <c r="D95" s="20"/>
      <c r="E95" s="20"/>
      <c r="F95" s="20"/>
      <c r="G95" s="20"/>
      <c r="H95" s="20"/>
      <c r="I95" s="106"/>
      <c r="J95" s="20"/>
      <c r="K95" s="20"/>
      <c r="L95" s="18"/>
    </row>
    <row r="96" spans="1:31" s="2" customFormat="1" ht="16.5" customHeight="1">
      <c r="A96" s="32"/>
      <c r="B96" s="33"/>
      <c r="C96" s="34"/>
      <c r="D96" s="34"/>
      <c r="E96" s="358" t="s">
        <v>102</v>
      </c>
      <c r="F96" s="359"/>
      <c r="G96" s="359"/>
      <c r="H96" s="359"/>
      <c r="I96" s="114"/>
      <c r="J96" s="34"/>
      <c r="K96" s="34"/>
      <c r="L96" s="11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2" customHeight="1">
      <c r="A97" s="32"/>
      <c r="B97" s="33"/>
      <c r="C97" s="27" t="s">
        <v>103</v>
      </c>
      <c r="D97" s="34"/>
      <c r="E97" s="34"/>
      <c r="F97" s="34"/>
      <c r="G97" s="34"/>
      <c r="H97" s="34"/>
      <c r="I97" s="114"/>
      <c r="J97" s="34"/>
      <c r="K97" s="34"/>
      <c r="L97" s="11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16.5" customHeight="1">
      <c r="A98" s="32"/>
      <c r="B98" s="33"/>
      <c r="C98" s="34"/>
      <c r="D98" s="34"/>
      <c r="E98" s="303" t="str">
        <f>E13</f>
        <v>2020/50-1-3-2-2 - D.2.2-Laboratorní nábytek</v>
      </c>
      <c r="F98" s="359"/>
      <c r="G98" s="359"/>
      <c r="H98" s="359"/>
      <c r="I98" s="114"/>
      <c r="J98" s="34"/>
      <c r="K98" s="34"/>
      <c r="L98" s="11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5" customHeight="1">
      <c r="A99" s="32"/>
      <c r="B99" s="33"/>
      <c r="C99" s="34"/>
      <c r="D99" s="34"/>
      <c r="E99" s="34"/>
      <c r="F99" s="34"/>
      <c r="G99" s="34"/>
      <c r="H99" s="34"/>
      <c r="I99" s="114"/>
      <c r="J99" s="34"/>
      <c r="K99" s="34"/>
      <c r="L99" s="11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12" customHeight="1">
      <c r="A100" s="32"/>
      <c r="B100" s="33"/>
      <c r="C100" s="27" t="s">
        <v>22</v>
      </c>
      <c r="D100" s="34"/>
      <c r="E100" s="34"/>
      <c r="F100" s="25" t="str">
        <f>F16</f>
        <v xml:space="preserve"> </v>
      </c>
      <c r="G100" s="34"/>
      <c r="H100" s="34"/>
      <c r="I100" s="116" t="s">
        <v>24</v>
      </c>
      <c r="J100" s="57" t="str">
        <f>IF(J16="","",J16)</f>
        <v>24. 11. 2020</v>
      </c>
      <c r="K100" s="34"/>
      <c r="L100" s="11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33"/>
      <c r="C101" s="34"/>
      <c r="D101" s="34"/>
      <c r="E101" s="34"/>
      <c r="F101" s="34"/>
      <c r="G101" s="34"/>
      <c r="H101" s="34"/>
      <c r="I101" s="114"/>
      <c r="J101" s="34"/>
      <c r="K101" s="34"/>
      <c r="L101" s="11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40.15" customHeight="1">
      <c r="A102" s="32"/>
      <c r="B102" s="33"/>
      <c r="C102" s="27" t="s">
        <v>26</v>
      </c>
      <c r="D102" s="34"/>
      <c r="E102" s="34"/>
      <c r="F102" s="25" t="str">
        <f>E19</f>
        <v>UPOL LF</v>
      </c>
      <c r="G102" s="34"/>
      <c r="H102" s="34"/>
      <c r="I102" s="116" t="s">
        <v>32</v>
      </c>
      <c r="J102" s="30" t="str">
        <f>E25</f>
        <v>HEXAPLAN INTERNATIONAL spol. s r.o.</v>
      </c>
      <c r="K102" s="34"/>
      <c r="L102" s="11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15.2" customHeight="1">
      <c r="A103" s="32"/>
      <c r="B103" s="33"/>
      <c r="C103" s="27" t="s">
        <v>30</v>
      </c>
      <c r="D103" s="34"/>
      <c r="E103" s="34"/>
      <c r="F103" s="25" t="str">
        <f>IF(E22="","",E22)</f>
        <v>Vyplň údaj</v>
      </c>
      <c r="G103" s="34"/>
      <c r="H103" s="34"/>
      <c r="I103" s="116" t="s">
        <v>35</v>
      </c>
      <c r="J103" s="30" t="str">
        <f>E28</f>
        <v>Ing.arch.J.Pálka</v>
      </c>
      <c r="K103" s="34"/>
      <c r="L103" s="11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10.35" customHeight="1">
      <c r="A104" s="32"/>
      <c r="B104" s="33"/>
      <c r="C104" s="34"/>
      <c r="D104" s="34"/>
      <c r="E104" s="34"/>
      <c r="F104" s="34"/>
      <c r="G104" s="34"/>
      <c r="H104" s="34"/>
      <c r="I104" s="114"/>
      <c r="J104" s="34"/>
      <c r="K104" s="34"/>
      <c r="L104" s="11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10" customFormat="1" ht="29.25" customHeight="1">
      <c r="A105" s="156"/>
      <c r="B105" s="157"/>
      <c r="C105" s="158" t="s">
        <v>113</v>
      </c>
      <c r="D105" s="159" t="s">
        <v>58</v>
      </c>
      <c r="E105" s="159" t="s">
        <v>54</v>
      </c>
      <c r="F105" s="159" t="s">
        <v>55</v>
      </c>
      <c r="G105" s="159" t="s">
        <v>114</v>
      </c>
      <c r="H105" s="159" t="s">
        <v>115</v>
      </c>
      <c r="I105" s="160" t="s">
        <v>116</v>
      </c>
      <c r="J105" s="159" t="s">
        <v>109</v>
      </c>
      <c r="K105" s="161" t="s">
        <v>117</v>
      </c>
      <c r="L105" s="162"/>
      <c r="M105" s="66" t="s">
        <v>21</v>
      </c>
      <c r="N105" s="67" t="s">
        <v>43</v>
      </c>
      <c r="O105" s="67" t="s">
        <v>118</v>
      </c>
      <c r="P105" s="67" t="s">
        <v>119</v>
      </c>
      <c r="Q105" s="67" t="s">
        <v>120</v>
      </c>
      <c r="R105" s="67" t="s">
        <v>121</v>
      </c>
      <c r="S105" s="67" t="s">
        <v>122</v>
      </c>
      <c r="T105" s="68" t="s">
        <v>123</v>
      </c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</row>
    <row r="106" spans="1:63" s="2" customFormat="1" ht="22.9" customHeight="1">
      <c r="A106" s="32"/>
      <c r="B106" s="33"/>
      <c r="C106" s="73" t="s">
        <v>124</v>
      </c>
      <c r="D106" s="34"/>
      <c r="E106" s="34"/>
      <c r="F106" s="34"/>
      <c r="G106" s="34"/>
      <c r="H106" s="34"/>
      <c r="I106" s="114"/>
      <c r="J106" s="163">
        <f>BK106</f>
        <v>0</v>
      </c>
      <c r="K106" s="34"/>
      <c r="L106" s="37"/>
      <c r="M106" s="69"/>
      <c r="N106" s="164"/>
      <c r="O106" s="70"/>
      <c r="P106" s="165">
        <f>P107+P126+P277</f>
        <v>0</v>
      </c>
      <c r="Q106" s="70"/>
      <c r="R106" s="165">
        <f>R107+R126+R277</f>
        <v>0</v>
      </c>
      <c r="S106" s="70"/>
      <c r="T106" s="166">
        <f>T107+T126+T277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5" t="s">
        <v>72</v>
      </c>
      <c r="AU106" s="15" t="s">
        <v>110</v>
      </c>
      <c r="BK106" s="167">
        <f>BK107+BK126+BK277</f>
        <v>0</v>
      </c>
    </row>
    <row r="107" spans="2:63" s="11" customFormat="1" ht="25.9" customHeight="1">
      <c r="B107" s="168"/>
      <c r="C107" s="169"/>
      <c r="D107" s="170" t="s">
        <v>72</v>
      </c>
      <c r="E107" s="171" t="s">
        <v>235</v>
      </c>
      <c r="F107" s="171" t="s">
        <v>236</v>
      </c>
      <c r="G107" s="169"/>
      <c r="H107" s="169"/>
      <c r="I107" s="172"/>
      <c r="J107" s="173">
        <f>BK107</f>
        <v>0</v>
      </c>
      <c r="K107" s="169"/>
      <c r="L107" s="174"/>
      <c r="M107" s="175"/>
      <c r="N107" s="176"/>
      <c r="O107" s="176"/>
      <c r="P107" s="177">
        <f>P108+P115+P120+P123</f>
        <v>0</v>
      </c>
      <c r="Q107" s="176"/>
      <c r="R107" s="177">
        <f>R108+R115+R120+R123</f>
        <v>0</v>
      </c>
      <c r="S107" s="176"/>
      <c r="T107" s="178">
        <f>T108+T115+T120+T123</f>
        <v>0</v>
      </c>
      <c r="AR107" s="179" t="s">
        <v>79</v>
      </c>
      <c r="AT107" s="180" t="s">
        <v>72</v>
      </c>
      <c r="AU107" s="180" t="s">
        <v>73</v>
      </c>
      <c r="AY107" s="179" t="s">
        <v>127</v>
      </c>
      <c r="BK107" s="181">
        <f>BK108+BK115+BK120+BK123</f>
        <v>0</v>
      </c>
    </row>
    <row r="108" spans="2:63" s="11" customFormat="1" ht="22.9" customHeight="1">
      <c r="B108" s="168"/>
      <c r="C108" s="169"/>
      <c r="D108" s="170" t="s">
        <v>72</v>
      </c>
      <c r="E108" s="209" t="s">
        <v>237</v>
      </c>
      <c r="F108" s="209" t="s">
        <v>238</v>
      </c>
      <c r="G108" s="169"/>
      <c r="H108" s="169"/>
      <c r="I108" s="172"/>
      <c r="J108" s="210">
        <f>BK108</f>
        <v>0</v>
      </c>
      <c r="K108" s="169"/>
      <c r="L108" s="174"/>
      <c r="M108" s="175"/>
      <c r="N108" s="176"/>
      <c r="O108" s="176"/>
      <c r="P108" s="177">
        <f>SUM(P109:P114)</f>
        <v>0</v>
      </c>
      <c r="Q108" s="176"/>
      <c r="R108" s="177">
        <f>SUM(R109:R114)</f>
        <v>0</v>
      </c>
      <c r="S108" s="176"/>
      <c r="T108" s="178">
        <f>SUM(T109:T114)</f>
        <v>0</v>
      </c>
      <c r="AR108" s="179" t="s">
        <v>79</v>
      </c>
      <c r="AT108" s="180" t="s">
        <v>72</v>
      </c>
      <c r="AU108" s="180" t="s">
        <v>79</v>
      </c>
      <c r="AY108" s="179" t="s">
        <v>127</v>
      </c>
      <c r="BK108" s="181">
        <f>SUM(BK109:BK114)</f>
        <v>0</v>
      </c>
    </row>
    <row r="109" spans="1:65" s="2" customFormat="1" ht="16.5" customHeight="1">
      <c r="A109" s="32"/>
      <c r="B109" s="33"/>
      <c r="C109" s="211" t="s">
        <v>79</v>
      </c>
      <c r="D109" s="211" t="s">
        <v>239</v>
      </c>
      <c r="E109" s="212" t="s">
        <v>240</v>
      </c>
      <c r="F109" s="213" t="s">
        <v>241</v>
      </c>
      <c r="G109" s="214" t="s">
        <v>131</v>
      </c>
      <c r="H109" s="215">
        <v>2</v>
      </c>
      <c r="I109" s="216"/>
      <c r="J109" s="217">
        <f>ROUND(I109*H109,2)</f>
        <v>0</v>
      </c>
      <c r="K109" s="213" t="s">
        <v>132</v>
      </c>
      <c r="L109" s="218"/>
      <c r="M109" s="219" t="s">
        <v>21</v>
      </c>
      <c r="N109" s="220" t="s">
        <v>44</v>
      </c>
      <c r="O109" s="62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93" t="s">
        <v>179</v>
      </c>
      <c r="AT109" s="193" t="s">
        <v>239</v>
      </c>
      <c r="AU109" s="193" t="s">
        <v>81</v>
      </c>
      <c r="AY109" s="15" t="s">
        <v>127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5" t="s">
        <v>79</v>
      </c>
      <c r="BK109" s="194">
        <f>ROUND(I109*H109,2)</f>
        <v>0</v>
      </c>
      <c r="BL109" s="15" t="s">
        <v>133</v>
      </c>
      <c r="BM109" s="193" t="s">
        <v>81</v>
      </c>
    </row>
    <row r="110" spans="1:47" s="2" customFormat="1" ht="19.5">
      <c r="A110" s="32"/>
      <c r="B110" s="33"/>
      <c r="C110" s="34"/>
      <c r="D110" s="195" t="s">
        <v>134</v>
      </c>
      <c r="E110" s="34"/>
      <c r="F110" s="196" t="s">
        <v>242</v>
      </c>
      <c r="G110" s="34"/>
      <c r="H110" s="34"/>
      <c r="I110" s="114"/>
      <c r="J110" s="34"/>
      <c r="K110" s="34"/>
      <c r="L110" s="37"/>
      <c r="M110" s="197"/>
      <c r="N110" s="198"/>
      <c r="O110" s="62"/>
      <c r="P110" s="62"/>
      <c r="Q110" s="62"/>
      <c r="R110" s="62"/>
      <c r="S110" s="62"/>
      <c r="T110" s="63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5" t="s">
        <v>134</v>
      </c>
      <c r="AU110" s="15" t="s">
        <v>81</v>
      </c>
    </row>
    <row r="111" spans="1:65" s="2" customFormat="1" ht="16.5" customHeight="1">
      <c r="A111" s="32"/>
      <c r="B111" s="33"/>
      <c r="C111" s="211" t="s">
        <v>81</v>
      </c>
      <c r="D111" s="211" t="s">
        <v>239</v>
      </c>
      <c r="E111" s="212" t="s">
        <v>243</v>
      </c>
      <c r="F111" s="213" t="s">
        <v>244</v>
      </c>
      <c r="G111" s="214" t="s">
        <v>131</v>
      </c>
      <c r="H111" s="215">
        <v>3.34</v>
      </c>
      <c r="I111" s="216"/>
      <c r="J111" s="217">
        <f>ROUND(I111*H111,2)</f>
        <v>0</v>
      </c>
      <c r="K111" s="213" t="s">
        <v>132</v>
      </c>
      <c r="L111" s="218"/>
      <c r="M111" s="219" t="s">
        <v>21</v>
      </c>
      <c r="N111" s="220" t="s">
        <v>44</v>
      </c>
      <c r="O111" s="62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93" t="s">
        <v>179</v>
      </c>
      <c r="AT111" s="193" t="s">
        <v>239</v>
      </c>
      <c r="AU111" s="193" t="s">
        <v>81</v>
      </c>
      <c r="AY111" s="15" t="s">
        <v>127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5" t="s">
        <v>79</v>
      </c>
      <c r="BK111" s="194">
        <f>ROUND(I111*H111,2)</f>
        <v>0</v>
      </c>
      <c r="BL111" s="15" t="s">
        <v>133</v>
      </c>
      <c r="BM111" s="193" t="s">
        <v>93</v>
      </c>
    </row>
    <row r="112" spans="1:47" s="2" customFormat="1" ht="19.5">
      <c r="A112" s="32"/>
      <c r="B112" s="33"/>
      <c r="C112" s="34"/>
      <c r="D112" s="195" t="s">
        <v>134</v>
      </c>
      <c r="E112" s="34"/>
      <c r="F112" s="196" t="s">
        <v>242</v>
      </c>
      <c r="G112" s="34"/>
      <c r="H112" s="34"/>
      <c r="I112" s="114"/>
      <c r="J112" s="34"/>
      <c r="K112" s="34"/>
      <c r="L112" s="37"/>
      <c r="M112" s="197"/>
      <c r="N112" s="198"/>
      <c r="O112" s="62"/>
      <c r="P112" s="62"/>
      <c r="Q112" s="62"/>
      <c r="R112" s="62"/>
      <c r="S112" s="62"/>
      <c r="T112" s="63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5" t="s">
        <v>134</v>
      </c>
      <c r="AU112" s="15" t="s">
        <v>81</v>
      </c>
    </row>
    <row r="113" spans="1:65" s="2" customFormat="1" ht="16.5" customHeight="1">
      <c r="A113" s="32"/>
      <c r="B113" s="33"/>
      <c r="C113" s="211" t="s">
        <v>88</v>
      </c>
      <c r="D113" s="211" t="s">
        <v>239</v>
      </c>
      <c r="E113" s="212" t="s">
        <v>245</v>
      </c>
      <c r="F113" s="213" t="s">
        <v>246</v>
      </c>
      <c r="G113" s="214" t="s">
        <v>131</v>
      </c>
      <c r="H113" s="215">
        <v>2</v>
      </c>
      <c r="I113" s="216"/>
      <c r="J113" s="217">
        <f>ROUND(I113*H113,2)</f>
        <v>0</v>
      </c>
      <c r="K113" s="213" t="s">
        <v>132</v>
      </c>
      <c r="L113" s="218"/>
      <c r="M113" s="219" t="s">
        <v>21</v>
      </c>
      <c r="N113" s="220" t="s">
        <v>44</v>
      </c>
      <c r="O113" s="62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93" t="s">
        <v>179</v>
      </c>
      <c r="AT113" s="193" t="s">
        <v>239</v>
      </c>
      <c r="AU113" s="193" t="s">
        <v>81</v>
      </c>
      <c r="AY113" s="15" t="s">
        <v>127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5" t="s">
        <v>79</v>
      </c>
      <c r="BK113" s="194">
        <f>ROUND(I113*H113,2)</f>
        <v>0</v>
      </c>
      <c r="BL113" s="15" t="s">
        <v>133</v>
      </c>
      <c r="BM113" s="193" t="s">
        <v>139</v>
      </c>
    </row>
    <row r="114" spans="1:47" s="2" customFormat="1" ht="19.5">
      <c r="A114" s="32"/>
      <c r="B114" s="33"/>
      <c r="C114" s="34"/>
      <c r="D114" s="195" t="s">
        <v>134</v>
      </c>
      <c r="E114" s="34"/>
      <c r="F114" s="196" t="s">
        <v>242</v>
      </c>
      <c r="G114" s="34"/>
      <c r="H114" s="34"/>
      <c r="I114" s="114"/>
      <c r="J114" s="34"/>
      <c r="K114" s="34"/>
      <c r="L114" s="37"/>
      <c r="M114" s="197"/>
      <c r="N114" s="198"/>
      <c r="O114" s="62"/>
      <c r="P114" s="62"/>
      <c r="Q114" s="62"/>
      <c r="R114" s="62"/>
      <c r="S114" s="62"/>
      <c r="T114" s="63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5" t="s">
        <v>134</v>
      </c>
      <c r="AU114" s="15" t="s">
        <v>81</v>
      </c>
    </row>
    <row r="115" spans="2:63" s="11" customFormat="1" ht="22.9" customHeight="1">
      <c r="B115" s="168"/>
      <c r="C115" s="169"/>
      <c r="D115" s="170" t="s">
        <v>72</v>
      </c>
      <c r="E115" s="209" t="s">
        <v>247</v>
      </c>
      <c r="F115" s="209" t="s">
        <v>248</v>
      </c>
      <c r="G115" s="169"/>
      <c r="H115" s="169"/>
      <c r="I115" s="172"/>
      <c r="J115" s="210">
        <f>BK115</f>
        <v>0</v>
      </c>
      <c r="K115" s="169"/>
      <c r="L115" s="174"/>
      <c r="M115" s="175"/>
      <c r="N115" s="176"/>
      <c r="O115" s="176"/>
      <c r="P115" s="177">
        <f>SUM(P116:P119)</f>
        <v>0</v>
      </c>
      <c r="Q115" s="176"/>
      <c r="R115" s="177">
        <f>SUM(R116:R119)</f>
        <v>0</v>
      </c>
      <c r="S115" s="176"/>
      <c r="T115" s="178">
        <f>SUM(T116:T119)</f>
        <v>0</v>
      </c>
      <c r="AR115" s="179" t="s">
        <v>79</v>
      </c>
      <c r="AT115" s="180" t="s">
        <v>72</v>
      </c>
      <c r="AU115" s="180" t="s">
        <v>79</v>
      </c>
      <c r="AY115" s="179" t="s">
        <v>127</v>
      </c>
      <c r="BK115" s="181">
        <f>SUM(BK116:BK119)</f>
        <v>0</v>
      </c>
    </row>
    <row r="116" spans="1:65" s="2" customFormat="1" ht="16.5" customHeight="1">
      <c r="A116" s="32"/>
      <c r="B116" s="33"/>
      <c r="C116" s="211" t="s">
        <v>93</v>
      </c>
      <c r="D116" s="211" t="s">
        <v>239</v>
      </c>
      <c r="E116" s="212" t="s">
        <v>249</v>
      </c>
      <c r="F116" s="213" t="s">
        <v>250</v>
      </c>
      <c r="G116" s="214" t="s">
        <v>131</v>
      </c>
      <c r="H116" s="215">
        <v>2</v>
      </c>
      <c r="I116" s="216"/>
      <c r="J116" s="217">
        <f>ROUND(I116*H116,2)</f>
        <v>0</v>
      </c>
      <c r="K116" s="213" t="s">
        <v>132</v>
      </c>
      <c r="L116" s="218"/>
      <c r="M116" s="219" t="s">
        <v>21</v>
      </c>
      <c r="N116" s="220" t="s">
        <v>44</v>
      </c>
      <c r="O116" s="62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93" t="s">
        <v>179</v>
      </c>
      <c r="AT116" s="193" t="s">
        <v>239</v>
      </c>
      <c r="AU116" s="193" t="s">
        <v>81</v>
      </c>
      <c r="AY116" s="15" t="s">
        <v>127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5" t="s">
        <v>79</v>
      </c>
      <c r="BK116" s="194">
        <f>ROUND(I116*H116,2)</f>
        <v>0</v>
      </c>
      <c r="BL116" s="15" t="s">
        <v>133</v>
      </c>
      <c r="BM116" s="193" t="s">
        <v>141</v>
      </c>
    </row>
    <row r="117" spans="1:47" s="2" customFormat="1" ht="19.5">
      <c r="A117" s="32"/>
      <c r="B117" s="33"/>
      <c r="C117" s="34"/>
      <c r="D117" s="195" t="s">
        <v>134</v>
      </c>
      <c r="E117" s="34"/>
      <c r="F117" s="196" t="s">
        <v>242</v>
      </c>
      <c r="G117" s="34"/>
      <c r="H117" s="34"/>
      <c r="I117" s="114"/>
      <c r="J117" s="34"/>
      <c r="K117" s="34"/>
      <c r="L117" s="37"/>
      <c r="M117" s="197"/>
      <c r="N117" s="198"/>
      <c r="O117" s="62"/>
      <c r="P117" s="62"/>
      <c r="Q117" s="62"/>
      <c r="R117" s="62"/>
      <c r="S117" s="62"/>
      <c r="T117" s="63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5" t="s">
        <v>134</v>
      </c>
      <c r="AU117" s="15" t="s">
        <v>81</v>
      </c>
    </row>
    <row r="118" spans="1:65" s="2" customFormat="1" ht="16.5" customHeight="1">
      <c r="A118" s="32"/>
      <c r="B118" s="33"/>
      <c r="C118" s="211" t="s">
        <v>142</v>
      </c>
      <c r="D118" s="211" t="s">
        <v>239</v>
      </c>
      <c r="E118" s="212" t="s">
        <v>251</v>
      </c>
      <c r="F118" s="213" t="s">
        <v>252</v>
      </c>
      <c r="G118" s="214" t="s">
        <v>131</v>
      </c>
      <c r="H118" s="215">
        <v>4</v>
      </c>
      <c r="I118" s="216"/>
      <c r="J118" s="217">
        <f>ROUND(I118*H118,2)</f>
        <v>0</v>
      </c>
      <c r="K118" s="213" t="s">
        <v>132</v>
      </c>
      <c r="L118" s="218"/>
      <c r="M118" s="219" t="s">
        <v>21</v>
      </c>
      <c r="N118" s="220" t="s">
        <v>44</v>
      </c>
      <c r="O118" s="62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93" t="s">
        <v>179</v>
      </c>
      <c r="AT118" s="193" t="s">
        <v>239</v>
      </c>
      <c r="AU118" s="193" t="s">
        <v>81</v>
      </c>
      <c r="AY118" s="15" t="s">
        <v>127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5" t="s">
        <v>79</v>
      </c>
      <c r="BK118" s="194">
        <f>ROUND(I118*H118,2)</f>
        <v>0</v>
      </c>
      <c r="BL118" s="15" t="s">
        <v>133</v>
      </c>
      <c r="BM118" s="193" t="s">
        <v>145</v>
      </c>
    </row>
    <row r="119" spans="1:47" s="2" customFormat="1" ht="19.5">
      <c r="A119" s="32"/>
      <c r="B119" s="33"/>
      <c r="C119" s="34"/>
      <c r="D119" s="195" t="s">
        <v>134</v>
      </c>
      <c r="E119" s="34"/>
      <c r="F119" s="196" t="s">
        <v>242</v>
      </c>
      <c r="G119" s="34"/>
      <c r="H119" s="34"/>
      <c r="I119" s="114"/>
      <c r="J119" s="34"/>
      <c r="K119" s="34"/>
      <c r="L119" s="37"/>
      <c r="M119" s="197"/>
      <c r="N119" s="198"/>
      <c r="O119" s="62"/>
      <c r="P119" s="62"/>
      <c r="Q119" s="62"/>
      <c r="R119" s="62"/>
      <c r="S119" s="62"/>
      <c r="T119" s="63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134</v>
      </c>
      <c r="AU119" s="15" t="s">
        <v>81</v>
      </c>
    </row>
    <row r="120" spans="2:63" s="11" customFormat="1" ht="22.9" customHeight="1">
      <c r="B120" s="168"/>
      <c r="C120" s="169"/>
      <c r="D120" s="170" t="s">
        <v>72</v>
      </c>
      <c r="E120" s="209" t="s">
        <v>253</v>
      </c>
      <c r="F120" s="209" t="s">
        <v>254</v>
      </c>
      <c r="G120" s="169"/>
      <c r="H120" s="169"/>
      <c r="I120" s="172"/>
      <c r="J120" s="210">
        <f>BK120</f>
        <v>0</v>
      </c>
      <c r="K120" s="169"/>
      <c r="L120" s="174"/>
      <c r="M120" s="175"/>
      <c r="N120" s="176"/>
      <c r="O120" s="176"/>
      <c r="P120" s="177">
        <f>SUM(P121:P122)</f>
        <v>0</v>
      </c>
      <c r="Q120" s="176"/>
      <c r="R120" s="177">
        <f>SUM(R121:R122)</f>
        <v>0</v>
      </c>
      <c r="S120" s="176"/>
      <c r="T120" s="178">
        <f>SUM(T121:T122)</f>
        <v>0</v>
      </c>
      <c r="AR120" s="179" t="s">
        <v>79</v>
      </c>
      <c r="AT120" s="180" t="s">
        <v>72</v>
      </c>
      <c r="AU120" s="180" t="s">
        <v>79</v>
      </c>
      <c r="AY120" s="179" t="s">
        <v>127</v>
      </c>
      <c r="BK120" s="181">
        <f>SUM(BK121:BK122)</f>
        <v>0</v>
      </c>
    </row>
    <row r="121" spans="1:65" s="2" customFormat="1" ht="21.75" customHeight="1">
      <c r="A121" s="32"/>
      <c r="B121" s="33"/>
      <c r="C121" s="211" t="s">
        <v>139</v>
      </c>
      <c r="D121" s="211" t="s">
        <v>239</v>
      </c>
      <c r="E121" s="212" t="s">
        <v>255</v>
      </c>
      <c r="F121" s="213" t="s">
        <v>256</v>
      </c>
      <c r="G121" s="214" t="s">
        <v>131</v>
      </c>
      <c r="H121" s="215">
        <v>1</v>
      </c>
      <c r="I121" s="216"/>
      <c r="J121" s="217">
        <f>ROUND(I121*H121,2)</f>
        <v>0</v>
      </c>
      <c r="K121" s="213" t="s">
        <v>132</v>
      </c>
      <c r="L121" s="218"/>
      <c r="M121" s="219" t="s">
        <v>21</v>
      </c>
      <c r="N121" s="220" t="s">
        <v>44</v>
      </c>
      <c r="O121" s="62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93" t="s">
        <v>179</v>
      </c>
      <c r="AT121" s="193" t="s">
        <v>239</v>
      </c>
      <c r="AU121" s="193" t="s">
        <v>81</v>
      </c>
      <c r="AY121" s="15" t="s">
        <v>127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5" t="s">
        <v>79</v>
      </c>
      <c r="BK121" s="194">
        <f>ROUND(I121*H121,2)</f>
        <v>0</v>
      </c>
      <c r="BL121" s="15" t="s">
        <v>133</v>
      </c>
      <c r="BM121" s="193" t="s">
        <v>147</v>
      </c>
    </row>
    <row r="122" spans="1:47" s="2" customFormat="1" ht="19.5">
      <c r="A122" s="32"/>
      <c r="B122" s="33"/>
      <c r="C122" s="34"/>
      <c r="D122" s="195" t="s">
        <v>134</v>
      </c>
      <c r="E122" s="34"/>
      <c r="F122" s="196" t="s">
        <v>242</v>
      </c>
      <c r="G122" s="34"/>
      <c r="H122" s="34"/>
      <c r="I122" s="114"/>
      <c r="J122" s="34"/>
      <c r="K122" s="34"/>
      <c r="L122" s="37"/>
      <c r="M122" s="197"/>
      <c r="N122" s="198"/>
      <c r="O122" s="62"/>
      <c r="P122" s="62"/>
      <c r="Q122" s="62"/>
      <c r="R122" s="62"/>
      <c r="S122" s="62"/>
      <c r="T122" s="63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134</v>
      </c>
      <c r="AU122" s="15" t="s">
        <v>81</v>
      </c>
    </row>
    <row r="123" spans="2:63" s="11" customFormat="1" ht="22.9" customHeight="1">
      <c r="B123" s="168"/>
      <c r="C123" s="169"/>
      <c r="D123" s="170" t="s">
        <v>72</v>
      </c>
      <c r="E123" s="209" t="s">
        <v>257</v>
      </c>
      <c r="F123" s="209" t="s">
        <v>258</v>
      </c>
      <c r="G123" s="169"/>
      <c r="H123" s="169"/>
      <c r="I123" s="172"/>
      <c r="J123" s="210">
        <f>BK123</f>
        <v>0</v>
      </c>
      <c r="K123" s="169"/>
      <c r="L123" s="174"/>
      <c r="M123" s="175"/>
      <c r="N123" s="176"/>
      <c r="O123" s="176"/>
      <c r="P123" s="177">
        <f>SUM(P124:P125)</f>
        <v>0</v>
      </c>
      <c r="Q123" s="176"/>
      <c r="R123" s="177">
        <f>SUM(R124:R125)</f>
        <v>0</v>
      </c>
      <c r="S123" s="176"/>
      <c r="T123" s="178">
        <f>SUM(T124:T125)</f>
        <v>0</v>
      </c>
      <c r="AR123" s="179" t="s">
        <v>79</v>
      </c>
      <c r="AT123" s="180" t="s">
        <v>72</v>
      </c>
      <c r="AU123" s="180" t="s">
        <v>79</v>
      </c>
      <c r="AY123" s="179" t="s">
        <v>127</v>
      </c>
      <c r="BK123" s="181">
        <f>SUM(BK124:BK125)</f>
        <v>0</v>
      </c>
    </row>
    <row r="124" spans="1:65" s="2" customFormat="1" ht="21.75" customHeight="1">
      <c r="A124" s="32"/>
      <c r="B124" s="33"/>
      <c r="C124" s="211" t="s">
        <v>148</v>
      </c>
      <c r="D124" s="211" t="s">
        <v>239</v>
      </c>
      <c r="E124" s="212" t="s">
        <v>259</v>
      </c>
      <c r="F124" s="213" t="s">
        <v>260</v>
      </c>
      <c r="G124" s="214" t="s">
        <v>131</v>
      </c>
      <c r="H124" s="215">
        <v>2</v>
      </c>
      <c r="I124" s="216"/>
      <c r="J124" s="217">
        <f>ROUND(I124*H124,2)</f>
        <v>0</v>
      </c>
      <c r="K124" s="213" t="s">
        <v>132</v>
      </c>
      <c r="L124" s="218"/>
      <c r="M124" s="219" t="s">
        <v>21</v>
      </c>
      <c r="N124" s="220" t="s">
        <v>44</v>
      </c>
      <c r="O124" s="62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93" t="s">
        <v>179</v>
      </c>
      <c r="AT124" s="193" t="s">
        <v>239</v>
      </c>
      <c r="AU124" s="193" t="s">
        <v>81</v>
      </c>
      <c r="AY124" s="15" t="s">
        <v>127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5" t="s">
        <v>79</v>
      </c>
      <c r="BK124" s="194">
        <f>ROUND(I124*H124,2)</f>
        <v>0</v>
      </c>
      <c r="BL124" s="15" t="s">
        <v>133</v>
      </c>
      <c r="BM124" s="193" t="s">
        <v>151</v>
      </c>
    </row>
    <row r="125" spans="1:47" s="2" customFormat="1" ht="19.5">
      <c r="A125" s="32"/>
      <c r="B125" s="33"/>
      <c r="C125" s="34"/>
      <c r="D125" s="195" t="s">
        <v>134</v>
      </c>
      <c r="E125" s="34"/>
      <c r="F125" s="196" t="s">
        <v>242</v>
      </c>
      <c r="G125" s="34"/>
      <c r="H125" s="34"/>
      <c r="I125" s="114"/>
      <c r="J125" s="34"/>
      <c r="K125" s="34"/>
      <c r="L125" s="37"/>
      <c r="M125" s="197"/>
      <c r="N125" s="198"/>
      <c r="O125" s="62"/>
      <c r="P125" s="62"/>
      <c r="Q125" s="62"/>
      <c r="R125" s="62"/>
      <c r="S125" s="62"/>
      <c r="T125" s="63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134</v>
      </c>
      <c r="AU125" s="15" t="s">
        <v>81</v>
      </c>
    </row>
    <row r="126" spans="2:63" s="11" customFormat="1" ht="25.9" customHeight="1">
      <c r="B126" s="168"/>
      <c r="C126" s="169"/>
      <c r="D126" s="170" t="s">
        <v>72</v>
      </c>
      <c r="E126" s="171" t="s">
        <v>261</v>
      </c>
      <c r="F126" s="171" t="s">
        <v>262</v>
      </c>
      <c r="G126" s="169"/>
      <c r="H126" s="169"/>
      <c r="I126" s="172"/>
      <c r="J126" s="173">
        <f>BK126</f>
        <v>0</v>
      </c>
      <c r="K126" s="169"/>
      <c r="L126" s="174"/>
      <c r="M126" s="175"/>
      <c r="N126" s="176"/>
      <c r="O126" s="176"/>
      <c r="P126" s="177">
        <f>P127+P136+P149+P184+P219+P254+P267+P272</f>
        <v>0</v>
      </c>
      <c r="Q126" s="176"/>
      <c r="R126" s="177">
        <f>R127+R136+R149+R184+R219+R254+R267+R272</f>
        <v>0</v>
      </c>
      <c r="S126" s="176"/>
      <c r="T126" s="178">
        <f>T127+T136+T149+T184+T219+T254+T267+T272</f>
        <v>0</v>
      </c>
      <c r="AR126" s="179" t="s">
        <v>79</v>
      </c>
      <c r="AT126" s="180" t="s">
        <v>72</v>
      </c>
      <c r="AU126" s="180" t="s">
        <v>73</v>
      </c>
      <c r="AY126" s="179" t="s">
        <v>127</v>
      </c>
      <c r="BK126" s="181">
        <f>BK127+BK136+BK149+BK184+BK219+BK254+BK267+BK272</f>
        <v>0</v>
      </c>
    </row>
    <row r="127" spans="2:63" s="11" customFormat="1" ht="22.9" customHeight="1">
      <c r="B127" s="168"/>
      <c r="C127" s="169"/>
      <c r="D127" s="170" t="s">
        <v>72</v>
      </c>
      <c r="E127" s="209" t="s">
        <v>263</v>
      </c>
      <c r="F127" s="209" t="s">
        <v>264</v>
      </c>
      <c r="G127" s="169"/>
      <c r="H127" s="169"/>
      <c r="I127" s="172"/>
      <c r="J127" s="210">
        <f>BK127</f>
        <v>0</v>
      </c>
      <c r="K127" s="169"/>
      <c r="L127" s="174"/>
      <c r="M127" s="175"/>
      <c r="N127" s="176"/>
      <c r="O127" s="176"/>
      <c r="P127" s="177">
        <f>SUM(P128:P135)</f>
        <v>0</v>
      </c>
      <c r="Q127" s="176"/>
      <c r="R127" s="177">
        <f>SUM(R128:R135)</f>
        <v>0</v>
      </c>
      <c r="S127" s="176"/>
      <c r="T127" s="178">
        <f>SUM(T128:T135)</f>
        <v>0</v>
      </c>
      <c r="AR127" s="179" t="s">
        <v>79</v>
      </c>
      <c r="AT127" s="180" t="s">
        <v>72</v>
      </c>
      <c r="AU127" s="180" t="s">
        <v>79</v>
      </c>
      <c r="AY127" s="179" t="s">
        <v>127</v>
      </c>
      <c r="BK127" s="181">
        <f>SUM(BK128:BK135)</f>
        <v>0</v>
      </c>
    </row>
    <row r="128" spans="1:65" s="2" customFormat="1" ht="21.75" customHeight="1">
      <c r="A128" s="32"/>
      <c r="B128" s="33"/>
      <c r="C128" s="211" t="s">
        <v>141</v>
      </c>
      <c r="D128" s="211" t="s">
        <v>239</v>
      </c>
      <c r="E128" s="212" t="s">
        <v>265</v>
      </c>
      <c r="F128" s="213" t="s">
        <v>266</v>
      </c>
      <c r="G128" s="214" t="s">
        <v>131</v>
      </c>
      <c r="H128" s="215">
        <v>1</v>
      </c>
      <c r="I128" s="216"/>
      <c r="J128" s="217">
        <f>ROUND(I128*H128,2)</f>
        <v>0</v>
      </c>
      <c r="K128" s="213" t="s">
        <v>132</v>
      </c>
      <c r="L128" s="218"/>
      <c r="M128" s="219" t="s">
        <v>21</v>
      </c>
      <c r="N128" s="220" t="s">
        <v>44</v>
      </c>
      <c r="O128" s="62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3" t="s">
        <v>179</v>
      </c>
      <c r="AT128" s="193" t="s">
        <v>239</v>
      </c>
      <c r="AU128" s="193" t="s">
        <v>81</v>
      </c>
      <c r="AY128" s="15" t="s">
        <v>127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5" t="s">
        <v>79</v>
      </c>
      <c r="BK128" s="194">
        <f>ROUND(I128*H128,2)</f>
        <v>0</v>
      </c>
      <c r="BL128" s="15" t="s">
        <v>133</v>
      </c>
      <c r="BM128" s="193" t="s">
        <v>133</v>
      </c>
    </row>
    <row r="129" spans="1:47" s="2" customFormat="1" ht="19.5">
      <c r="A129" s="32"/>
      <c r="B129" s="33"/>
      <c r="C129" s="34"/>
      <c r="D129" s="195" t="s">
        <v>134</v>
      </c>
      <c r="E129" s="34"/>
      <c r="F129" s="196" t="s">
        <v>242</v>
      </c>
      <c r="G129" s="34"/>
      <c r="H129" s="34"/>
      <c r="I129" s="114"/>
      <c r="J129" s="34"/>
      <c r="K129" s="34"/>
      <c r="L129" s="37"/>
      <c r="M129" s="197"/>
      <c r="N129" s="198"/>
      <c r="O129" s="62"/>
      <c r="P129" s="62"/>
      <c r="Q129" s="62"/>
      <c r="R129" s="62"/>
      <c r="S129" s="62"/>
      <c r="T129" s="63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134</v>
      </c>
      <c r="AU129" s="15" t="s">
        <v>81</v>
      </c>
    </row>
    <row r="130" spans="1:65" s="2" customFormat="1" ht="21.75" customHeight="1">
      <c r="A130" s="32"/>
      <c r="B130" s="33"/>
      <c r="C130" s="211" t="s">
        <v>153</v>
      </c>
      <c r="D130" s="211" t="s">
        <v>239</v>
      </c>
      <c r="E130" s="212" t="s">
        <v>267</v>
      </c>
      <c r="F130" s="213" t="s">
        <v>268</v>
      </c>
      <c r="G130" s="214" t="s">
        <v>131</v>
      </c>
      <c r="H130" s="215">
        <v>1</v>
      </c>
      <c r="I130" s="216"/>
      <c r="J130" s="217">
        <f>ROUND(I130*H130,2)</f>
        <v>0</v>
      </c>
      <c r="K130" s="213" t="s">
        <v>132</v>
      </c>
      <c r="L130" s="218"/>
      <c r="M130" s="219" t="s">
        <v>21</v>
      </c>
      <c r="N130" s="220" t="s">
        <v>44</v>
      </c>
      <c r="O130" s="62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3" t="s">
        <v>179</v>
      </c>
      <c r="AT130" s="193" t="s">
        <v>239</v>
      </c>
      <c r="AU130" s="193" t="s">
        <v>81</v>
      </c>
      <c r="AY130" s="15" t="s">
        <v>127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5" t="s">
        <v>79</v>
      </c>
      <c r="BK130" s="194">
        <f>ROUND(I130*H130,2)</f>
        <v>0</v>
      </c>
      <c r="BL130" s="15" t="s">
        <v>133</v>
      </c>
      <c r="BM130" s="193" t="s">
        <v>156</v>
      </c>
    </row>
    <row r="131" spans="1:47" s="2" customFormat="1" ht="19.5">
      <c r="A131" s="32"/>
      <c r="B131" s="33"/>
      <c r="C131" s="34"/>
      <c r="D131" s="195" t="s">
        <v>134</v>
      </c>
      <c r="E131" s="34"/>
      <c r="F131" s="196" t="s">
        <v>242</v>
      </c>
      <c r="G131" s="34"/>
      <c r="H131" s="34"/>
      <c r="I131" s="114"/>
      <c r="J131" s="34"/>
      <c r="K131" s="34"/>
      <c r="L131" s="37"/>
      <c r="M131" s="197"/>
      <c r="N131" s="198"/>
      <c r="O131" s="62"/>
      <c r="P131" s="62"/>
      <c r="Q131" s="62"/>
      <c r="R131" s="62"/>
      <c r="S131" s="62"/>
      <c r="T131" s="63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134</v>
      </c>
      <c r="AU131" s="15" t="s">
        <v>81</v>
      </c>
    </row>
    <row r="132" spans="1:65" s="2" customFormat="1" ht="21.75" customHeight="1">
      <c r="A132" s="32"/>
      <c r="B132" s="33"/>
      <c r="C132" s="211" t="s">
        <v>145</v>
      </c>
      <c r="D132" s="211" t="s">
        <v>239</v>
      </c>
      <c r="E132" s="212" t="s">
        <v>269</v>
      </c>
      <c r="F132" s="213" t="s">
        <v>266</v>
      </c>
      <c r="G132" s="214" t="s">
        <v>131</v>
      </c>
      <c r="H132" s="215">
        <v>1</v>
      </c>
      <c r="I132" s="216"/>
      <c r="J132" s="217">
        <f>ROUND(I132*H132,2)</f>
        <v>0</v>
      </c>
      <c r="K132" s="213" t="s">
        <v>132</v>
      </c>
      <c r="L132" s="218"/>
      <c r="M132" s="219" t="s">
        <v>21</v>
      </c>
      <c r="N132" s="220" t="s">
        <v>44</v>
      </c>
      <c r="O132" s="62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3" t="s">
        <v>179</v>
      </c>
      <c r="AT132" s="193" t="s">
        <v>239</v>
      </c>
      <c r="AU132" s="193" t="s">
        <v>81</v>
      </c>
      <c r="AY132" s="15" t="s">
        <v>127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5" t="s">
        <v>79</v>
      </c>
      <c r="BK132" s="194">
        <f>ROUND(I132*H132,2)</f>
        <v>0</v>
      </c>
      <c r="BL132" s="15" t="s">
        <v>133</v>
      </c>
      <c r="BM132" s="193" t="s">
        <v>159</v>
      </c>
    </row>
    <row r="133" spans="1:47" s="2" customFormat="1" ht="19.5">
      <c r="A133" s="32"/>
      <c r="B133" s="33"/>
      <c r="C133" s="34"/>
      <c r="D133" s="195" t="s">
        <v>134</v>
      </c>
      <c r="E133" s="34"/>
      <c r="F133" s="196" t="s">
        <v>242</v>
      </c>
      <c r="G133" s="34"/>
      <c r="H133" s="34"/>
      <c r="I133" s="114"/>
      <c r="J133" s="34"/>
      <c r="K133" s="34"/>
      <c r="L133" s="37"/>
      <c r="M133" s="197"/>
      <c r="N133" s="198"/>
      <c r="O133" s="62"/>
      <c r="P133" s="62"/>
      <c r="Q133" s="62"/>
      <c r="R133" s="62"/>
      <c r="S133" s="62"/>
      <c r="T133" s="63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134</v>
      </c>
      <c r="AU133" s="15" t="s">
        <v>81</v>
      </c>
    </row>
    <row r="134" spans="1:65" s="2" customFormat="1" ht="16.5" customHeight="1">
      <c r="A134" s="32"/>
      <c r="B134" s="33"/>
      <c r="C134" s="211" t="s">
        <v>160</v>
      </c>
      <c r="D134" s="211" t="s">
        <v>239</v>
      </c>
      <c r="E134" s="212" t="s">
        <v>270</v>
      </c>
      <c r="F134" s="213" t="s">
        <v>271</v>
      </c>
      <c r="G134" s="214" t="s">
        <v>131</v>
      </c>
      <c r="H134" s="215">
        <v>1</v>
      </c>
      <c r="I134" s="216"/>
      <c r="J134" s="217">
        <f>ROUND(I134*H134,2)</f>
        <v>0</v>
      </c>
      <c r="K134" s="213" t="s">
        <v>132</v>
      </c>
      <c r="L134" s="218"/>
      <c r="M134" s="219" t="s">
        <v>21</v>
      </c>
      <c r="N134" s="220" t="s">
        <v>44</v>
      </c>
      <c r="O134" s="62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3" t="s">
        <v>179</v>
      </c>
      <c r="AT134" s="193" t="s">
        <v>239</v>
      </c>
      <c r="AU134" s="193" t="s">
        <v>81</v>
      </c>
      <c r="AY134" s="15" t="s">
        <v>127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5" t="s">
        <v>79</v>
      </c>
      <c r="BK134" s="194">
        <f>ROUND(I134*H134,2)</f>
        <v>0</v>
      </c>
      <c r="BL134" s="15" t="s">
        <v>133</v>
      </c>
      <c r="BM134" s="193" t="s">
        <v>163</v>
      </c>
    </row>
    <row r="135" spans="1:47" s="2" customFormat="1" ht="19.5">
      <c r="A135" s="32"/>
      <c r="B135" s="33"/>
      <c r="C135" s="34"/>
      <c r="D135" s="195" t="s">
        <v>134</v>
      </c>
      <c r="E135" s="34"/>
      <c r="F135" s="196" t="s">
        <v>242</v>
      </c>
      <c r="G135" s="34"/>
      <c r="H135" s="34"/>
      <c r="I135" s="114"/>
      <c r="J135" s="34"/>
      <c r="K135" s="34"/>
      <c r="L135" s="37"/>
      <c r="M135" s="197"/>
      <c r="N135" s="198"/>
      <c r="O135" s="62"/>
      <c r="P135" s="62"/>
      <c r="Q135" s="62"/>
      <c r="R135" s="62"/>
      <c r="S135" s="62"/>
      <c r="T135" s="63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134</v>
      </c>
      <c r="AU135" s="15" t="s">
        <v>81</v>
      </c>
    </row>
    <row r="136" spans="2:63" s="11" customFormat="1" ht="22.9" customHeight="1">
      <c r="B136" s="168"/>
      <c r="C136" s="169"/>
      <c r="D136" s="170" t="s">
        <v>72</v>
      </c>
      <c r="E136" s="209" t="s">
        <v>272</v>
      </c>
      <c r="F136" s="209" t="s">
        <v>273</v>
      </c>
      <c r="G136" s="169"/>
      <c r="H136" s="169"/>
      <c r="I136" s="172"/>
      <c r="J136" s="210">
        <f>BK136</f>
        <v>0</v>
      </c>
      <c r="K136" s="169"/>
      <c r="L136" s="174"/>
      <c r="M136" s="175"/>
      <c r="N136" s="176"/>
      <c r="O136" s="176"/>
      <c r="P136" s="177">
        <f>SUM(P137:P148)</f>
        <v>0</v>
      </c>
      <c r="Q136" s="176"/>
      <c r="R136" s="177">
        <f>SUM(R137:R148)</f>
        <v>0</v>
      </c>
      <c r="S136" s="176"/>
      <c r="T136" s="178">
        <f>SUM(T137:T148)</f>
        <v>0</v>
      </c>
      <c r="AR136" s="179" t="s">
        <v>79</v>
      </c>
      <c r="AT136" s="180" t="s">
        <v>72</v>
      </c>
      <c r="AU136" s="180" t="s">
        <v>79</v>
      </c>
      <c r="AY136" s="179" t="s">
        <v>127</v>
      </c>
      <c r="BK136" s="181">
        <f>SUM(BK137:BK148)</f>
        <v>0</v>
      </c>
    </row>
    <row r="137" spans="1:65" s="2" customFormat="1" ht="16.5" customHeight="1">
      <c r="A137" s="32"/>
      <c r="B137" s="33"/>
      <c r="C137" s="211" t="s">
        <v>147</v>
      </c>
      <c r="D137" s="211" t="s">
        <v>239</v>
      </c>
      <c r="E137" s="212" t="s">
        <v>274</v>
      </c>
      <c r="F137" s="213" t="s">
        <v>241</v>
      </c>
      <c r="G137" s="214" t="s">
        <v>131</v>
      </c>
      <c r="H137" s="215">
        <v>3</v>
      </c>
      <c r="I137" s="216"/>
      <c r="J137" s="217">
        <f>ROUND(I137*H137,2)</f>
        <v>0</v>
      </c>
      <c r="K137" s="213" t="s">
        <v>132</v>
      </c>
      <c r="L137" s="218"/>
      <c r="M137" s="219" t="s">
        <v>21</v>
      </c>
      <c r="N137" s="220" t="s">
        <v>44</v>
      </c>
      <c r="O137" s="62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3" t="s">
        <v>179</v>
      </c>
      <c r="AT137" s="193" t="s">
        <v>239</v>
      </c>
      <c r="AU137" s="193" t="s">
        <v>81</v>
      </c>
      <c r="AY137" s="15" t="s">
        <v>127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5" t="s">
        <v>79</v>
      </c>
      <c r="BK137" s="194">
        <f>ROUND(I137*H137,2)</f>
        <v>0</v>
      </c>
      <c r="BL137" s="15" t="s">
        <v>133</v>
      </c>
      <c r="BM137" s="193" t="s">
        <v>166</v>
      </c>
    </row>
    <row r="138" spans="1:47" s="2" customFormat="1" ht="19.5">
      <c r="A138" s="32"/>
      <c r="B138" s="33"/>
      <c r="C138" s="34"/>
      <c r="D138" s="195" t="s">
        <v>134</v>
      </c>
      <c r="E138" s="34"/>
      <c r="F138" s="196" t="s">
        <v>242</v>
      </c>
      <c r="G138" s="34"/>
      <c r="H138" s="34"/>
      <c r="I138" s="114"/>
      <c r="J138" s="34"/>
      <c r="K138" s="34"/>
      <c r="L138" s="37"/>
      <c r="M138" s="197"/>
      <c r="N138" s="198"/>
      <c r="O138" s="62"/>
      <c r="P138" s="62"/>
      <c r="Q138" s="62"/>
      <c r="R138" s="62"/>
      <c r="S138" s="62"/>
      <c r="T138" s="63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134</v>
      </c>
      <c r="AU138" s="15" t="s">
        <v>81</v>
      </c>
    </row>
    <row r="139" spans="1:65" s="2" customFormat="1" ht="16.5" customHeight="1">
      <c r="A139" s="32"/>
      <c r="B139" s="33"/>
      <c r="C139" s="211" t="s">
        <v>167</v>
      </c>
      <c r="D139" s="211" t="s">
        <v>239</v>
      </c>
      <c r="E139" s="212" t="s">
        <v>275</v>
      </c>
      <c r="F139" s="213" t="s">
        <v>276</v>
      </c>
      <c r="G139" s="214" t="s">
        <v>131</v>
      </c>
      <c r="H139" s="215">
        <v>3</v>
      </c>
      <c r="I139" s="216"/>
      <c r="J139" s="217">
        <f>ROUND(I139*H139,2)</f>
        <v>0</v>
      </c>
      <c r="K139" s="213" t="s">
        <v>132</v>
      </c>
      <c r="L139" s="218"/>
      <c r="M139" s="219" t="s">
        <v>21</v>
      </c>
      <c r="N139" s="220" t="s">
        <v>44</v>
      </c>
      <c r="O139" s="62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3" t="s">
        <v>179</v>
      </c>
      <c r="AT139" s="193" t="s">
        <v>239</v>
      </c>
      <c r="AU139" s="193" t="s">
        <v>81</v>
      </c>
      <c r="AY139" s="15" t="s">
        <v>127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5" t="s">
        <v>79</v>
      </c>
      <c r="BK139" s="194">
        <f>ROUND(I139*H139,2)</f>
        <v>0</v>
      </c>
      <c r="BL139" s="15" t="s">
        <v>133</v>
      </c>
      <c r="BM139" s="193" t="s">
        <v>170</v>
      </c>
    </row>
    <row r="140" spans="1:47" s="2" customFormat="1" ht="19.5">
      <c r="A140" s="32"/>
      <c r="B140" s="33"/>
      <c r="C140" s="34"/>
      <c r="D140" s="195" t="s">
        <v>134</v>
      </c>
      <c r="E140" s="34"/>
      <c r="F140" s="196" t="s">
        <v>242</v>
      </c>
      <c r="G140" s="34"/>
      <c r="H140" s="34"/>
      <c r="I140" s="114"/>
      <c r="J140" s="34"/>
      <c r="K140" s="34"/>
      <c r="L140" s="37"/>
      <c r="M140" s="197"/>
      <c r="N140" s="198"/>
      <c r="O140" s="62"/>
      <c r="P140" s="62"/>
      <c r="Q140" s="62"/>
      <c r="R140" s="62"/>
      <c r="S140" s="62"/>
      <c r="T140" s="63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134</v>
      </c>
      <c r="AU140" s="15" t="s">
        <v>81</v>
      </c>
    </row>
    <row r="141" spans="1:65" s="2" customFormat="1" ht="21.75" customHeight="1">
      <c r="A141" s="32"/>
      <c r="B141" s="33"/>
      <c r="C141" s="211" t="s">
        <v>151</v>
      </c>
      <c r="D141" s="211" t="s">
        <v>239</v>
      </c>
      <c r="E141" s="212" t="s">
        <v>277</v>
      </c>
      <c r="F141" s="213" t="s">
        <v>278</v>
      </c>
      <c r="G141" s="214" t="s">
        <v>131</v>
      </c>
      <c r="H141" s="215">
        <v>3</v>
      </c>
      <c r="I141" s="216"/>
      <c r="J141" s="217">
        <f>ROUND(I141*H141,2)</f>
        <v>0</v>
      </c>
      <c r="K141" s="213" t="s">
        <v>132</v>
      </c>
      <c r="L141" s="218"/>
      <c r="M141" s="219" t="s">
        <v>21</v>
      </c>
      <c r="N141" s="220" t="s">
        <v>44</v>
      </c>
      <c r="O141" s="62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93" t="s">
        <v>179</v>
      </c>
      <c r="AT141" s="193" t="s">
        <v>239</v>
      </c>
      <c r="AU141" s="193" t="s">
        <v>81</v>
      </c>
      <c r="AY141" s="15" t="s">
        <v>127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5" t="s">
        <v>79</v>
      </c>
      <c r="BK141" s="194">
        <f>ROUND(I141*H141,2)</f>
        <v>0</v>
      </c>
      <c r="BL141" s="15" t="s">
        <v>133</v>
      </c>
      <c r="BM141" s="193" t="s">
        <v>173</v>
      </c>
    </row>
    <row r="142" spans="1:47" s="2" customFormat="1" ht="19.5">
      <c r="A142" s="32"/>
      <c r="B142" s="33"/>
      <c r="C142" s="34"/>
      <c r="D142" s="195" t="s">
        <v>134</v>
      </c>
      <c r="E142" s="34"/>
      <c r="F142" s="196" t="s">
        <v>242</v>
      </c>
      <c r="G142" s="34"/>
      <c r="H142" s="34"/>
      <c r="I142" s="114"/>
      <c r="J142" s="34"/>
      <c r="K142" s="34"/>
      <c r="L142" s="37"/>
      <c r="M142" s="197"/>
      <c r="N142" s="198"/>
      <c r="O142" s="62"/>
      <c r="P142" s="62"/>
      <c r="Q142" s="62"/>
      <c r="R142" s="62"/>
      <c r="S142" s="62"/>
      <c r="T142" s="63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134</v>
      </c>
      <c r="AU142" s="15" t="s">
        <v>81</v>
      </c>
    </row>
    <row r="143" spans="1:65" s="2" customFormat="1" ht="16.5" customHeight="1">
      <c r="A143" s="32"/>
      <c r="B143" s="33"/>
      <c r="C143" s="211" t="s">
        <v>8</v>
      </c>
      <c r="D143" s="211" t="s">
        <v>239</v>
      </c>
      <c r="E143" s="212" t="s">
        <v>279</v>
      </c>
      <c r="F143" s="213" t="s">
        <v>244</v>
      </c>
      <c r="G143" s="214" t="s">
        <v>131</v>
      </c>
      <c r="H143" s="215">
        <v>1.42</v>
      </c>
      <c r="I143" s="216"/>
      <c r="J143" s="217">
        <f>ROUND(I143*H143,2)</f>
        <v>0</v>
      </c>
      <c r="K143" s="213" t="s">
        <v>132</v>
      </c>
      <c r="L143" s="218"/>
      <c r="M143" s="219" t="s">
        <v>21</v>
      </c>
      <c r="N143" s="220" t="s">
        <v>44</v>
      </c>
      <c r="O143" s="62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3" t="s">
        <v>179</v>
      </c>
      <c r="AT143" s="193" t="s">
        <v>239</v>
      </c>
      <c r="AU143" s="193" t="s">
        <v>81</v>
      </c>
      <c r="AY143" s="15" t="s">
        <v>127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5" t="s">
        <v>79</v>
      </c>
      <c r="BK143" s="194">
        <f>ROUND(I143*H143,2)</f>
        <v>0</v>
      </c>
      <c r="BL143" s="15" t="s">
        <v>133</v>
      </c>
      <c r="BM143" s="193" t="s">
        <v>176</v>
      </c>
    </row>
    <row r="144" spans="1:47" s="2" customFormat="1" ht="19.5">
      <c r="A144" s="32"/>
      <c r="B144" s="33"/>
      <c r="C144" s="34"/>
      <c r="D144" s="195" t="s">
        <v>134</v>
      </c>
      <c r="E144" s="34"/>
      <c r="F144" s="196" t="s">
        <v>242</v>
      </c>
      <c r="G144" s="34"/>
      <c r="H144" s="34"/>
      <c r="I144" s="114"/>
      <c r="J144" s="34"/>
      <c r="K144" s="34"/>
      <c r="L144" s="37"/>
      <c r="M144" s="197"/>
      <c r="N144" s="198"/>
      <c r="O144" s="62"/>
      <c r="P144" s="62"/>
      <c r="Q144" s="62"/>
      <c r="R144" s="62"/>
      <c r="S144" s="62"/>
      <c r="T144" s="63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134</v>
      </c>
      <c r="AU144" s="15" t="s">
        <v>81</v>
      </c>
    </row>
    <row r="145" spans="1:65" s="2" customFormat="1" ht="16.5" customHeight="1">
      <c r="A145" s="32"/>
      <c r="B145" s="33"/>
      <c r="C145" s="211" t="s">
        <v>133</v>
      </c>
      <c r="D145" s="211" t="s">
        <v>239</v>
      </c>
      <c r="E145" s="212" t="s">
        <v>280</v>
      </c>
      <c r="F145" s="213" t="s">
        <v>244</v>
      </c>
      <c r="G145" s="214" t="s">
        <v>131</v>
      </c>
      <c r="H145" s="215">
        <v>1.42</v>
      </c>
      <c r="I145" s="216"/>
      <c r="J145" s="217">
        <f>ROUND(I145*H145,2)</f>
        <v>0</v>
      </c>
      <c r="K145" s="213" t="s">
        <v>132</v>
      </c>
      <c r="L145" s="218"/>
      <c r="M145" s="219" t="s">
        <v>21</v>
      </c>
      <c r="N145" s="220" t="s">
        <v>44</v>
      </c>
      <c r="O145" s="62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3" t="s">
        <v>179</v>
      </c>
      <c r="AT145" s="193" t="s">
        <v>239</v>
      </c>
      <c r="AU145" s="193" t="s">
        <v>81</v>
      </c>
      <c r="AY145" s="15" t="s">
        <v>127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5" t="s">
        <v>79</v>
      </c>
      <c r="BK145" s="194">
        <f>ROUND(I145*H145,2)</f>
        <v>0</v>
      </c>
      <c r="BL145" s="15" t="s">
        <v>133</v>
      </c>
      <c r="BM145" s="193" t="s">
        <v>179</v>
      </c>
    </row>
    <row r="146" spans="1:47" s="2" customFormat="1" ht="19.5">
      <c r="A146" s="32"/>
      <c r="B146" s="33"/>
      <c r="C146" s="34"/>
      <c r="D146" s="195" t="s">
        <v>134</v>
      </c>
      <c r="E146" s="34"/>
      <c r="F146" s="196" t="s">
        <v>242</v>
      </c>
      <c r="G146" s="34"/>
      <c r="H146" s="34"/>
      <c r="I146" s="114"/>
      <c r="J146" s="34"/>
      <c r="K146" s="34"/>
      <c r="L146" s="37"/>
      <c r="M146" s="197"/>
      <c r="N146" s="198"/>
      <c r="O146" s="62"/>
      <c r="P146" s="62"/>
      <c r="Q146" s="62"/>
      <c r="R146" s="62"/>
      <c r="S146" s="62"/>
      <c r="T146" s="63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134</v>
      </c>
      <c r="AU146" s="15" t="s">
        <v>81</v>
      </c>
    </row>
    <row r="147" spans="1:65" s="2" customFormat="1" ht="16.5" customHeight="1">
      <c r="A147" s="32"/>
      <c r="B147" s="33"/>
      <c r="C147" s="211" t="s">
        <v>180</v>
      </c>
      <c r="D147" s="211" t="s">
        <v>239</v>
      </c>
      <c r="E147" s="212" t="s">
        <v>281</v>
      </c>
      <c r="F147" s="213" t="s">
        <v>244</v>
      </c>
      <c r="G147" s="214" t="s">
        <v>131</v>
      </c>
      <c r="H147" s="215">
        <v>1.42</v>
      </c>
      <c r="I147" s="216"/>
      <c r="J147" s="217">
        <f>ROUND(I147*H147,2)</f>
        <v>0</v>
      </c>
      <c r="K147" s="213" t="s">
        <v>132</v>
      </c>
      <c r="L147" s="218"/>
      <c r="M147" s="219" t="s">
        <v>21</v>
      </c>
      <c r="N147" s="220" t="s">
        <v>44</v>
      </c>
      <c r="O147" s="62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3" t="s">
        <v>179</v>
      </c>
      <c r="AT147" s="193" t="s">
        <v>239</v>
      </c>
      <c r="AU147" s="193" t="s">
        <v>81</v>
      </c>
      <c r="AY147" s="15" t="s">
        <v>127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5" t="s">
        <v>79</v>
      </c>
      <c r="BK147" s="194">
        <f>ROUND(I147*H147,2)</f>
        <v>0</v>
      </c>
      <c r="BL147" s="15" t="s">
        <v>133</v>
      </c>
      <c r="BM147" s="193" t="s">
        <v>183</v>
      </c>
    </row>
    <row r="148" spans="1:47" s="2" customFormat="1" ht="19.5">
      <c r="A148" s="32"/>
      <c r="B148" s="33"/>
      <c r="C148" s="34"/>
      <c r="D148" s="195" t="s">
        <v>134</v>
      </c>
      <c r="E148" s="34"/>
      <c r="F148" s="196" t="s">
        <v>242</v>
      </c>
      <c r="G148" s="34"/>
      <c r="H148" s="34"/>
      <c r="I148" s="114"/>
      <c r="J148" s="34"/>
      <c r="K148" s="34"/>
      <c r="L148" s="37"/>
      <c r="M148" s="197"/>
      <c r="N148" s="198"/>
      <c r="O148" s="62"/>
      <c r="P148" s="62"/>
      <c r="Q148" s="62"/>
      <c r="R148" s="62"/>
      <c r="S148" s="62"/>
      <c r="T148" s="63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134</v>
      </c>
      <c r="AU148" s="15" t="s">
        <v>81</v>
      </c>
    </row>
    <row r="149" spans="2:63" s="11" customFormat="1" ht="22.9" customHeight="1">
      <c r="B149" s="168"/>
      <c r="C149" s="169"/>
      <c r="D149" s="170" t="s">
        <v>72</v>
      </c>
      <c r="E149" s="209" t="s">
        <v>282</v>
      </c>
      <c r="F149" s="209" t="s">
        <v>283</v>
      </c>
      <c r="G149" s="169"/>
      <c r="H149" s="169"/>
      <c r="I149" s="172"/>
      <c r="J149" s="210">
        <f>BK149</f>
        <v>0</v>
      </c>
      <c r="K149" s="169"/>
      <c r="L149" s="174"/>
      <c r="M149" s="175"/>
      <c r="N149" s="176"/>
      <c r="O149" s="176"/>
      <c r="P149" s="177">
        <f>SUM(P150:P183)</f>
        <v>0</v>
      </c>
      <c r="Q149" s="176"/>
      <c r="R149" s="177">
        <f>SUM(R150:R183)</f>
        <v>0</v>
      </c>
      <c r="S149" s="176"/>
      <c r="T149" s="178">
        <f>SUM(T150:T183)</f>
        <v>0</v>
      </c>
      <c r="AR149" s="179" t="s">
        <v>79</v>
      </c>
      <c r="AT149" s="180" t="s">
        <v>72</v>
      </c>
      <c r="AU149" s="180" t="s">
        <v>79</v>
      </c>
      <c r="AY149" s="179" t="s">
        <v>127</v>
      </c>
      <c r="BK149" s="181">
        <f>SUM(BK150:BK183)</f>
        <v>0</v>
      </c>
    </row>
    <row r="150" spans="1:65" s="2" customFormat="1" ht="16.5" customHeight="1">
      <c r="A150" s="32"/>
      <c r="B150" s="33"/>
      <c r="C150" s="211" t="s">
        <v>156</v>
      </c>
      <c r="D150" s="211" t="s">
        <v>239</v>
      </c>
      <c r="E150" s="212" t="s">
        <v>284</v>
      </c>
      <c r="F150" s="213" t="s">
        <v>285</v>
      </c>
      <c r="G150" s="214" t="s">
        <v>131</v>
      </c>
      <c r="H150" s="215">
        <v>1</v>
      </c>
      <c r="I150" s="216"/>
      <c r="J150" s="217">
        <f>ROUND(I150*H150,2)</f>
        <v>0</v>
      </c>
      <c r="K150" s="213" t="s">
        <v>132</v>
      </c>
      <c r="L150" s="218"/>
      <c r="M150" s="219" t="s">
        <v>21</v>
      </c>
      <c r="N150" s="220" t="s">
        <v>44</v>
      </c>
      <c r="O150" s="62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3" t="s">
        <v>179</v>
      </c>
      <c r="AT150" s="193" t="s">
        <v>239</v>
      </c>
      <c r="AU150" s="193" t="s">
        <v>81</v>
      </c>
      <c r="AY150" s="15" t="s">
        <v>127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5" t="s">
        <v>79</v>
      </c>
      <c r="BK150" s="194">
        <f>ROUND(I150*H150,2)</f>
        <v>0</v>
      </c>
      <c r="BL150" s="15" t="s">
        <v>133</v>
      </c>
      <c r="BM150" s="193" t="s">
        <v>185</v>
      </c>
    </row>
    <row r="151" spans="1:47" s="2" customFormat="1" ht="19.5">
      <c r="A151" s="32"/>
      <c r="B151" s="33"/>
      <c r="C151" s="34"/>
      <c r="D151" s="195" t="s">
        <v>134</v>
      </c>
      <c r="E151" s="34"/>
      <c r="F151" s="196" t="s">
        <v>242</v>
      </c>
      <c r="G151" s="34"/>
      <c r="H151" s="34"/>
      <c r="I151" s="114"/>
      <c r="J151" s="34"/>
      <c r="K151" s="34"/>
      <c r="L151" s="37"/>
      <c r="M151" s="197"/>
      <c r="N151" s="198"/>
      <c r="O151" s="62"/>
      <c r="P151" s="62"/>
      <c r="Q151" s="62"/>
      <c r="R151" s="62"/>
      <c r="S151" s="62"/>
      <c r="T151" s="63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134</v>
      </c>
      <c r="AU151" s="15" t="s">
        <v>81</v>
      </c>
    </row>
    <row r="152" spans="1:65" s="2" customFormat="1" ht="16.5" customHeight="1">
      <c r="A152" s="32"/>
      <c r="B152" s="33"/>
      <c r="C152" s="211" t="s">
        <v>186</v>
      </c>
      <c r="D152" s="211" t="s">
        <v>239</v>
      </c>
      <c r="E152" s="212" t="s">
        <v>286</v>
      </c>
      <c r="F152" s="213" t="s">
        <v>287</v>
      </c>
      <c r="G152" s="214" t="s">
        <v>131</v>
      </c>
      <c r="H152" s="215">
        <v>1</v>
      </c>
      <c r="I152" s="216"/>
      <c r="J152" s="217">
        <f>ROUND(I152*H152,2)</f>
        <v>0</v>
      </c>
      <c r="K152" s="213" t="s">
        <v>132</v>
      </c>
      <c r="L152" s="218"/>
      <c r="M152" s="219" t="s">
        <v>21</v>
      </c>
      <c r="N152" s="220" t="s">
        <v>44</v>
      </c>
      <c r="O152" s="62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3" t="s">
        <v>179</v>
      </c>
      <c r="AT152" s="193" t="s">
        <v>239</v>
      </c>
      <c r="AU152" s="193" t="s">
        <v>81</v>
      </c>
      <c r="AY152" s="15" t="s">
        <v>127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5" t="s">
        <v>79</v>
      </c>
      <c r="BK152" s="194">
        <f>ROUND(I152*H152,2)</f>
        <v>0</v>
      </c>
      <c r="BL152" s="15" t="s">
        <v>133</v>
      </c>
      <c r="BM152" s="193" t="s">
        <v>189</v>
      </c>
    </row>
    <row r="153" spans="1:47" s="2" customFormat="1" ht="19.5">
      <c r="A153" s="32"/>
      <c r="B153" s="33"/>
      <c r="C153" s="34"/>
      <c r="D153" s="195" t="s">
        <v>134</v>
      </c>
      <c r="E153" s="34"/>
      <c r="F153" s="196" t="s">
        <v>242</v>
      </c>
      <c r="G153" s="34"/>
      <c r="H153" s="34"/>
      <c r="I153" s="114"/>
      <c r="J153" s="34"/>
      <c r="K153" s="34"/>
      <c r="L153" s="37"/>
      <c r="M153" s="197"/>
      <c r="N153" s="198"/>
      <c r="O153" s="62"/>
      <c r="P153" s="62"/>
      <c r="Q153" s="62"/>
      <c r="R153" s="62"/>
      <c r="S153" s="62"/>
      <c r="T153" s="63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134</v>
      </c>
      <c r="AU153" s="15" t="s">
        <v>81</v>
      </c>
    </row>
    <row r="154" spans="1:65" s="2" customFormat="1" ht="21.75" customHeight="1">
      <c r="A154" s="32"/>
      <c r="B154" s="33"/>
      <c r="C154" s="211" t="s">
        <v>159</v>
      </c>
      <c r="D154" s="211" t="s">
        <v>239</v>
      </c>
      <c r="E154" s="212" t="s">
        <v>288</v>
      </c>
      <c r="F154" s="213" t="s">
        <v>289</v>
      </c>
      <c r="G154" s="214" t="s">
        <v>131</v>
      </c>
      <c r="H154" s="215">
        <v>1</v>
      </c>
      <c r="I154" s="216"/>
      <c r="J154" s="217">
        <f>ROUND(I154*H154,2)</f>
        <v>0</v>
      </c>
      <c r="K154" s="213" t="s">
        <v>132</v>
      </c>
      <c r="L154" s="218"/>
      <c r="M154" s="219" t="s">
        <v>21</v>
      </c>
      <c r="N154" s="220" t="s">
        <v>44</v>
      </c>
      <c r="O154" s="62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3" t="s">
        <v>179</v>
      </c>
      <c r="AT154" s="193" t="s">
        <v>239</v>
      </c>
      <c r="AU154" s="193" t="s">
        <v>81</v>
      </c>
      <c r="AY154" s="15" t="s">
        <v>127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5" t="s">
        <v>79</v>
      </c>
      <c r="BK154" s="194">
        <f>ROUND(I154*H154,2)</f>
        <v>0</v>
      </c>
      <c r="BL154" s="15" t="s">
        <v>133</v>
      </c>
      <c r="BM154" s="193" t="s">
        <v>191</v>
      </c>
    </row>
    <row r="155" spans="1:47" s="2" customFormat="1" ht="19.5">
      <c r="A155" s="32"/>
      <c r="B155" s="33"/>
      <c r="C155" s="34"/>
      <c r="D155" s="195" t="s">
        <v>134</v>
      </c>
      <c r="E155" s="34"/>
      <c r="F155" s="196" t="s">
        <v>242</v>
      </c>
      <c r="G155" s="34"/>
      <c r="H155" s="34"/>
      <c r="I155" s="114"/>
      <c r="J155" s="34"/>
      <c r="K155" s="34"/>
      <c r="L155" s="37"/>
      <c r="M155" s="197"/>
      <c r="N155" s="198"/>
      <c r="O155" s="62"/>
      <c r="P155" s="62"/>
      <c r="Q155" s="62"/>
      <c r="R155" s="62"/>
      <c r="S155" s="62"/>
      <c r="T155" s="63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134</v>
      </c>
      <c r="AU155" s="15" t="s">
        <v>81</v>
      </c>
    </row>
    <row r="156" spans="1:65" s="2" customFormat="1" ht="16.5" customHeight="1">
      <c r="A156" s="32"/>
      <c r="B156" s="33"/>
      <c r="C156" s="211" t="s">
        <v>7</v>
      </c>
      <c r="D156" s="211" t="s">
        <v>239</v>
      </c>
      <c r="E156" s="212" t="s">
        <v>290</v>
      </c>
      <c r="F156" s="213" t="s">
        <v>285</v>
      </c>
      <c r="G156" s="214" t="s">
        <v>131</v>
      </c>
      <c r="H156" s="215">
        <v>1</v>
      </c>
      <c r="I156" s="216"/>
      <c r="J156" s="217">
        <f>ROUND(I156*H156,2)</f>
        <v>0</v>
      </c>
      <c r="K156" s="213" t="s">
        <v>132</v>
      </c>
      <c r="L156" s="218"/>
      <c r="M156" s="219" t="s">
        <v>21</v>
      </c>
      <c r="N156" s="220" t="s">
        <v>44</v>
      </c>
      <c r="O156" s="62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3" t="s">
        <v>179</v>
      </c>
      <c r="AT156" s="193" t="s">
        <v>239</v>
      </c>
      <c r="AU156" s="193" t="s">
        <v>81</v>
      </c>
      <c r="AY156" s="15" t="s">
        <v>127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5" t="s">
        <v>79</v>
      </c>
      <c r="BK156" s="194">
        <f>ROUND(I156*H156,2)</f>
        <v>0</v>
      </c>
      <c r="BL156" s="15" t="s">
        <v>133</v>
      </c>
      <c r="BM156" s="193" t="s">
        <v>193</v>
      </c>
    </row>
    <row r="157" spans="1:47" s="2" customFormat="1" ht="19.5">
      <c r="A157" s="32"/>
      <c r="B157" s="33"/>
      <c r="C157" s="34"/>
      <c r="D157" s="195" t="s">
        <v>134</v>
      </c>
      <c r="E157" s="34"/>
      <c r="F157" s="196" t="s">
        <v>242</v>
      </c>
      <c r="G157" s="34"/>
      <c r="H157" s="34"/>
      <c r="I157" s="114"/>
      <c r="J157" s="34"/>
      <c r="K157" s="34"/>
      <c r="L157" s="37"/>
      <c r="M157" s="197"/>
      <c r="N157" s="198"/>
      <c r="O157" s="62"/>
      <c r="P157" s="62"/>
      <c r="Q157" s="62"/>
      <c r="R157" s="62"/>
      <c r="S157" s="62"/>
      <c r="T157" s="63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134</v>
      </c>
      <c r="AU157" s="15" t="s">
        <v>81</v>
      </c>
    </row>
    <row r="158" spans="1:65" s="2" customFormat="1" ht="16.5" customHeight="1">
      <c r="A158" s="32"/>
      <c r="B158" s="33"/>
      <c r="C158" s="211" t="s">
        <v>163</v>
      </c>
      <c r="D158" s="211" t="s">
        <v>239</v>
      </c>
      <c r="E158" s="212" t="s">
        <v>291</v>
      </c>
      <c r="F158" s="213" t="s">
        <v>287</v>
      </c>
      <c r="G158" s="214" t="s">
        <v>131</v>
      </c>
      <c r="H158" s="215">
        <v>1</v>
      </c>
      <c r="I158" s="216"/>
      <c r="J158" s="217">
        <f>ROUND(I158*H158,2)</f>
        <v>0</v>
      </c>
      <c r="K158" s="213" t="s">
        <v>132</v>
      </c>
      <c r="L158" s="218"/>
      <c r="M158" s="219" t="s">
        <v>21</v>
      </c>
      <c r="N158" s="220" t="s">
        <v>44</v>
      </c>
      <c r="O158" s="62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3" t="s">
        <v>179</v>
      </c>
      <c r="AT158" s="193" t="s">
        <v>239</v>
      </c>
      <c r="AU158" s="193" t="s">
        <v>81</v>
      </c>
      <c r="AY158" s="15" t="s">
        <v>127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5" t="s">
        <v>79</v>
      </c>
      <c r="BK158" s="194">
        <f>ROUND(I158*H158,2)</f>
        <v>0</v>
      </c>
      <c r="BL158" s="15" t="s">
        <v>133</v>
      </c>
      <c r="BM158" s="193" t="s">
        <v>196</v>
      </c>
    </row>
    <row r="159" spans="1:47" s="2" customFormat="1" ht="19.5">
      <c r="A159" s="32"/>
      <c r="B159" s="33"/>
      <c r="C159" s="34"/>
      <c r="D159" s="195" t="s">
        <v>134</v>
      </c>
      <c r="E159" s="34"/>
      <c r="F159" s="196" t="s">
        <v>242</v>
      </c>
      <c r="G159" s="34"/>
      <c r="H159" s="34"/>
      <c r="I159" s="114"/>
      <c r="J159" s="34"/>
      <c r="K159" s="34"/>
      <c r="L159" s="37"/>
      <c r="M159" s="197"/>
      <c r="N159" s="198"/>
      <c r="O159" s="62"/>
      <c r="P159" s="62"/>
      <c r="Q159" s="62"/>
      <c r="R159" s="62"/>
      <c r="S159" s="62"/>
      <c r="T159" s="63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134</v>
      </c>
      <c r="AU159" s="15" t="s">
        <v>81</v>
      </c>
    </row>
    <row r="160" spans="1:65" s="2" customFormat="1" ht="21.75" customHeight="1">
      <c r="A160" s="32"/>
      <c r="B160" s="33"/>
      <c r="C160" s="211" t="s">
        <v>197</v>
      </c>
      <c r="D160" s="211" t="s">
        <v>239</v>
      </c>
      <c r="E160" s="212" t="s">
        <v>292</v>
      </c>
      <c r="F160" s="213" t="s">
        <v>293</v>
      </c>
      <c r="G160" s="214" t="s">
        <v>131</v>
      </c>
      <c r="H160" s="215">
        <v>2</v>
      </c>
      <c r="I160" s="216"/>
      <c r="J160" s="217">
        <f>ROUND(I160*H160,2)</f>
        <v>0</v>
      </c>
      <c r="K160" s="213" t="s">
        <v>132</v>
      </c>
      <c r="L160" s="218"/>
      <c r="M160" s="219" t="s">
        <v>21</v>
      </c>
      <c r="N160" s="220" t="s">
        <v>44</v>
      </c>
      <c r="O160" s="62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3" t="s">
        <v>179</v>
      </c>
      <c r="AT160" s="193" t="s">
        <v>239</v>
      </c>
      <c r="AU160" s="193" t="s">
        <v>81</v>
      </c>
      <c r="AY160" s="15" t="s">
        <v>127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5" t="s">
        <v>79</v>
      </c>
      <c r="BK160" s="194">
        <f>ROUND(I160*H160,2)</f>
        <v>0</v>
      </c>
      <c r="BL160" s="15" t="s">
        <v>133</v>
      </c>
      <c r="BM160" s="193" t="s">
        <v>199</v>
      </c>
    </row>
    <row r="161" spans="1:47" s="2" customFormat="1" ht="19.5">
      <c r="A161" s="32"/>
      <c r="B161" s="33"/>
      <c r="C161" s="34"/>
      <c r="D161" s="195" t="s">
        <v>134</v>
      </c>
      <c r="E161" s="34"/>
      <c r="F161" s="196" t="s">
        <v>242</v>
      </c>
      <c r="G161" s="34"/>
      <c r="H161" s="34"/>
      <c r="I161" s="114"/>
      <c r="J161" s="34"/>
      <c r="K161" s="34"/>
      <c r="L161" s="37"/>
      <c r="M161" s="197"/>
      <c r="N161" s="198"/>
      <c r="O161" s="62"/>
      <c r="P161" s="62"/>
      <c r="Q161" s="62"/>
      <c r="R161" s="62"/>
      <c r="S161" s="62"/>
      <c r="T161" s="63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134</v>
      </c>
      <c r="AU161" s="15" t="s">
        <v>81</v>
      </c>
    </row>
    <row r="162" spans="1:65" s="2" customFormat="1" ht="16.5" customHeight="1">
      <c r="A162" s="32"/>
      <c r="B162" s="33"/>
      <c r="C162" s="211" t="s">
        <v>166</v>
      </c>
      <c r="D162" s="211" t="s">
        <v>239</v>
      </c>
      <c r="E162" s="212" t="s">
        <v>294</v>
      </c>
      <c r="F162" s="213" t="s">
        <v>295</v>
      </c>
      <c r="G162" s="214" t="s">
        <v>131</v>
      </c>
      <c r="H162" s="215">
        <v>8</v>
      </c>
      <c r="I162" s="216"/>
      <c r="J162" s="217">
        <f>ROUND(I162*H162,2)</f>
        <v>0</v>
      </c>
      <c r="K162" s="213" t="s">
        <v>132</v>
      </c>
      <c r="L162" s="218"/>
      <c r="M162" s="219" t="s">
        <v>21</v>
      </c>
      <c r="N162" s="220" t="s">
        <v>44</v>
      </c>
      <c r="O162" s="62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3" t="s">
        <v>179</v>
      </c>
      <c r="AT162" s="193" t="s">
        <v>239</v>
      </c>
      <c r="AU162" s="193" t="s">
        <v>81</v>
      </c>
      <c r="AY162" s="15" t="s">
        <v>127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5" t="s">
        <v>79</v>
      </c>
      <c r="BK162" s="194">
        <f>ROUND(I162*H162,2)</f>
        <v>0</v>
      </c>
      <c r="BL162" s="15" t="s">
        <v>133</v>
      </c>
      <c r="BM162" s="193" t="s">
        <v>201</v>
      </c>
    </row>
    <row r="163" spans="1:47" s="2" customFormat="1" ht="19.5">
      <c r="A163" s="32"/>
      <c r="B163" s="33"/>
      <c r="C163" s="34"/>
      <c r="D163" s="195" t="s">
        <v>134</v>
      </c>
      <c r="E163" s="34"/>
      <c r="F163" s="196" t="s">
        <v>242</v>
      </c>
      <c r="G163" s="34"/>
      <c r="H163" s="34"/>
      <c r="I163" s="114"/>
      <c r="J163" s="34"/>
      <c r="K163" s="34"/>
      <c r="L163" s="37"/>
      <c r="M163" s="197"/>
      <c r="N163" s="198"/>
      <c r="O163" s="62"/>
      <c r="P163" s="62"/>
      <c r="Q163" s="62"/>
      <c r="R163" s="62"/>
      <c r="S163" s="62"/>
      <c r="T163" s="63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134</v>
      </c>
      <c r="AU163" s="15" t="s">
        <v>81</v>
      </c>
    </row>
    <row r="164" spans="1:65" s="2" customFormat="1" ht="16.5" customHeight="1">
      <c r="A164" s="32"/>
      <c r="B164" s="33"/>
      <c r="C164" s="211" t="s">
        <v>202</v>
      </c>
      <c r="D164" s="211" t="s">
        <v>239</v>
      </c>
      <c r="E164" s="212" t="s">
        <v>296</v>
      </c>
      <c r="F164" s="213" t="s">
        <v>297</v>
      </c>
      <c r="G164" s="214" t="s">
        <v>131</v>
      </c>
      <c r="H164" s="215">
        <v>8</v>
      </c>
      <c r="I164" s="216"/>
      <c r="J164" s="217">
        <f>ROUND(I164*H164,2)</f>
        <v>0</v>
      </c>
      <c r="K164" s="213" t="s">
        <v>132</v>
      </c>
      <c r="L164" s="218"/>
      <c r="M164" s="219" t="s">
        <v>21</v>
      </c>
      <c r="N164" s="220" t="s">
        <v>44</v>
      </c>
      <c r="O164" s="62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3" t="s">
        <v>179</v>
      </c>
      <c r="AT164" s="193" t="s">
        <v>239</v>
      </c>
      <c r="AU164" s="193" t="s">
        <v>81</v>
      </c>
      <c r="AY164" s="15" t="s">
        <v>127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5" t="s">
        <v>79</v>
      </c>
      <c r="BK164" s="194">
        <f>ROUND(I164*H164,2)</f>
        <v>0</v>
      </c>
      <c r="BL164" s="15" t="s">
        <v>133</v>
      </c>
      <c r="BM164" s="193" t="s">
        <v>205</v>
      </c>
    </row>
    <row r="165" spans="1:47" s="2" customFormat="1" ht="19.5">
      <c r="A165" s="32"/>
      <c r="B165" s="33"/>
      <c r="C165" s="34"/>
      <c r="D165" s="195" t="s">
        <v>134</v>
      </c>
      <c r="E165" s="34"/>
      <c r="F165" s="196" t="s">
        <v>242</v>
      </c>
      <c r="G165" s="34"/>
      <c r="H165" s="34"/>
      <c r="I165" s="114"/>
      <c r="J165" s="34"/>
      <c r="K165" s="34"/>
      <c r="L165" s="37"/>
      <c r="M165" s="197"/>
      <c r="N165" s="198"/>
      <c r="O165" s="62"/>
      <c r="P165" s="62"/>
      <c r="Q165" s="62"/>
      <c r="R165" s="62"/>
      <c r="S165" s="62"/>
      <c r="T165" s="63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134</v>
      </c>
      <c r="AU165" s="15" t="s">
        <v>81</v>
      </c>
    </row>
    <row r="166" spans="1:65" s="2" customFormat="1" ht="16.5" customHeight="1">
      <c r="A166" s="32"/>
      <c r="B166" s="33"/>
      <c r="C166" s="211" t="s">
        <v>170</v>
      </c>
      <c r="D166" s="211" t="s">
        <v>239</v>
      </c>
      <c r="E166" s="212" t="s">
        <v>298</v>
      </c>
      <c r="F166" s="213" t="s">
        <v>285</v>
      </c>
      <c r="G166" s="214" t="s">
        <v>131</v>
      </c>
      <c r="H166" s="215">
        <v>1</v>
      </c>
      <c r="I166" s="216"/>
      <c r="J166" s="217">
        <f>ROUND(I166*H166,2)</f>
        <v>0</v>
      </c>
      <c r="K166" s="213" t="s">
        <v>132</v>
      </c>
      <c r="L166" s="218"/>
      <c r="M166" s="219" t="s">
        <v>21</v>
      </c>
      <c r="N166" s="220" t="s">
        <v>44</v>
      </c>
      <c r="O166" s="62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3" t="s">
        <v>179</v>
      </c>
      <c r="AT166" s="193" t="s">
        <v>239</v>
      </c>
      <c r="AU166" s="193" t="s">
        <v>81</v>
      </c>
      <c r="AY166" s="15" t="s">
        <v>127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5" t="s">
        <v>79</v>
      </c>
      <c r="BK166" s="194">
        <f>ROUND(I166*H166,2)</f>
        <v>0</v>
      </c>
      <c r="BL166" s="15" t="s">
        <v>133</v>
      </c>
      <c r="BM166" s="193" t="s">
        <v>208</v>
      </c>
    </row>
    <row r="167" spans="1:47" s="2" customFormat="1" ht="19.5">
      <c r="A167" s="32"/>
      <c r="B167" s="33"/>
      <c r="C167" s="34"/>
      <c r="D167" s="195" t="s">
        <v>134</v>
      </c>
      <c r="E167" s="34"/>
      <c r="F167" s="196" t="s">
        <v>242</v>
      </c>
      <c r="G167" s="34"/>
      <c r="H167" s="34"/>
      <c r="I167" s="114"/>
      <c r="J167" s="34"/>
      <c r="K167" s="34"/>
      <c r="L167" s="37"/>
      <c r="M167" s="197"/>
      <c r="N167" s="198"/>
      <c r="O167" s="62"/>
      <c r="P167" s="62"/>
      <c r="Q167" s="62"/>
      <c r="R167" s="62"/>
      <c r="S167" s="62"/>
      <c r="T167" s="63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134</v>
      </c>
      <c r="AU167" s="15" t="s">
        <v>81</v>
      </c>
    </row>
    <row r="168" spans="1:65" s="2" customFormat="1" ht="16.5" customHeight="1">
      <c r="A168" s="32"/>
      <c r="B168" s="33"/>
      <c r="C168" s="211" t="s">
        <v>209</v>
      </c>
      <c r="D168" s="211" t="s">
        <v>239</v>
      </c>
      <c r="E168" s="212" t="s">
        <v>299</v>
      </c>
      <c r="F168" s="213" t="s">
        <v>287</v>
      </c>
      <c r="G168" s="214" t="s">
        <v>131</v>
      </c>
      <c r="H168" s="215">
        <v>1</v>
      </c>
      <c r="I168" s="216"/>
      <c r="J168" s="217">
        <f>ROUND(I168*H168,2)</f>
        <v>0</v>
      </c>
      <c r="K168" s="213" t="s">
        <v>132</v>
      </c>
      <c r="L168" s="218"/>
      <c r="M168" s="219" t="s">
        <v>21</v>
      </c>
      <c r="N168" s="220" t="s">
        <v>44</v>
      </c>
      <c r="O168" s="62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3" t="s">
        <v>179</v>
      </c>
      <c r="AT168" s="193" t="s">
        <v>239</v>
      </c>
      <c r="AU168" s="193" t="s">
        <v>81</v>
      </c>
      <c r="AY168" s="15" t="s">
        <v>127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5" t="s">
        <v>79</v>
      </c>
      <c r="BK168" s="194">
        <f>ROUND(I168*H168,2)</f>
        <v>0</v>
      </c>
      <c r="BL168" s="15" t="s">
        <v>133</v>
      </c>
      <c r="BM168" s="193" t="s">
        <v>211</v>
      </c>
    </row>
    <row r="169" spans="1:47" s="2" customFormat="1" ht="19.5">
      <c r="A169" s="32"/>
      <c r="B169" s="33"/>
      <c r="C169" s="34"/>
      <c r="D169" s="195" t="s">
        <v>134</v>
      </c>
      <c r="E169" s="34"/>
      <c r="F169" s="196" t="s">
        <v>242</v>
      </c>
      <c r="G169" s="34"/>
      <c r="H169" s="34"/>
      <c r="I169" s="114"/>
      <c r="J169" s="34"/>
      <c r="K169" s="34"/>
      <c r="L169" s="37"/>
      <c r="M169" s="197"/>
      <c r="N169" s="198"/>
      <c r="O169" s="62"/>
      <c r="P169" s="62"/>
      <c r="Q169" s="62"/>
      <c r="R169" s="62"/>
      <c r="S169" s="62"/>
      <c r="T169" s="63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134</v>
      </c>
      <c r="AU169" s="15" t="s">
        <v>81</v>
      </c>
    </row>
    <row r="170" spans="1:65" s="2" customFormat="1" ht="21.75" customHeight="1">
      <c r="A170" s="32"/>
      <c r="B170" s="33"/>
      <c r="C170" s="211" t="s">
        <v>173</v>
      </c>
      <c r="D170" s="211" t="s">
        <v>239</v>
      </c>
      <c r="E170" s="212" t="s">
        <v>300</v>
      </c>
      <c r="F170" s="213" t="s">
        <v>289</v>
      </c>
      <c r="G170" s="214" t="s">
        <v>131</v>
      </c>
      <c r="H170" s="215">
        <v>1</v>
      </c>
      <c r="I170" s="216"/>
      <c r="J170" s="217">
        <f>ROUND(I170*H170,2)</f>
        <v>0</v>
      </c>
      <c r="K170" s="213" t="s">
        <v>132</v>
      </c>
      <c r="L170" s="218"/>
      <c r="M170" s="219" t="s">
        <v>21</v>
      </c>
      <c r="N170" s="220" t="s">
        <v>44</v>
      </c>
      <c r="O170" s="62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3" t="s">
        <v>179</v>
      </c>
      <c r="AT170" s="193" t="s">
        <v>239</v>
      </c>
      <c r="AU170" s="193" t="s">
        <v>81</v>
      </c>
      <c r="AY170" s="15" t="s">
        <v>127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5" t="s">
        <v>79</v>
      </c>
      <c r="BK170" s="194">
        <f>ROUND(I170*H170,2)</f>
        <v>0</v>
      </c>
      <c r="BL170" s="15" t="s">
        <v>133</v>
      </c>
      <c r="BM170" s="193" t="s">
        <v>214</v>
      </c>
    </row>
    <row r="171" spans="1:47" s="2" customFormat="1" ht="19.5">
      <c r="A171" s="32"/>
      <c r="B171" s="33"/>
      <c r="C171" s="34"/>
      <c r="D171" s="195" t="s">
        <v>134</v>
      </c>
      <c r="E171" s="34"/>
      <c r="F171" s="196" t="s">
        <v>242</v>
      </c>
      <c r="G171" s="34"/>
      <c r="H171" s="34"/>
      <c r="I171" s="114"/>
      <c r="J171" s="34"/>
      <c r="K171" s="34"/>
      <c r="L171" s="37"/>
      <c r="M171" s="197"/>
      <c r="N171" s="198"/>
      <c r="O171" s="62"/>
      <c r="P171" s="62"/>
      <c r="Q171" s="62"/>
      <c r="R171" s="62"/>
      <c r="S171" s="62"/>
      <c r="T171" s="63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134</v>
      </c>
      <c r="AU171" s="15" t="s">
        <v>81</v>
      </c>
    </row>
    <row r="172" spans="1:65" s="2" customFormat="1" ht="16.5" customHeight="1">
      <c r="A172" s="32"/>
      <c r="B172" s="33"/>
      <c r="C172" s="211" t="s">
        <v>215</v>
      </c>
      <c r="D172" s="211" t="s">
        <v>239</v>
      </c>
      <c r="E172" s="212" t="s">
        <v>301</v>
      </c>
      <c r="F172" s="213" t="s">
        <v>285</v>
      </c>
      <c r="G172" s="214" t="s">
        <v>131</v>
      </c>
      <c r="H172" s="215">
        <v>1</v>
      </c>
      <c r="I172" s="216"/>
      <c r="J172" s="217">
        <f>ROUND(I172*H172,2)</f>
        <v>0</v>
      </c>
      <c r="K172" s="213" t="s">
        <v>132</v>
      </c>
      <c r="L172" s="218"/>
      <c r="M172" s="219" t="s">
        <v>21</v>
      </c>
      <c r="N172" s="220" t="s">
        <v>44</v>
      </c>
      <c r="O172" s="62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3" t="s">
        <v>179</v>
      </c>
      <c r="AT172" s="193" t="s">
        <v>239</v>
      </c>
      <c r="AU172" s="193" t="s">
        <v>81</v>
      </c>
      <c r="AY172" s="15" t="s">
        <v>127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5" t="s">
        <v>79</v>
      </c>
      <c r="BK172" s="194">
        <f>ROUND(I172*H172,2)</f>
        <v>0</v>
      </c>
      <c r="BL172" s="15" t="s">
        <v>133</v>
      </c>
      <c r="BM172" s="193" t="s">
        <v>217</v>
      </c>
    </row>
    <row r="173" spans="1:47" s="2" customFormat="1" ht="19.5">
      <c r="A173" s="32"/>
      <c r="B173" s="33"/>
      <c r="C173" s="34"/>
      <c r="D173" s="195" t="s">
        <v>134</v>
      </c>
      <c r="E173" s="34"/>
      <c r="F173" s="196" t="s">
        <v>242</v>
      </c>
      <c r="G173" s="34"/>
      <c r="H173" s="34"/>
      <c r="I173" s="114"/>
      <c r="J173" s="34"/>
      <c r="K173" s="34"/>
      <c r="L173" s="37"/>
      <c r="M173" s="197"/>
      <c r="N173" s="198"/>
      <c r="O173" s="62"/>
      <c r="P173" s="62"/>
      <c r="Q173" s="62"/>
      <c r="R173" s="62"/>
      <c r="S173" s="62"/>
      <c r="T173" s="63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134</v>
      </c>
      <c r="AU173" s="15" t="s">
        <v>81</v>
      </c>
    </row>
    <row r="174" spans="1:65" s="2" customFormat="1" ht="16.5" customHeight="1">
      <c r="A174" s="32"/>
      <c r="B174" s="33"/>
      <c r="C174" s="211" t="s">
        <v>176</v>
      </c>
      <c r="D174" s="211" t="s">
        <v>239</v>
      </c>
      <c r="E174" s="212" t="s">
        <v>302</v>
      </c>
      <c r="F174" s="213" t="s">
        <v>287</v>
      </c>
      <c r="G174" s="214" t="s">
        <v>131</v>
      </c>
      <c r="H174" s="215">
        <v>1</v>
      </c>
      <c r="I174" s="216"/>
      <c r="J174" s="217">
        <f>ROUND(I174*H174,2)</f>
        <v>0</v>
      </c>
      <c r="K174" s="213" t="s">
        <v>132</v>
      </c>
      <c r="L174" s="218"/>
      <c r="M174" s="219" t="s">
        <v>21</v>
      </c>
      <c r="N174" s="220" t="s">
        <v>44</v>
      </c>
      <c r="O174" s="62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3" t="s">
        <v>179</v>
      </c>
      <c r="AT174" s="193" t="s">
        <v>239</v>
      </c>
      <c r="AU174" s="193" t="s">
        <v>81</v>
      </c>
      <c r="AY174" s="15" t="s">
        <v>127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5" t="s">
        <v>79</v>
      </c>
      <c r="BK174" s="194">
        <f>ROUND(I174*H174,2)</f>
        <v>0</v>
      </c>
      <c r="BL174" s="15" t="s">
        <v>133</v>
      </c>
      <c r="BM174" s="193" t="s">
        <v>303</v>
      </c>
    </row>
    <row r="175" spans="1:47" s="2" customFormat="1" ht="19.5">
      <c r="A175" s="32"/>
      <c r="B175" s="33"/>
      <c r="C175" s="34"/>
      <c r="D175" s="195" t="s">
        <v>134</v>
      </c>
      <c r="E175" s="34"/>
      <c r="F175" s="196" t="s">
        <v>242</v>
      </c>
      <c r="G175" s="34"/>
      <c r="H175" s="34"/>
      <c r="I175" s="114"/>
      <c r="J175" s="34"/>
      <c r="K175" s="34"/>
      <c r="L175" s="37"/>
      <c r="M175" s="197"/>
      <c r="N175" s="198"/>
      <c r="O175" s="62"/>
      <c r="P175" s="62"/>
      <c r="Q175" s="62"/>
      <c r="R175" s="62"/>
      <c r="S175" s="62"/>
      <c r="T175" s="63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134</v>
      </c>
      <c r="AU175" s="15" t="s">
        <v>81</v>
      </c>
    </row>
    <row r="176" spans="1:65" s="2" customFormat="1" ht="16.5" customHeight="1">
      <c r="A176" s="32"/>
      <c r="B176" s="33"/>
      <c r="C176" s="211" t="s">
        <v>304</v>
      </c>
      <c r="D176" s="211" t="s">
        <v>239</v>
      </c>
      <c r="E176" s="212" t="s">
        <v>305</v>
      </c>
      <c r="F176" s="213" t="s">
        <v>306</v>
      </c>
      <c r="G176" s="214" t="s">
        <v>131</v>
      </c>
      <c r="H176" s="215">
        <v>7.24</v>
      </c>
      <c r="I176" s="216"/>
      <c r="J176" s="217">
        <f>ROUND(I176*H176,2)</f>
        <v>0</v>
      </c>
      <c r="K176" s="213" t="s">
        <v>132</v>
      </c>
      <c r="L176" s="218"/>
      <c r="M176" s="219" t="s">
        <v>21</v>
      </c>
      <c r="N176" s="220" t="s">
        <v>44</v>
      </c>
      <c r="O176" s="62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3" t="s">
        <v>179</v>
      </c>
      <c r="AT176" s="193" t="s">
        <v>239</v>
      </c>
      <c r="AU176" s="193" t="s">
        <v>81</v>
      </c>
      <c r="AY176" s="15" t="s">
        <v>127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5" t="s">
        <v>79</v>
      </c>
      <c r="BK176" s="194">
        <f>ROUND(I176*H176,2)</f>
        <v>0</v>
      </c>
      <c r="BL176" s="15" t="s">
        <v>133</v>
      </c>
      <c r="BM176" s="193" t="s">
        <v>307</v>
      </c>
    </row>
    <row r="177" spans="1:47" s="2" customFormat="1" ht="19.5">
      <c r="A177" s="32"/>
      <c r="B177" s="33"/>
      <c r="C177" s="34"/>
      <c r="D177" s="195" t="s">
        <v>134</v>
      </c>
      <c r="E177" s="34"/>
      <c r="F177" s="196" t="s">
        <v>242</v>
      </c>
      <c r="G177" s="34"/>
      <c r="H177" s="34"/>
      <c r="I177" s="114"/>
      <c r="J177" s="34"/>
      <c r="K177" s="34"/>
      <c r="L177" s="37"/>
      <c r="M177" s="197"/>
      <c r="N177" s="198"/>
      <c r="O177" s="62"/>
      <c r="P177" s="62"/>
      <c r="Q177" s="62"/>
      <c r="R177" s="62"/>
      <c r="S177" s="62"/>
      <c r="T177" s="63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134</v>
      </c>
      <c r="AU177" s="15" t="s">
        <v>81</v>
      </c>
    </row>
    <row r="178" spans="1:65" s="2" customFormat="1" ht="16.5" customHeight="1">
      <c r="A178" s="32"/>
      <c r="B178" s="33"/>
      <c r="C178" s="211" t="s">
        <v>179</v>
      </c>
      <c r="D178" s="211" t="s">
        <v>239</v>
      </c>
      <c r="E178" s="212" t="s">
        <v>308</v>
      </c>
      <c r="F178" s="213" t="s">
        <v>309</v>
      </c>
      <c r="G178" s="214" t="s">
        <v>131</v>
      </c>
      <c r="H178" s="215">
        <v>2</v>
      </c>
      <c r="I178" s="216"/>
      <c r="J178" s="217">
        <f>ROUND(I178*H178,2)</f>
        <v>0</v>
      </c>
      <c r="K178" s="213" t="s">
        <v>132</v>
      </c>
      <c r="L178" s="218"/>
      <c r="M178" s="219" t="s">
        <v>21</v>
      </c>
      <c r="N178" s="220" t="s">
        <v>44</v>
      </c>
      <c r="O178" s="62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3" t="s">
        <v>179</v>
      </c>
      <c r="AT178" s="193" t="s">
        <v>239</v>
      </c>
      <c r="AU178" s="193" t="s">
        <v>81</v>
      </c>
      <c r="AY178" s="15" t="s">
        <v>127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5" t="s">
        <v>79</v>
      </c>
      <c r="BK178" s="194">
        <f>ROUND(I178*H178,2)</f>
        <v>0</v>
      </c>
      <c r="BL178" s="15" t="s">
        <v>133</v>
      </c>
      <c r="BM178" s="193" t="s">
        <v>310</v>
      </c>
    </row>
    <row r="179" spans="1:47" s="2" customFormat="1" ht="19.5">
      <c r="A179" s="32"/>
      <c r="B179" s="33"/>
      <c r="C179" s="34"/>
      <c r="D179" s="195" t="s">
        <v>134</v>
      </c>
      <c r="E179" s="34"/>
      <c r="F179" s="196" t="s">
        <v>242</v>
      </c>
      <c r="G179" s="34"/>
      <c r="H179" s="34"/>
      <c r="I179" s="114"/>
      <c r="J179" s="34"/>
      <c r="K179" s="34"/>
      <c r="L179" s="37"/>
      <c r="M179" s="197"/>
      <c r="N179" s="198"/>
      <c r="O179" s="62"/>
      <c r="P179" s="62"/>
      <c r="Q179" s="62"/>
      <c r="R179" s="62"/>
      <c r="S179" s="62"/>
      <c r="T179" s="63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134</v>
      </c>
      <c r="AU179" s="15" t="s">
        <v>81</v>
      </c>
    </row>
    <row r="180" spans="1:65" s="2" customFormat="1" ht="16.5" customHeight="1">
      <c r="A180" s="32"/>
      <c r="B180" s="33"/>
      <c r="C180" s="211" t="s">
        <v>311</v>
      </c>
      <c r="D180" s="211" t="s">
        <v>239</v>
      </c>
      <c r="E180" s="212" t="s">
        <v>312</v>
      </c>
      <c r="F180" s="213" t="s">
        <v>313</v>
      </c>
      <c r="G180" s="214" t="s">
        <v>131</v>
      </c>
      <c r="H180" s="215">
        <v>2</v>
      </c>
      <c r="I180" s="216"/>
      <c r="J180" s="217">
        <f>ROUND(I180*H180,2)</f>
        <v>0</v>
      </c>
      <c r="K180" s="213" t="s">
        <v>132</v>
      </c>
      <c r="L180" s="218"/>
      <c r="M180" s="219" t="s">
        <v>21</v>
      </c>
      <c r="N180" s="220" t="s">
        <v>44</v>
      </c>
      <c r="O180" s="62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93" t="s">
        <v>179</v>
      </c>
      <c r="AT180" s="193" t="s">
        <v>239</v>
      </c>
      <c r="AU180" s="193" t="s">
        <v>81</v>
      </c>
      <c r="AY180" s="15" t="s">
        <v>127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5" t="s">
        <v>79</v>
      </c>
      <c r="BK180" s="194">
        <f>ROUND(I180*H180,2)</f>
        <v>0</v>
      </c>
      <c r="BL180" s="15" t="s">
        <v>133</v>
      </c>
      <c r="BM180" s="193" t="s">
        <v>314</v>
      </c>
    </row>
    <row r="181" spans="1:47" s="2" customFormat="1" ht="19.5">
      <c r="A181" s="32"/>
      <c r="B181" s="33"/>
      <c r="C181" s="34"/>
      <c r="D181" s="195" t="s">
        <v>134</v>
      </c>
      <c r="E181" s="34"/>
      <c r="F181" s="196" t="s">
        <v>242</v>
      </c>
      <c r="G181" s="34"/>
      <c r="H181" s="34"/>
      <c r="I181" s="114"/>
      <c r="J181" s="34"/>
      <c r="K181" s="34"/>
      <c r="L181" s="37"/>
      <c r="M181" s="197"/>
      <c r="N181" s="198"/>
      <c r="O181" s="62"/>
      <c r="P181" s="62"/>
      <c r="Q181" s="62"/>
      <c r="R181" s="62"/>
      <c r="S181" s="62"/>
      <c r="T181" s="63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134</v>
      </c>
      <c r="AU181" s="15" t="s">
        <v>81</v>
      </c>
    </row>
    <row r="182" spans="1:65" s="2" customFormat="1" ht="21.75" customHeight="1">
      <c r="A182" s="32"/>
      <c r="B182" s="33"/>
      <c r="C182" s="211" t="s">
        <v>183</v>
      </c>
      <c r="D182" s="211" t="s">
        <v>239</v>
      </c>
      <c r="E182" s="212" t="s">
        <v>315</v>
      </c>
      <c r="F182" s="213" t="s">
        <v>316</v>
      </c>
      <c r="G182" s="214" t="s">
        <v>131</v>
      </c>
      <c r="H182" s="215">
        <v>1</v>
      </c>
      <c r="I182" s="216"/>
      <c r="J182" s="217">
        <f>ROUND(I182*H182,2)</f>
        <v>0</v>
      </c>
      <c r="K182" s="213" t="s">
        <v>132</v>
      </c>
      <c r="L182" s="218"/>
      <c r="M182" s="219" t="s">
        <v>21</v>
      </c>
      <c r="N182" s="220" t="s">
        <v>44</v>
      </c>
      <c r="O182" s="62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93" t="s">
        <v>179</v>
      </c>
      <c r="AT182" s="193" t="s">
        <v>239</v>
      </c>
      <c r="AU182" s="193" t="s">
        <v>81</v>
      </c>
      <c r="AY182" s="15" t="s">
        <v>127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5" t="s">
        <v>79</v>
      </c>
      <c r="BK182" s="194">
        <f>ROUND(I182*H182,2)</f>
        <v>0</v>
      </c>
      <c r="BL182" s="15" t="s">
        <v>133</v>
      </c>
      <c r="BM182" s="193" t="s">
        <v>317</v>
      </c>
    </row>
    <row r="183" spans="1:47" s="2" customFormat="1" ht="19.5">
      <c r="A183" s="32"/>
      <c r="B183" s="33"/>
      <c r="C183" s="34"/>
      <c r="D183" s="195" t="s">
        <v>134</v>
      </c>
      <c r="E183" s="34"/>
      <c r="F183" s="196" t="s">
        <v>242</v>
      </c>
      <c r="G183" s="34"/>
      <c r="H183" s="34"/>
      <c r="I183" s="114"/>
      <c r="J183" s="34"/>
      <c r="K183" s="34"/>
      <c r="L183" s="37"/>
      <c r="M183" s="197"/>
      <c r="N183" s="198"/>
      <c r="O183" s="62"/>
      <c r="P183" s="62"/>
      <c r="Q183" s="62"/>
      <c r="R183" s="62"/>
      <c r="S183" s="62"/>
      <c r="T183" s="63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134</v>
      </c>
      <c r="AU183" s="15" t="s">
        <v>81</v>
      </c>
    </row>
    <row r="184" spans="2:63" s="11" customFormat="1" ht="22.9" customHeight="1">
      <c r="B184" s="168"/>
      <c r="C184" s="169"/>
      <c r="D184" s="170" t="s">
        <v>72</v>
      </c>
      <c r="E184" s="209" t="s">
        <v>318</v>
      </c>
      <c r="F184" s="209" t="s">
        <v>319</v>
      </c>
      <c r="G184" s="169"/>
      <c r="H184" s="169"/>
      <c r="I184" s="172"/>
      <c r="J184" s="210">
        <f>BK184</f>
        <v>0</v>
      </c>
      <c r="K184" s="169"/>
      <c r="L184" s="174"/>
      <c r="M184" s="175"/>
      <c r="N184" s="176"/>
      <c r="O184" s="176"/>
      <c r="P184" s="177">
        <f>SUM(P185:P218)</f>
        <v>0</v>
      </c>
      <c r="Q184" s="176"/>
      <c r="R184" s="177">
        <f>SUM(R185:R218)</f>
        <v>0</v>
      </c>
      <c r="S184" s="176"/>
      <c r="T184" s="178">
        <f>SUM(T185:T218)</f>
        <v>0</v>
      </c>
      <c r="AR184" s="179" t="s">
        <v>79</v>
      </c>
      <c r="AT184" s="180" t="s">
        <v>72</v>
      </c>
      <c r="AU184" s="180" t="s">
        <v>79</v>
      </c>
      <c r="AY184" s="179" t="s">
        <v>127</v>
      </c>
      <c r="BK184" s="181">
        <f>SUM(BK185:BK218)</f>
        <v>0</v>
      </c>
    </row>
    <row r="185" spans="1:65" s="2" customFormat="1" ht="16.5" customHeight="1">
      <c r="A185" s="32"/>
      <c r="B185" s="33"/>
      <c r="C185" s="211" t="s">
        <v>320</v>
      </c>
      <c r="D185" s="211" t="s">
        <v>239</v>
      </c>
      <c r="E185" s="212" t="s">
        <v>321</v>
      </c>
      <c r="F185" s="213" t="s">
        <v>285</v>
      </c>
      <c r="G185" s="214" t="s">
        <v>131</v>
      </c>
      <c r="H185" s="215">
        <v>1</v>
      </c>
      <c r="I185" s="216"/>
      <c r="J185" s="217">
        <f>ROUND(I185*H185,2)</f>
        <v>0</v>
      </c>
      <c r="K185" s="213" t="s">
        <v>132</v>
      </c>
      <c r="L185" s="218"/>
      <c r="M185" s="219" t="s">
        <v>21</v>
      </c>
      <c r="N185" s="220" t="s">
        <v>44</v>
      </c>
      <c r="O185" s="62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3" t="s">
        <v>179</v>
      </c>
      <c r="AT185" s="193" t="s">
        <v>239</v>
      </c>
      <c r="AU185" s="193" t="s">
        <v>81</v>
      </c>
      <c r="AY185" s="15" t="s">
        <v>127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5" t="s">
        <v>79</v>
      </c>
      <c r="BK185" s="194">
        <f>ROUND(I185*H185,2)</f>
        <v>0</v>
      </c>
      <c r="BL185" s="15" t="s">
        <v>133</v>
      </c>
      <c r="BM185" s="193" t="s">
        <v>322</v>
      </c>
    </row>
    <row r="186" spans="1:47" s="2" customFormat="1" ht="19.5">
      <c r="A186" s="32"/>
      <c r="B186" s="33"/>
      <c r="C186" s="34"/>
      <c r="D186" s="195" t="s">
        <v>134</v>
      </c>
      <c r="E186" s="34"/>
      <c r="F186" s="196" t="s">
        <v>242</v>
      </c>
      <c r="G186" s="34"/>
      <c r="H186" s="34"/>
      <c r="I186" s="114"/>
      <c r="J186" s="34"/>
      <c r="K186" s="34"/>
      <c r="L186" s="37"/>
      <c r="M186" s="197"/>
      <c r="N186" s="198"/>
      <c r="O186" s="62"/>
      <c r="P186" s="62"/>
      <c r="Q186" s="62"/>
      <c r="R186" s="62"/>
      <c r="S186" s="62"/>
      <c r="T186" s="63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134</v>
      </c>
      <c r="AU186" s="15" t="s">
        <v>81</v>
      </c>
    </row>
    <row r="187" spans="1:65" s="2" customFormat="1" ht="16.5" customHeight="1">
      <c r="A187" s="32"/>
      <c r="B187" s="33"/>
      <c r="C187" s="211" t="s">
        <v>185</v>
      </c>
      <c r="D187" s="211" t="s">
        <v>239</v>
      </c>
      <c r="E187" s="212" t="s">
        <v>323</v>
      </c>
      <c r="F187" s="213" t="s">
        <v>287</v>
      </c>
      <c r="G187" s="214" t="s">
        <v>131</v>
      </c>
      <c r="H187" s="215">
        <v>1</v>
      </c>
      <c r="I187" s="216"/>
      <c r="J187" s="217">
        <f>ROUND(I187*H187,2)</f>
        <v>0</v>
      </c>
      <c r="K187" s="213" t="s">
        <v>132</v>
      </c>
      <c r="L187" s="218"/>
      <c r="M187" s="219" t="s">
        <v>21</v>
      </c>
      <c r="N187" s="220" t="s">
        <v>44</v>
      </c>
      <c r="O187" s="62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3" t="s">
        <v>179</v>
      </c>
      <c r="AT187" s="193" t="s">
        <v>239</v>
      </c>
      <c r="AU187" s="193" t="s">
        <v>81</v>
      </c>
      <c r="AY187" s="15" t="s">
        <v>127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5" t="s">
        <v>79</v>
      </c>
      <c r="BK187" s="194">
        <f>ROUND(I187*H187,2)</f>
        <v>0</v>
      </c>
      <c r="BL187" s="15" t="s">
        <v>133</v>
      </c>
      <c r="BM187" s="193" t="s">
        <v>324</v>
      </c>
    </row>
    <row r="188" spans="1:47" s="2" customFormat="1" ht="19.5">
      <c r="A188" s="32"/>
      <c r="B188" s="33"/>
      <c r="C188" s="34"/>
      <c r="D188" s="195" t="s">
        <v>134</v>
      </c>
      <c r="E188" s="34"/>
      <c r="F188" s="196" t="s">
        <v>242</v>
      </c>
      <c r="G188" s="34"/>
      <c r="H188" s="34"/>
      <c r="I188" s="114"/>
      <c r="J188" s="34"/>
      <c r="K188" s="34"/>
      <c r="L188" s="37"/>
      <c r="M188" s="197"/>
      <c r="N188" s="198"/>
      <c r="O188" s="62"/>
      <c r="P188" s="62"/>
      <c r="Q188" s="62"/>
      <c r="R188" s="62"/>
      <c r="S188" s="62"/>
      <c r="T188" s="63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134</v>
      </c>
      <c r="AU188" s="15" t="s">
        <v>81</v>
      </c>
    </row>
    <row r="189" spans="1:65" s="2" customFormat="1" ht="21.75" customHeight="1">
      <c r="A189" s="32"/>
      <c r="B189" s="33"/>
      <c r="C189" s="211" t="s">
        <v>325</v>
      </c>
      <c r="D189" s="211" t="s">
        <v>239</v>
      </c>
      <c r="E189" s="212" t="s">
        <v>326</v>
      </c>
      <c r="F189" s="213" t="s">
        <v>289</v>
      </c>
      <c r="G189" s="214" t="s">
        <v>131</v>
      </c>
      <c r="H189" s="215">
        <v>1</v>
      </c>
      <c r="I189" s="216"/>
      <c r="J189" s="217">
        <f>ROUND(I189*H189,2)</f>
        <v>0</v>
      </c>
      <c r="K189" s="213" t="s">
        <v>132</v>
      </c>
      <c r="L189" s="218"/>
      <c r="M189" s="219" t="s">
        <v>21</v>
      </c>
      <c r="N189" s="220" t="s">
        <v>44</v>
      </c>
      <c r="O189" s="62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3" t="s">
        <v>179</v>
      </c>
      <c r="AT189" s="193" t="s">
        <v>239</v>
      </c>
      <c r="AU189" s="193" t="s">
        <v>81</v>
      </c>
      <c r="AY189" s="15" t="s">
        <v>127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5" t="s">
        <v>79</v>
      </c>
      <c r="BK189" s="194">
        <f>ROUND(I189*H189,2)</f>
        <v>0</v>
      </c>
      <c r="BL189" s="15" t="s">
        <v>133</v>
      </c>
      <c r="BM189" s="193" t="s">
        <v>327</v>
      </c>
    </row>
    <row r="190" spans="1:47" s="2" customFormat="1" ht="19.5">
      <c r="A190" s="32"/>
      <c r="B190" s="33"/>
      <c r="C190" s="34"/>
      <c r="D190" s="195" t="s">
        <v>134</v>
      </c>
      <c r="E190" s="34"/>
      <c r="F190" s="196" t="s">
        <v>242</v>
      </c>
      <c r="G190" s="34"/>
      <c r="H190" s="34"/>
      <c r="I190" s="114"/>
      <c r="J190" s="34"/>
      <c r="K190" s="34"/>
      <c r="L190" s="37"/>
      <c r="M190" s="197"/>
      <c r="N190" s="198"/>
      <c r="O190" s="62"/>
      <c r="P190" s="62"/>
      <c r="Q190" s="62"/>
      <c r="R190" s="62"/>
      <c r="S190" s="62"/>
      <c r="T190" s="63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134</v>
      </c>
      <c r="AU190" s="15" t="s">
        <v>81</v>
      </c>
    </row>
    <row r="191" spans="1:65" s="2" customFormat="1" ht="16.5" customHeight="1">
      <c r="A191" s="32"/>
      <c r="B191" s="33"/>
      <c r="C191" s="211" t="s">
        <v>189</v>
      </c>
      <c r="D191" s="211" t="s">
        <v>239</v>
      </c>
      <c r="E191" s="212" t="s">
        <v>328</v>
      </c>
      <c r="F191" s="213" t="s">
        <v>285</v>
      </c>
      <c r="G191" s="214" t="s">
        <v>131</v>
      </c>
      <c r="H191" s="215">
        <v>1</v>
      </c>
      <c r="I191" s="216"/>
      <c r="J191" s="217">
        <f>ROUND(I191*H191,2)</f>
        <v>0</v>
      </c>
      <c r="K191" s="213" t="s">
        <v>132</v>
      </c>
      <c r="L191" s="218"/>
      <c r="M191" s="219" t="s">
        <v>21</v>
      </c>
      <c r="N191" s="220" t="s">
        <v>44</v>
      </c>
      <c r="O191" s="62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93" t="s">
        <v>179</v>
      </c>
      <c r="AT191" s="193" t="s">
        <v>239</v>
      </c>
      <c r="AU191" s="193" t="s">
        <v>81</v>
      </c>
      <c r="AY191" s="15" t="s">
        <v>127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5" t="s">
        <v>79</v>
      </c>
      <c r="BK191" s="194">
        <f>ROUND(I191*H191,2)</f>
        <v>0</v>
      </c>
      <c r="BL191" s="15" t="s">
        <v>133</v>
      </c>
      <c r="BM191" s="193" t="s">
        <v>329</v>
      </c>
    </row>
    <row r="192" spans="1:47" s="2" customFormat="1" ht="19.5">
      <c r="A192" s="32"/>
      <c r="B192" s="33"/>
      <c r="C192" s="34"/>
      <c r="D192" s="195" t="s">
        <v>134</v>
      </c>
      <c r="E192" s="34"/>
      <c r="F192" s="196" t="s">
        <v>242</v>
      </c>
      <c r="G192" s="34"/>
      <c r="H192" s="34"/>
      <c r="I192" s="114"/>
      <c r="J192" s="34"/>
      <c r="K192" s="34"/>
      <c r="L192" s="37"/>
      <c r="M192" s="197"/>
      <c r="N192" s="198"/>
      <c r="O192" s="62"/>
      <c r="P192" s="62"/>
      <c r="Q192" s="62"/>
      <c r="R192" s="62"/>
      <c r="S192" s="62"/>
      <c r="T192" s="63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134</v>
      </c>
      <c r="AU192" s="15" t="s">
        <v>81</v>
      </c>
    </row>
    <row r="193" spans="1:65" s="2" customFormat="1" ht="16.5" customHeight="1">
      <c r="A193" s="32"/>
      <c r="B193" s="33"/>
      <c r="C193" s="211" t="s">
        <v>330</v>
      </c>
      <c r="D193" s="211" t="s">
        <v>239</v>
      </c>
      <c r="E193" s="212" t="s">
        <v>331</v>
      </c>
      <c r="F193" s="213" t="s">
        <v>287</v>
      </c>
      <c r="G193" s="214" t="s">
        <v>131</v>
      </c>
      <c r="H193" s="215">
        <v>1</v>
      </c>
      <c r="I193" s="216"/>
      <c r="J193" s="217">
        <f>ROUND(I193*H193,2)</f>
        <v>0</v>
      </c>
      <c r="K193" s="213" t="s">
        <v>132</v>
      </c>
      <c r="L193" s="218"/>
      <c r="M193" s="219" t="s">
        <v>21</v>
      </c>
      <c r="N193" s="220" t="s">
        <v>44</v>
      </c>
      <c r="O193" s="62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3" t="s">
        <v>179</v>
      </c>
      <c r="AT193" s="193" t="s">
        <v>239</v>
      </c>
      <c r="AU193" s="193" t="s">
        <v>81</v>
      </c>
      <c r="AY193" s="15" t="s">
        <v>127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5" t="s">
        <v>79</v>
      </c>
      <c r="BK193" s="194">
        <f>ROUND(I193*H193,2)</f>
        <v>0</v>
      </c>
      <c r="BL193" s="15" t="s">
        <v>133</v>
      </c>
      <c r="BM193" s="193" t="s">
        <v>332</v>
      </c>
    </row>
    <row r="194" spans="1:47" s="2" customFormat="1" ht="19.5">
      <c r="A194" s="32"/>
      <c r="B194" s="33"/>
      <c r="C194" s="34"/>
      <c r="D194" s="195" t="s">
        <v>134</v>
      </c>
      <c r="E194" s="34"/>
      <c r="F194" s="196" t="s">
        <v>242</v>
      </c>
      <c r="G194" s="34"/>
      <c r="H194" s="34"/>
      <c r="I194" s="114"/>
      <c r="J194" s="34"/>
      <c r="K194" s="34"/>
      <c r="L194" s="37"/>
      <c r="M194" s="197"/>
      <c r="N194" s="198"/>
      <c r="O194" s="62"/>
      <c r="P194" s="62"/>
      <c r="Q194" s="62"/>
      <c r="R194" s="62"/>
      <c r="S194" s="62"/>
      <c r="T194" s="63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134</v>
      </c>
      <c r="AU194" s="15" t="s">
        <v>81</v>
      </c>
    </row>
    <row r="195" spans="1:65" s="2" customFormat="1" ht="21.75" customHeight="1">
      <c r="A195" s="32"/>
      <c r="B195" s="33"/>
      <c r="C195" s="211" t="s">
        <v>191</v>
      </c>
      <c r="D195" s="211" t="s">
        <v>239</v>
      </c>
      <c r="E195" s="212" t="s">
        <v>333</v>
      </c>
      <c r="F195" s="213" t="s">
        <v>293</v>
      </c>
      <c r="G195" s="214" t="s">
        <v>131</v>
      </c>
      <c r="H195" s="215">
        <v>2</v>
      </c>
      <c r="I195" s="216"/>
      <c r="J195" s="217">
        <f>ROUND(I195*H195,2)</f>
        <v>0</v>
      </c>
      <c r="K195" s="213" t="s">
        <v>132</v>
      </c>
      <c r="L195" s="218"/>
      <c r="M195" s="219" t="s">
        <v>21</v>
      </c>
      <c r="N195" s="220" t="s">
        <v>44</v>
      </c>
      <c r="O195" s="62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93" t="s">
        <v>179</v>
      </c>
      <c r="AT195" s="193" t="s">
        <v>239</v>
      </c>
      <c r="AU195" s="193" t="s">
        <v>81</v>
      </c>
      <c r="AY195" s="15" t="s">
        <v>127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5" t="s">
        <v>79</v>
      </c>
      <c r="BK195" s="194">
        <f>ROUND(I195*H195,2)</f>
        <v>0</v>
      </c>
      <c r="BL195" s="15" t="s">
        <v>133</v>
      </c>
      <c r="BM195" s="193" t="s">
        <v>334</v>
      </c>
    </row>
    <row r="196" spans="1:47" s="2" customFormat="1" ht="19.5">
      <c r="A196" s="32"/>
      <c r="B196" s="33"/>
      <c r="C196" s="34"/>
      <c r="D196" s="195" t="s">
        <v>134</v>
      </c>
      <c r="E196" s="34"/>
      <c r="F196" s="196" t="s">
        <v>242</v>
      </c>
      <c r="G196" s="34"/>
      <c r="H196" s="34"/>
      <c r="I196" s="114"/>
      <c r="J196" s="34"/>
      <c r="K196" s="34"/>
      <c r="L196" s="37"/>
      <c r="M196" s="197"/>
      <c r="N196" s="198"/>
      <c r="O196" s="62"/>
      <c r="P196" s="62"/>
      <c r="Q196" s="62"/>
      <c r="R196" s="62"/>
      <c r="S196" s="62"/>
      <c r="T196" s="63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5" t="s">
        <v>134</v>
      </c>
      <c r="AU196" s="15" t="s">
        <v>81</v>
      </c>
    </row>
    <row r="197" spans="1:65" s="2" customFormat="1" ht="16.5" customHeight="1">
      <c r="A197" s="32"/>
      <c r="B197" s="33"/>
      <c r="C197" s="211" t="s">
        <v>335</v>
      </c>
      <c r="D197" s="211" t="s">
        <v>239</v>
      </c>
      <c r="E197" s="212" t="s">
        <v>336</v>
      </c>
      <c r="F197" s="213" t="s">
        <v>295</v>
      </c>
      <c r="G197" s="214" t="s">
        <v>131</v>
      </c>
      <c r="H197" s="215">
        <v>8</v>
      </c>
      <c r="I197" s="216"/>
      <c r="J197" s="217">
        <f>ROUND(I197*H197,2)</f>
        <v>0</v>
      </c>
      <c r="K197" s="213" t="s">
        <v>132</v>
      </c>
      <c r="L197" s="218"/>
      <c r="M197" s="219" t="s">
        <v>21</v>
      </c>
      <c r="N197" s="220" t="s">
        <v>44</v>
      </c>
      <c r="O197" s="62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93" t="s">
        <v>179</v>
      </c>
      <c r="AT197" s="193" t="s">
        <v>239</v>
      </c>
      <c r="AU197" s="193" t="s">
        <v>81</v>
      </c>
      <c r="AY197" s="15" t="s">
        <v>127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5" t="s">
        <v>79</v>
      </c>
      <c r="BK197" s="194">
        <f>ROUND(I197*H197,2)</f>
        <v>0</v>
      </c>
      <c r="BL197" s="15" t="s">
        <v>133</v>
      </c>
      <c r="BM197" s="193" t="s">
        <v>337</v>
      </c>
    </row>
    <row r="198" spans="1:47" s="2" customFormat="1" ht="19.5">
      <c r="A198" s="32"/>
      <c r="B198" s="33"/>
      <c r="C198" s="34"/>
      <c r="D198" s="195" t="s">
        <v>134</v>
      </c>
      <c r="E198" s="34"/>
      <c r="F198" s="196" t="s">
        <v>242</v>
      </c>
      <c r="G198" s="34"/>
      <c r="H198" s="34"/>
      <c r="I198" s="114"/>
      <c r="J198" s="34"/>
      <c r="K198" s="34"/>
      <c r="L198" s="37"/>
      <c r="M198" s="197"/>
      <c r="N198" s="198"/>
      <c r="O198" s="62"/>
      <c r="P198" s="62"/>
      <c r="Q198" s="62"/>
      <c r="R198" s="62"/>
      <c r="S198" s="62"/>
      <c r="T198" s="63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134</v>
      </c>
      <c r="AU198" s="15" t="s">
        <v>81</v>
      </c>
    </row>
    <row r="199" spans="1:65" s="2" customFormat="1" ht="16.5" customHeight="1">
      <c r="A199" s="32"/>
      <c r="B199" s="33"/>
      <c r="C199" s="211" t="s">
        <v>193</v>
      </c>
      <c r="D199" s="211" t="s">
        <v>239</v>
      </c>
      <c r="E199" s="212" t="s">
        <v>338</v>
      </c>
      <c r="F199" s="213" t="s">
        <v>297</v>
      </c>
      <c r="G199" s="214" t="s">
        <v>131</v>
      </c>
      <c r="H199" s="215">
        <v>8</v>
      </c>
      <c r="I199" s="216"/>
      <c r="J199" s="217">
        <f>ROUND(I199*H199,2)</f>
        <v>0</v>
      </c>
      <c r="K199" s="213" t="s">
        <v>132</v>
      </c>
      <c r="L199" s="218"/>
      <c r="M199" s="219" t="s">
        <v>21</v>
      </c>
      <c r="N199" s="220" t="s">
        <v>44</v>
      </c>
      <c r="O199" s="62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3" t="s">
        <v>179</v>
      </c>
      <c r="AT199" s="193" t="s">
        <v>239</v>
      </c>
      <c r="AU199" s="193" t="s">
        <v>81</v>
      </c>
      <c r="AY199" s="15" t="s">
        <v>127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5" t="s">
        <v>79</v>
      </c>
      <c r="BK199" s="194">
        <f>ROUND(I199*H199,2)</f>
        <v>0</v>
      </c>
      <c r="BL199" s="15" t="s">
        <v>133</v>
      </c>
      <c r="BM199" s="193" t="s">
        <v>339</v>
      </c>
    </row>
    <row r="200" spans="1:47" s="2" customFormat="1" ht="19.5">
      <c r="A200" s="32"/>
      <c r="B200" s="33"/>
      <c r="C200" s="34"/>
      <c r="D200" s="195" t="s">
        <v>134</v>
      </c>
      <c r="E200" s="34"/>
      <c r="F200" s="196" t="s">
        <v>242</v>
      </c>
      <c r="G200" s="34"/>
      <c r="H200" s="34"/>
      <c r="I200" s="114"/>
      <c r="J200" s="34"/>
      <c r="K200" s="34"/>
      <c r="L200" s="37"/>
      <c r="M200" s="197"/>
      <c r="N200" s="198"/>
      <c r="O200" s="62"/>
      <c r="P200" s="62"/>
      <c r="Q200" s="62"/>
      <c r="R200" s="62"/>
      <c r="S200" s="62"/>
      <c r="T200" s="63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134</v>
      </c>
      <c r="AU200" s="15" t="s">
        <v>81</v>
      </c>
    </row>
    <row r="201" spans="1:65" s="2" customFormat="1" ht="16.5" customHeight="1">
      <c r="A201" s="32"/>
      <c r="B201" s="33"/>
      <c r="C201" s="211" t="s">
        <v>340</v>
      </c>
      <c r="D201" s="211" t="s">
        <v>239</v>
      </c>
      <c r="E201" s="212" t="s">
        <v>341</v>
      </c>
      <c r="F201" s="213" t="s">
        <v>285</v>
      </c>
      <c r="G201" s="214" t="s">
        <v>131</v>
      </c>
      <c r="H201" s="215">
        <v>1</v>
      </c>
      <c r="I201" s="216"/>
      <c r="J201" s="217">
        <f>ROUND(I201*H201,2)</f>
        <v>0</v>
      </c>
      <c r="K201" s="213" t="s">
        <v>132</v>
      </c>
      <c r="L201" s="218"/>
      <c r="M201" s="219" t="s">
        <v>21</v>
      </c>
      <c r="N201" s="220" t="s">
        <v>44</v>
      </c>
      <c r="O201" s="62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93" t="s">
        <v>179</v>
      </c>
      <c r="AT201" s="193" t="s">
        <v>239</v>
      </c>
      <c r="AU201" s="193" t="s">
        <v>81</v>
      </c>
      <c r="AY201" s="15" t="s">
        <v>127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5" t="s">
        <v>79</v>
      </c>
      <c r="BK201" s="194">
        <f>ROUND(I201*H201,2)</f>
        <v>0</v>
      </c>
      <c r="BL201" s="15" t="s">
        <v>133</v>
      </c>
      <c r="BM201" s="193" t="s">
        <v>342</v>
      </c>
    </row>
    <row r="202" spans="1:47" s="2" customFormat="1" ht="19.5">
      <c r="A202" s="32"/>
      <c r="B202" s="33"/>
      <c r="C202" s="34"/>
      <c r="D202" s="195" t="s">
        <v>134</v>
      </c>
      <c r="E202" s="34"/>
      <c r="F202" s="196" t="s">
        <v>242</v>
      </c>
      <c r="G202" s="34"/>
      <c r="H202" s="34"/>
      <c r="I202" s="114"/>
      <c r="J202" s="34"/>
      <c r="K202" s="34"/>
      <c r="L202" s="37"/>
      <c r="M202" s="197"/>
      <c r="N202" s="198"/>
      <c r="O202" s="62"/>
      <c r="P202" s="62"/>
      <c r="Q202" s="62"/>
      <c r="R202" s="62"/>
      <c r="S202" s="62"/>
      <c r="T202" s="63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134</v>
      </c>
      <c r="AU202" s="15" t="s">
        <v>81</v>
      </c>
    </row>
    <row r="203" spans="1:65" s="2" customFormat="1" ht="16.5" customHeight="1">
      <c r="A203" s="32"/>
      <c r="B203" s="33"/>
      <c r="C203" s="211" t="s">
        <v>196</v>
      </c>
      <c r="D203" s="211" t="s">
        <v>239</v>
      </c>
      <c r="E203" s="212" t="s">
        <v>343</v>
      </c>
      <c r="F203" s="213" t="s">
        <v>287</v>
      </c>
      <c r="G203" s="214" t="s">
        <v>131</v>
      </c>
      <c r="H203" s="215">
        <v>1</v>
      </c>
      <c r="I203" s="216"/>
      <c r="J203" s="217">
        <f>ROUND(I203*H203,2)</f>
        <v>0</v>
      </c>
      <c r="K203" s="213" t="s">
        <v>132</v>
      </c>
      <c r="L203" s="218"/>
      <c r="M203" s="219" t="s">
        <v>21</v>
      </c>
      <c r="N203" s="220" t="s">
        <v>44</v>
      </c>
      <c r="O203" s="62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93" t="s">
        <v>179</v>
      </c>
      <c r="AT203" s="193" t="s">
        <v>239</v>
      </c>
      <c r="AU203" s="193" t="s">
        <v>81</v>
      </c>
      <c r="AY203" s="15" t="s">
        <v>127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5" t="s">
        <v>79</v>
      </c>
      <c r="BK203" s="194">
        <f>ROUND(I203*H203,2)</f>
        <v>0</v>
      </c>
      <c r="BL203" s="15" t="s">
        <v>133</v>
      </c>
      <c r="BM203" s="193" t="s">
        <v>344</v>
      </c>
    </row>
    <row r="204" spans="1:47" s="2" customFormat="1" ht="19.5">
      <c r="A204" s="32"/>
      <c r="B204" s="33"/>
      <c r="C204" s="34"/>
      <c r="D204" s="195" t="s">
        <v>134</v>
      </c>
      <c r="E204" s="34"/>
      <c r="F204" s="196" t="s">
        <v>242</v>
      </c>
      <c r="G204" s="34"/>
      <c r="H204" s="34"/>
      <c r="I204" s="114"/>
      <c r="J204" s="34"/>
      <c r="K204" s="34"/>
      <c r="L204" s="37"/>
      <c r="M204" s="197"/>
      <c r="N204" s="198"/>
      <c r="O204" s="62"/>
      <c r="P204" s="62"/>
      <c r="Q204" s="62"/>
      <c r="R204" s="62"/>
      <c r="S204" s="62"/>
      <c r="T204" s="63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134</v>
      </c>
      <c r="AU204" s="15" t="s">
        <v>81</v>
      </c>
    </row>
    <row r="205" spans="1:65" s="2" customFormat="1" ht="21.75" customHeight="1">
      <c r="A205" s="32"/>
      <c r="B205" s="33"/>
      <c r="C205" s="211" t="s">
        <v>345</v>
      </c>
      <c r="D205" s="211" t="s">
        <v>239</v>
      </c>
      <c r="E205" s="212" t="s">
        <v>346</v>
      </c>
      <c r="F205" s="213" t="s">
        <v>289</v>
      </c>
      <c r="G205" s="214" t="s">
        <v>131</v>
      </c>
      <c r="H205" s="215">
        <v>1</v>
      </c>
      <c r="I205" s="216"/>
      <c r="J205" s="217">
        <f>ROUND(I205*H205,2)</f>
        <v>0</v>
      </c>
      <c r="K205" s="213" t="s">
        <v>132</v>
      </c>
      <c r="L205" s="218"/>
      <c r="M205" s="219" t="s">
        <v>21</v>
      </c>
      <c r="N205" s="220" t="s">
        <v>44</v>
      </c>
      <c r="O205" s="62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3" t="s">
        <v>179</v>
      </c>
      <c r="AT205" s="193" t="s">
        <v>239</v>
      </c>
      <c r="AU205" s="193" t="s">
        <v>81</v>
      </c>
      <c r="AY205" s="15" t="s">
        <v>127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5" t="s">
        <v>79</v>
      </c>
      <c r="BK205" s="194">
        <f>ROUND(I205*H205,2)</f>
        <v>0</v>
      </c>
      <c r="BL205" s="15" t="s">
        <v>133</v>
      </c>
      <c r="BM205" s="193" t="s">
        <v>347</v>
      </c>
    </row>
    <row r="206" spans="1:47" s="2" customFormat="1" ht="19.5">
      <c r="A206" s="32"/>
      <c r="B206" s="33"/>
      <c r="C206" s="34"/>
      <c r="D206" s="195" t="s">
        <v>134</v>
      </c>
      <c r="E206" s="34"/>
      <c r="F206" s="196" t="s">
        <v>242</v>
      </c>
      <c r="G206" s="34"/>
      <c r="H206" s="34"/>
      <c r="I206" s="114"/>
      <c r="J206" s="34"/>
      <c r="K206" s="34"/>
      <c r="L206" s="37"/>
      <c r="M206" s="197"/>
      <c r="N206" s="198"/>
      <c r="O206" s="62"/>
      <c r="P206" s="62"/>
      <c r="Q206" s="62"/>
      <c r="R206" s="62"/>
      <c r="S206" s="62"/>
      <c r="T206" s="63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134</v>
      </c>
      <c r="AU206" s="15" t="s">
        <v>81</v>
      </c>
    </row>
    <row r="207" spans="1:65" s="2" customFormat="1" ht="16.5" customHeight="1">
      <c r="A207" s="32"/>
      <c r="B207" s="33"/>
      <c r="C207" s="211" t="s">
        <v>199</v>
      </c>
      <c r="D207" s="211" t="s">
        <v>239</v>
      </c>
      <c r="E207" s="212" t="s">
        <v>348</v>
      </c>
      <c r="F207" s="213" t="s">
        <v>285</v>
      </c>
      <c r="G207" s="214" t="s">
        <v>131</v>
      </c>
      <c r="H207" s="215">
        <v>1</v>
      </c>
      <c r="I207" s="216"/>
      <c r="J207" s="217">
        <f>ROUND(I207*H207,2)</f>
        <v>0</v>
      </c>
      <c r="K207" s="213" t="s">
        <v>132</v>
      </c>
      <c r="L207" s="218"/>
      <c r="M207" s="219" t="s">
        <v>21</v>
      </c>
      <c r="N207" s="220" t="s">
        <v>44</v>
      </c>
      <c r="O207" s="62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3" t="s">
        <v>179</v>
      </c>
      <c r="AT207" s="193" t="s">
        <v>239</v>
      </c>
      <c r="AU207" s="193" t="s">
        <v>81</v>
      </c>
      <c r="AY207" s="15" t="s">
        <v>127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5" t="s">
        <v>79</v>
      </c>
      <c r="BK207" s="194">
        <f>ROUND(I207*H207,2)</f>
        <v>0</v>
      </c>
      <c r="BL207" s="15" t="s">
        <v>133</v>
      </c>
      <c r="BM207" s="193" t="s">
        <v>349</v>
      </c>
    </row>
    <row r="208" spans="1:47" s="2" customFormat="1" ht="19.5">
      <c r="A208" s="32"/>
      <c r="B208" s="33"/>
      <c r="C208" s="34"/>
      <c r="D208" s="195" t="s">
        <v>134</v>
      </c>
      <c r="E208" s="34"/>
      <c r="F208" s="196" t="s">
        <v>242</v>
      </c>
      <c r="G208" s="34"/>
      <c r="H208" s="34"/>
      <c r="I208" s="114"/>
      <c r="J208" s="34"/>
      <c r="K208" s="34"/>
      <c r="L208" s="37"/>
      <c r="M208" s="197"/>
      <c r="N208" s="198"/>
      <c r="O208" s="62"/>
      <c r="P208" s="62"/>
      <c r="Q208" s="62"/>
      <c r="R208" s="62"/>
      <c r="S208" s="62"/>
      <c r="T208" s="63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134</v>
      </c>
      <c r="AU208" s="15" t="s">
        <v>81</v>
      </c>
    </row>
    <row r="209" spans="1:65" s="2" customFormat="1" ht="16.5" customHeight="1">
      <c r="A209" s="32"/>
      <c r="B209" s="33"/>
      <c r="C209" s="211" t="s">
        <v>350</v>
      </c>
      <c r="D209" s="211" t="s">
        <v>239</v>
      </c>
      <c r="E209" s="212" t="s">
        <v>351</v>
      </c>
      <c r="F209" s="213" t="s">
        <v>287</v>
      </c>
      <c r="G209" s="214" t="s">
        <v>131</v>
      </c>
      <c r="H209" s="215">
        <v>1</v>
      </c>
      <c r="I209" s="216"/>
      <c r="J209" s="217">
        <f>ROUND(I209*H209,2)</f>
        <v>0</v>
      </c>
      <c r="K209" s="213" t="s">
        <v>132</v>
      </c>
      <c r="L209" s="218"/>
      <c r="M209" s="219" t="s">
        <v>21</v>
      </c>
      <c r="N209" s="220" t="s">
        <v>44</v>
      </c>
      <c r="O209" s="62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3" t="s">
        <v>179</v>
      </c>
      <c r="AT209" s="193" t="s">
        <v>239</v>
      </c>
      <c r="AU209" s="193" t="s">
        <v>81</v>
      </c>
      <c r="AY209" s="15" t="s">
        <v>127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5" t="s">
        <v>79</v>
      </c>
      <c r="BK209" s="194">
        <f>ROUND(I209*H209,2)</f>
        <v>0</v>
      </c>
      <c r="BL209" s="15" t="s">
        <v>133</v>
      </c>
      <c r="BM209" s="193" t="s">
        <v>352</v>
      </c>
    </row>
    <row r="210" spans="1:47" s="2" customFormat="1" ht="19.5">
      <c r="A210" s="32"/>
      <c r="B210" s="33"/>
      <c r="C210" s="34"/>
      <c r="D210" s="195" t="s">
        <v>134</v>
      </c>
      <c r="E210" s="34"/>
      <c r="F210" s="196" t="s">
        <v>242</v>
      </c>
      <c r="G210" s="34"/>
      <c r="H210" s="34"/>
      <c r="I210" s="114"/>
      <c r="J210" s="34"/>
      <c r="K210" s="34"/>
      <c r="L210" s="37"/>
      <c r="M210" s="197"/>
      <c r="N210" s="198"/>
      <c r="O210" s="62"/>
      <c r="P210" s="62"/>
      <c r="Q210" s="62"/>
      <c r="R210" s="62"/>
      <c r="S210" s="62"/>
      <c r="T210" s="63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5" t="s">
        <v>134</v>
      </c>
      <c r="AU210" s="15" t="s">
        <v>81</v>
      </c>
    </row>
    <row r="211" spans="1:65" s="2" customFormat="1" ht="16.5" customHeight="1">
      <c r="A211" s="32"/>
      <c r="B211" s="33"/>
      <c r="C211" s="211" t="s">
        <v>201</v>
      </c>
      <c r="D211" s="211" t="s">
        <v>239</v>
      </c>
      <c r="E211" s="212" t="s">
        <v>353</v>
      </c>
      <c r="F211" s="213" t="s">
        <v>306</v>
      </c>
      <c r="G211" s="214" t="s">
        <v>131</v>
      </c>
      <c r="H211" s="215">
        <v>7.24</v>
      </c>
      <c r="I211" s="216"/>
      <c r="J211" s="217">
        <f>ROUND(I211*H211,2)</f>
        <v>0</v>
      </c>
      <c r="K211" s="213" t="s">
        <v>132</v>
      </c>
      <c r="L211" s="218"/>
      <c r="M211" s="219" t="s">
        <v>21</v>
      </c>
      <c r="N211" s="220" t="s">
        <v>44</v>
      </c>
      <c r="O211" s="62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3" t="s">
        <v>179</v>
      </c>
      <c r="AT211" s="193" t="s">
        <v>239</v>
      </c>
      <c r="AU211" s="193" t="s">
        <v>81</v>
      </c>
      <c r="AY211" s="15" t="s">
        <v>127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5" t="s">
        <v>79</v>
      </c>
      <c r="BK211" s="194">
        <f>ROUND(I211*H211,2)</f>
        <v>0</v>
      </c>
      <c r="BL211" s="15" t="s">
        <v>133</v>
      </c>
      <c r="BM211" s="193" t="s">
        <v>354</v>
      </c>
    </row>
    <row r="212" spans="1:47" s="2" customFormat="1" ht="19.5">
      <c r="A212" s="32"/>
      <c r="B212" s="33"/>
      <c r="C212" s="34"/>
      <c r="D212" s="195" t="s">
        <v>134</v>
      </c>
      <c r="E212" s="34"/>
      <c r="F212" s="196" t="s">
        <v>242</v>
      </c>
      <c r="G212" s="34"/>
      <c r="H212" s="34"/>
      <c r="I212" s="114"/>
      <c r="J212" s="34"/>
      <c r="K212" s="34"/>
      <c r="L212" s="37"/>
      <c r="M212" s="197"/>
      <c r="N212" s="198"/>
      <c r="O212" s="62"/>
      <c r="P212" s="62"/>
      <c r="Q212" s="62"/>
      <c r="R212" s="62"/>
      <c r="S212" s="62"/>
      <c r="T212" s="63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134</v>
      </c>
      <c r="AU212" s="15" t="s">
        <v>81</v>
      </c>
    </row>
    <row r="213" spans="1:65" s="2" customFormat="1" ht="16.5" customHeight="1">
      <c r="A213" s="32"/>
      <c r="B213" s="33"/>
      <c r="C213" s="211" t="s">
        <v>355</v>
      </c>
      <c r="D213" s="211" t="s">
        <v>239</v>
      </c>
      <c r="E213" s="212" t="s">
        <v>356</v>
      </c>
      <c r="F213" s="213" t="s">
        <v>309</v>
      </c>
      <c r="G213" s="214" t="s">
        <v>131</v>
      </c>
      <c r="H213" s="215">
        <v>2</v>
      </c>
      <c r="I213" s="216"/>
      <c r="J213" s="217">
        <f>ROUND(I213*H213,2)</f>
        <v>0</v>
      </c>
      <c r="K213" s="213" t="s">
        <v>132</v>
      </c>
      <c r="L213" s="218"/>
      <c r="M213" s="219" t="s">
        <v>21</v>
      </c>
      <c r="N213" s="220" t="s">
        <v>44</v>
      </c>
      <c r="O213" s="62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3" t="s">
        <v>179</v>
      </c>
      <c r="AT213" s="193" t="s">
        <v>239</v>
      </c>
      <c r="AU213" s="193" t="s">
        <v>81</v>
      </c>
      <c r="AY213" s="15" t="s">
        <v>127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5" t="s">
        <v>79</v>
      </c>
      <c r="BK213" s="194">
        <f>ROUND(I213*H213,2)</f>
        <v>0</v>
      </c>
      <c r="BL213" s="15" t="s">
        <v>133</v>
      </c>
      <c r="BM213" s="193" t="s">
        <v>357</v>
      </c>
    </row>
    <row r="214" spans="1:47" s="2" customFormat="1" ht="19.5">
      <c r="A214" s="32"/>
      <c r="B214" s="33"/>
      <c r="C214" s="34"/>
      <c r="D214" s="195" t="s">
        <v>134</v>
      </c>
      <c r="E214" s="34"/>
      <c r="F214" s="196" t="s">
        <v>242</v>
      </c>
      <c r="G214" s="34"/>
      <c r="H214" s="34"/>
      <c r="I214" s="114"/>
      <c r="J214" s="34"/>
      <c r="K214" s="34"/>
      <c r="L214" s="37"/>
      <c r="M214" s="197"/>
      <c r="N214" s="198"/>
      <c r="O214" s="62"/>
      <c r="P214" s="62"/>
      <c r="Q214" s="62"/>
      <c r="R214" s="62"/>
      <c r="S214" s="62"/>
      <c r="T214" s="63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134</v>
      </c>
      <c r="AU214" s="15" t="s">
        <v>81</v>
      </c>
    </row>
    <row r="215" spans="1:65" s="2" customFormat="1" ht="16.5" customHeight="1">
      <c r="A215" s="32"/>
      <c r="B215" s="33"/>
      <c r="C215" s="211" t="s">
        <v>205</v>
      </c>
      <c r="D215" s="211" t="s">
        <v>239</v>
      </c>
      <c r="E215" s="212" t="s">
        <v>358</v>
      </c>
      <c r="F215" s="213" t="s">
        <v>313</v>
      </c>
      <c r="G215" s="214" t="s">
        <v>131</v>
      </c>
      <c r="H215" s="215">
        <v>2</v>
      </c>
      <c r="I215" s="216"/>
      <c r="J215" s="217">
        <f>ROUND(I215*H215,2)</f>
        <v>0</v>
      </c>
      <c r="K215" s="213" t="s">
        <v>132</v>
      </c>
      <c r="L215" s="218"/>
      <c r="M215" s="219" t="s">
        <v>21</v>
      </c>
      <c r="N215" s="220" t="s">
        <v>44</v>
      </c>
      <c r="O215" s="62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3" t="s">
        <v>179</v>
      </c>
      <c r="AT215" s="193" t="s">
        <v>239</v>
      </c>
      <c r="AU215" s="193" t="s">
        <v>81</v>
      </c>
      <c r="AY215" s="15" t="s">
        <v>127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5" t="s">
        <v>79</v>
      </c>
      <c r="BK215" s="194">
        <f>ROUND(I215*H215,2)</f>
        <v>0</v>
      </c>
      <c r="BL215" s="15" t="s">
        <v>133</v>
      </c>
      <c r="BM215" s="193" t="s">
        <v>359</v>
      </c>
    </row>
    <row r="216" spans="1:47" s="2" customFormat="1" ht="19.5">
      <c r="A216" s="32"/>
      <c r="B216" s="33"/>
      <c r="C216" s="34"/>
      <c r="D216" s="195" t="s">
        <v>134</v>
      </c>
      <c r="E216" s="34"/>
      <c r="F216" s="196" t="s">
        <v>242</v>
      </c>
      <c r="G216" s="34"/>
      <c r="H216" s="34"/>
      <c r="I216" s="114"/>
      <c r="J216" s="34"/>
      <c r="K216" s="34"/>
      <c r="L216" s="37"/>
      <c r="M216" s="197"/>
      <c r="N216" s="198"/>
      <c r="O216" s="62"/>
      <c r="P216" s="62"/>
      <c r="Q216" s="62"/>
      <c r="R216" s="62"/>
      <c r="S216" s="62"/>
      <c r="T216" s="63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5" t="s">
        <v>134</v>
      </c>
      <c r="AU216" s="15" t="s">
        <v>81</v>
      </c>
    </row>
    <row r="217" spans="1:65" s="2" customFormat="1" ht="21.75" customHeight="1">
      <c r="A217" s="32"/>
      <c r="B217" s="33"/>
      <c r="C217" s="211" t="s">
        <v>360</v>
      </c>
      <c r="D217" s="211" t="s">
        <v>239</v>
      </c>
      <c r="E217" s="212" t="s">
        <v>361</v>
      </c>
      <c r="F217" s="213" t="s">
        <v>316</v>
      </c>
      <c r="G217" s="214" t="s">
        <v>131</v>
      </c>
      <c r="H217" s="215">
        <v>1</v>
      </c>
      <c r="I217" s="216"/>
      <c r="J217" s="217">
        <f>ROUND(I217*H217,2)</f>
        <v>0</v>
      </c>
      <c r="K217" s="213" t="s">
        <v>132</v>
      </c>
      <c r="L217" s="218"/>
      <c r="M217" s="219" t="s">
        <v>21</v>
      </c>
      <c r="N217" s="220" t="s">
        <v>44</v>
      </c>
      <c r="O217" s="62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93" t="s">
        <v>179</v>
      </c>
      <c r="AT217" s="193" t="s">
        <v>239</v>
      </c>
      <c r="AU217" s="193" t="s">
        <v>81</v>
      </c>
      <c r="AY217" s="15" t="s">
        <v>127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5" t="s">
        <v>79</v>
      </c>
      <c r="BK217" s="194">
        <f>ROUND(I217*H217,2)</f>
        <v>0</v>
      </c>
      <c r="BL217" s="15" t="s">
        <v>133</v>
      </c>
      <c r="BM217" s="193" t="s">
        <v>362</v>
      </c>
    </row>
    <row r="218" spans="1:47" s="2" customFormat="1" ht="19.5">
      <c r="A218" s="32"/>
      <c r="B218" s="33"/>
      <c r="C218" s="34"/>
      <c r="D218" s="195" t="s">
        <v>134</v>
      </c>
      <c r="E218" s="34"/>
      <c r="F218" s="196" t="s">
        <v>242</v>
      </c>
      <c r="G218" s="34"/>
      <c r="H218" s="34"/>
      <c r="I218" s="114"/>
      <c r="J218" s="34"/>
      <c r="K218" s="34"/>
      <c r="L218" s="37"/>
      <c r="M218" s="197"/>
      <c r="N218" s="198"/>
      <c r="O218" s="62"/>
      <c r="P218" s="62"/>
      <c r="Q218" s="62"/>
      <c r="R218" s="62"/>
      <c r="S218" s="62"/>
      <c r="T218" s="63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134</v>
      </c>
      <c r="AU218" s="15" t="s">
        <v>81</v>
      </c>
    </row>
    <row r="219" spans="2:63" s="11" customFormat="1" ht="22.9" customHeight="1">
      <c r="B219" s="168"/>
      <c r="C219" s="169"/>
      <c r="D219" s="170" t="s">
        <v>72</v>
      </c>
      <c r="E219" s="209" t="s">
        <v>363</v>
      </c>
      <c r="F219" s="209" t="s">
        <v>319</v>
      </c>
      <c r="G219" s="169"/>
      <c r="H219" s="169"/>
      <c r="I219" s="172"/>
      <c r="J219" s="210">
        <f>BK219</f>
        <v>0</v>
      </c>
      <c r="K219" s="169"/>
      <c r="L219" s="174"/>
      <c r="M219" s="175"/>
      <c r="N219" s="176"/>
      <c r="O219" s="176"/>
      <c r="P219" s="177">
        <f>SUM(P220:P253)</f>
        <v>0</v>
      </c>
      <c r="Q219" s="176"/>
      <c r="R219" s="177">
        <f>SUM(R220:R253)</f>
        <v>0</v>
      </c>
      <c r="S219" s="176"/>
      <c r="T219" s="178">
        <f>SUM(T220:T253)</f>
        <v>0</v>
      </c>
      <c r="AR219" s="179" t="s">
        <v>79</v>
      </c>
      <c r="AT219" s="180" t="s">
        <v>72</v>
      </c>
      <c r="AU219" s="180" t="s">
        <v>79</v>
      </c>
      <c r="AY219" s="179" t="s">
        <v>127</v>
      </c>
      <c r="BK219" s="181">
        <f>SUM(BK220:BK253)</f>
        <v>0</v>
      </c>
    </row>
    <row r="220" spans="1:65" s="2" customFormat="1" ht="16.5" customHeight="1">
      <c r="A220" s="32"/>
      <c r="B220" s="33"/>
      <c r="C220" s="211" t="s">
        <v>208</v>
      </c>
      <c r="D220" s="211" t="s">
        <v>239</v>
      </c>
      <c r="E220" s="212" t="s">
        <v>364</v>
      </c>
      <c r="F220" s="213" t="s">
        <v>285</v>
      </c>
      <c r="G220" s="214" t="s">
        <v>131</v>
      </c>
      <c r="H220" s="215">
        <v>1</v>
      </c>
      <c r="I220" s="216"/>
      <c r="J220" s="217">
        <f>ROUND(I220*H220,2)</f>
        <v>0</v>
      </c>
      <c r="K220" s="213" t="s">
        <v>132</v>
      </c>
      <c r="L220" s="218"/>
      <c r="M220" s="219" t="s">
        <v>21</v>
      </c>
      <c r="N220" s="220" t="s">
        <v>44</v>
      </c>
      <c r="O220" s="62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3" t="s">
        <v>179</v>
      </c>
      <c r="AT220" s="193" t="s">
        <v>239</v>
      </c>
      <c r="AU220" s="193" t="s">
        <v>81</v>
      </c>
      <c r="AY220" s="15" t="s">
        <v>127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5" t="s">
        <v>79</v>
      </c>
      <c r="BK220" s="194">
        <f>ROUND(I220*H220,2)</f>
        <v>0</v>
      </c>
      <c r="BL220" s="15" t="s">
        <v>133</v>
      </c>
      <c r="BM220" s="193" t="s">
        <v>365</v>
      </c>
    </row>
    <row r="221" spans="1:47" s="2" customFormat="1" ht="19.5">
      <c r="A221" s="32"/>
      <c r="B221" s="33"/>
      <c r="C221" s="34"/>
      <c r="D221" s="195" t="s">
        <v>134</v>
      </c>
      <c r="E221" s="34"/>
      <c r="F221" s="196" t="s">
        <v>242</v>
      </c>
      <c r="G221" s="34"/>
      <c r="H221" s="34"/>
      <c r="I221" s="114"/>
      <c r="J221" s="34"/>
      <c r="K221" s="34"/>
      <c r="L221" s="37"/>
      <c r="M221" s="197"/>
      <c r="N221" s="198"/>
      <c r="O221" s="62"/>
      <c r="P221" s="62"/>
      <c r="Q221" s="62"/>
      <c r="R221" s="62"/>
      <c r="S221" s="62"/>
      <c r="T221" s="63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134</v>
      </c>
      <c r="AU221" s="15" t="s">
        <v>81</v>
      </c>
    </row>
    <row r="222" spans="1:65" s="2" customFormat="1" ht="16.5" customHeight="1">
      <c r="A222" s="32"/>
      <c r="B222" s="33"/>
      <c r="C222" s="211" t="s">
        <v>366</v>
      </c>
      <c r="D222" s="211" t="s">
        <v>239</v>
      </c>
      <c r="E222" s="212" t="s">
        <v>367</v>
      </c>
      <c r="F222" s="213" t="s">
        <v>287</v>
      </c>
      <c r="G222" s="214" t="s">
        <v>131</v>
      </c>
      <c r="H222" s="215">
        <v>1</v>
      </c>
      <c r="I222" s="216"/>
      <c r="J222" s="217">
        <f>ROUND(I222*H222,2)</f>
        <v>0</v>
      </c>
      <c r="K222" s="213" t="s">
        <v>132</v>
      </c>
      <c r="L222" s="218"/>
      <c r="M222" s="219" t="s">
        <v>21</v>
      </c>
      <c r="N222" s="220" t="s">
        <v>44</v>
      </c>
      <c r="O222" s="62"/>
      <c r="P222" s="191">
        <f>O222*H222</f>
        <v>0</v>
      </c>
      <c r="Q222" s="191">
        <v>0</v>
      </c>
      <c r="R222" s="191">
        <f>Q222*H222</f>
        <v>0</v>
      </c>
      <c r="S222" s="191">
        <v>0</v>
      </c>
      <c r="T222" s="19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3" t="s">
        <v>179</v>
      </c>
      <c r="AT222" s="193" t="s">
        <v>239</v>
      </c>
      <c r="AU222" s="193" t="s">
        <v>81</v>
      </c>
      <c r="AY222" s="15" t="s">
        <v>127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5" t="s">
        <v>79</v>
      </c>
      <c r="BK222" s="194">
        <f>ROUND(I222*H222,2)</f>
        <v>0</v>
      </c>
      <c r="BL222" s="15" t="s">
        <v>133</v>
      </c>
      <c r="BM222" s="193" t="s">
        <v>368</v>
      </c>
    </row>
    <row r="223" spans="1:47" s="2" customFormat="1" ht="19.5">
      <c r="A223" s="32"/>
      <c r="B223" s="33"/>
      <c r="C223" s="34"/>
      <c r="D223" s="195" t="s">
        <v>134</v>
      </c>
      <c r="E223" s="34"/>
      <c r="F223" s="196" t="s">
        <v>242</v>
      </c>
      <c r="G223" s="34"/>
      <c r="H223" s="34"/>
      <c r="I223" s="114"/>
      <c r="J223" s="34"/>
      <c r="K223" s="34"/>
      <c r="L223" s="37"/>
      <c r="M223" s="197"/>
      <c r="N223" s="198"/>
      <c r="O223" s="62"/>
      <c r="P223" s="62"/>
      <c r="Q223" s="62"/>
      <c r="R223" s="62"/>
      <c r="S223" s="62"/>
      <c r="T223" s="63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134</v>
      </c>
      <c r="AU223" s="15" t="s">
        <v>81</v>
      </c>
    </row>
    <row r="224" spans="1:65" s="2" customFormat="1" ht="21.75" customHeight="1">
      <c r="A224" s="32"/>
      <c r="B224" s="33"/>
      <c r="C224" s="211" t="s">
        <v>211</v>
      </c>
      <c r="D224" s="211" t="s">
        <v>239</v>
      </c>
      <c r="E224" s="212" t="s">
        <v>369</v>
      </c>
      <c r="F224" s="213" t="s">
        <v>289</v>
      </c>
      <c r="G224" s="214" t="s">
        <v>131</v>
      </c>
      <c r="H224" s="215">
        <v>1</v>
      </c>
      <c r="I224" s="216"/>
      <c r="J224" s="217">
        <f>ROUND(I224*H224,2)</f>
        <v>0</v>
      </c>
      <c r="K224" s="213" t="s">
        <v>132</v>
      </c>
      <c r="L224" s="218"/>
      <c r="M224" s="219" t="s">
        <v>21</v>
      </c>
      <c r="N224" s="220" t="s">
        <v>44</v>
      </c>
      <c r="O224" s="62"/>
      <c r="P224" s="191">
        <f>O224*H224</f>
        <v>0</v>
      </c>
      <c r="Q224" s="191">
        <v>0</v>
      </c>
      <c r="R224" s="191">
        <f>Q224*H224</f>
        <v>0</v>
      </c>
      <c r="S224" s="191">
        <v>0</v>
      </c>
      <c r="T224" s="192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3" t="s">
        <v>179</v>
      </c>
      <c r="AT224" s="193" t="s">
        <v>239</v>
      </c>
      <c r="AU224" s="193" t="s">
        <v>81</v>
      </c>
      <c r="AY224" s="15" t="s">
        <v>127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5" t="s">
        <v>79</v>
      </c>
      <c r="BK224" s="194">
        <f>ROUND(I224*H224,2)</f>
        <v>0</v>
      </c>
      <c r="BL224" s="15" t="s">
        <v>133</v>
      </c>
      <c r="BM224" s="193" t="s">
        <v>370</v>
      </c>
    </row>
    <row r="225" spans="1:47" s="2" customFormat="1" ht="19.5">
      <c r="A225" s="32"/>
      <c r="B225" s="33"/>
      <c r="C225" s="34"/>
      <c r="D225" s="195" t="s">
        <v>134</v>
      </c>
      <c r="E225" s="34"/>
      <c r="F225" s="196" t="s">
        <v>242</v>
      </c>
      <c r="G225" s="34"/>
      <c r="H225" s="34"/>
      <c r="I225" s="114"/>
      <c r="J225" s="34"/>
      <c r="K225" s="34"/>
      <c r="L225" s="37"/>
      <c r="M225" s="197"/>
      <c r="N225" s="198"/>
      <c r="O225" s="62"/>
      <c r="P225" s="62"/>
      <c r="Q225" s="62"/>
      <c r="R225" s="62"/>
      <c r="S225" s="62"/>
      <c r="T225" s="63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134</v>
      </c>
      <c r="AU225" s="15" t="s">
        <v>81</v>
      </c>
    </row>
    <row r="226" spans="1:65" s="2" customFormat="1" ht="16.5" customHeight="1">
      <c r="A226" s="32"/>
      <c r="B226" s="33"/>
      <c r="C226" s="211" t="s">
        <v>371</v>
      </c>
      <c r="D226" s="211" t="s">
        <v>239</v>
      </c>
      <c r="E226" s="212" t="s">
        <v>372</v>
      </c>
      <c r="F226" s="213" t="s">
        <v>285</v>
      </c>
      <c r="G226" s="214" t="s">
        <v>131</v>
      </c>
      <c r="H226" s="215">
        <v>1</v>
      </c>
      <c r="I226" s="216"/>
      <c r="J226" s="217">
        <f>ROUND(I226*H226,2)</f>
        <v>0</v>
      </c>
      <c r="K226" s="213" t="s">
        <v>132</v>
      </c>
      <c r="L226" s="218"/>
      <c r="M226" s="219" t="s">
        <v>21</v>
      </c>
      <c r="N226" s="220" t="s">
        <v>44</v>
      </c>
      <c r="O226" s="62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3" t="s">
        <v>179</v>
      </c>
      <c r="AT226" s="193" t="s">
        <v>239</v>
      </c>
      <c r="AU226" s="193" t="s">
        <v>81</v>
      </c>
      <c r="AY226" s="15" t="s">
        <v>127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5" t="s">
        <v>79</v>
      </c>
      <c r="BK226" s="194">
        <f>ROUND(I226*H226,2)</f>
        <v>0</v>
      </c>
      <c r="BL226" s="15" t="s">
        <v>133</v>
      </c>
      <c r="BM226" s="193" t="s">
        <v>373</v>
      </c>
    </row>
    <row r="227" spans="1:47" s="2" customFormat="1" ht="19.5">
      <c r="A227" s="32"/>
      <c r="B227" s="33"/>
      <c r="C227" s="34"/>
      <c r="D227" s="195" t="s">
        <v>134</v>
      </c>
      <c r="E227" s="34"/>
      <c r="F227" s="196" t="s">
        <v>242</v>
      </c>
      <c r="G227" s="34"/>
      <c r="H227" s="34"/>
      <c r="I227" s="114"/>
      <c r="J227" s="34"/>
      <c r="K227" s="34"/>
      <c r="L227" s="37"/>
      <c r="M227" s="197"/>
      <c r="N227" s="198"/>
      <c r="O227" s="62"/>
      <c r="P227" s="62"/>
      <c r="Q227" s="62"/>
      <c r="R227" s="62"/>
      <c r="S227" s="62"/>
      <c r="T227" s="63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134</v>
      </c>
      <c r="AU227" s="15" t="s">
        <v>81</v>
      </c>
    </row>
    <row r="228" spans="1:65" s="2" customFormat="1" ht="16.5" customHeight="1">
      <c r="A228" s="32"/>
      <c r="B228" s="33"/>
      <c r="C228" s="211" t="s">
        <v>214</v>
      </c>
      <c r="D228" s="211" t="s">
        <v>239</v>
      </c>
      <c r="E228" s="212" t="s">
        <v>374</v>
      </c>
      <c r="F228" s="213" t="s">
        <v>287</v>
      </c>
      <c r="G228" s="214" t="s">
        <v>131</v>
      </c>
      <c r="H228" s="215">
        <v>1</v>
      </c>
      <c r="I228" s="216"/>
      <c r="J228" s="217">
        <f>ROUND(I228*H228,2)</f>
        <v>0</v>
      </c>
      <c r="K228" s="213" t="s">
        <v>132</v>
      </c>
      <c r="L228" s="218"/>
      <c r="M228" s="219" t="s">
        <v>21</v>
      </c>
      <c r="N228" s="220" t="s">
        <v>44</v>
      </c>
      <c r="O228" s="62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3" t="s">
        <v>179</v>
      </c>
      <c r="AT228" s="193" t="s">
        <v>239</v>
      </c>
      <c r="AU228" s="193" t="s">
        <v>81</v>
      </c>
      <c r="AY228" s="15" t="s">
        <v>127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5" t="s">
        <v>79</v>
      </c>
      <c r="BK228" s="194">
        <f>ROUND(I228*H228,2)</f>
        <v>0</v>
      </c>
      <c r="BL228" s="15" t="s">
        <v>133</v>
      </c>
      <c r="BM228" s="193" t="s">
        <v>375</v>
      </c>
    </row>
    <row r="229" spans="1:47" s="2" customFormat="1" ht="19.5">
      <c r="A229" s="32"/>
      <c r="B229" s="33"/>
      <c r="C229" s="34"/>
      <c r="D229" s="195" t="s">
        <v>134</v>
      </c>
      <c r="E229" s="34"/>
      <c r="F229" s="196" t="s">
        <v>242</v>
      </c>
      <c r="G229" s="34"/>
      <c r="H229" s="34"/>
      <c r="I229" s="114"/>
      <c r="J229" s="34"/>
      <c r="K229" s="34"/>
      <c r="L229" s="37"/>
      <c r="M229" s="197"/>
      <c r="N229" s="198"/>
      <c r="O229" s="62"/>
      <c r="P229" s="62"/>
      <c r="Q229" s="62"/>
      <c r="R229" s="62"/>
      <c r="S229" s="62"/>
      <c r="T229" s="63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134</v>
      </c>
      <c r="AU229" s="15" t="s">
        <v>81</v>
      </c>
    </row>
    <row r="230" spans="1:65" s="2" customFormat="1" ht="21.75" customHeight="1">
      <c r="A230" s="32"/>
      <c r="B230" s="33"/>
      <c r="C230" s="211" t="s">
        <v>376</v>
      </c>
      <c r="D230" s="211" t="s">
        <v>239</v>
      </c>
      <c r="E230" s="212" t="s">
        <v>377</v>
      </c>
      <c r="F230" s="213" t="s">
        <v>293</v>
      </c>
      <c r="G230" s="214" t="s">
        <v>131</v>
      </c>
      <c r="H230" s="215">
        <v>2</v>
      </c>
      <c r="I230" s="216"/>
      <c r="J230" s="217">
        <f>ROUND(I230*H230,2)</f>
        <v>0</v>
      </c>
      <c r="K230" s="213" t="s">
        <v>132</v>
      </c>
      <c r="L230" s="218"/>
      <c r="M230" s="219" t="s">
        <v>21</v>
      </c>
      <c r="N230" s="220" t="s">
        <v>44</v>
      </c>
      <c r="O230" s="62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3" t="s">
        <v>179</v>
      </c>
      <c r="AT230" s="193" t="s">
        <v>239</v>
      </c>
      <c r="AU230" s="193" t="s">
        <v>81</v>
      </c>
      <c r="AY230" s="15" t="s">
        <v>127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5" t="s">
        <v>79</v>
      </c>
      <c r="BK230" s="194">
        <f>ROUND(I230*H230,2)</f>
        <v>0</v>
      </c>
      <c r="BL230" s="15" t="s">
        <v>133</v>
      </c>
      <c r="BM230" s="193" t="s">
        <v>378</v>
      </c>
    </row>
    <row r="231" spans="1:47" s="2" customFormat="1" ht="19.5">
      <c r="A231" s="32"/>
      <c r="B231" s="33"/>
      <c r="C231" s="34"/>
      <c r="D231" s="195" t="s">
        <v>134</v>
      </c>
      <c r="E231" s="34"/>
      <c r="F231" s="196" t="s">
        <v>242</v>
      </c>
      <c r="G231" s="34"/>
      <c r="H231" s="34"/>
      <c r="I231" s="114"/>
      <c r="J231" s="34"/>
      <c r="K231" s="34"/>
      <c r="L231" s="37"/>
      <c r="M231" s="197"/>
      <c r="N231" s="198"/>
      <c r="O231" s="62"/>
      <c r="P231" s="62"/>
      <c r="Q231" s="62"/>
      <c r="R231" s="62"/>
      <c r="S231" s="62"/>
      <c r="T231" s="63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134</v>
      </c>
      <c r="AU231" s="15" t="s">
        <v>81</v>
      </c>
    </row>
    <row r="232" spans="1:65" s="2" customFormat="1" ht="16.5" customHeight="1">
      <c r="A232" s="32"/>
      <c r="B232" s="33"/>
      <c r="C232" s="211" t="s">
        <v>217</v>
      </c>
      <c r="D232" s="211" t="s">
        <v>239</v>
      </c>
      <c r="E232" s="212" t="s">
        <v>379</v>
      </c>
      <c r="F232" s="213" t="s">
        <v>295</v>
      </c>
      <c r="G232" s="214" t="s">
        <v>131</v>
      </c>
      <c r="H232" s="215">
        <v>8</v>
      </c>
      <c r="I232" s="216"/>
      <c r="J232" s="217">
        <f>ROUND(I232*H232,2)</f>
        <v>0</v>
      </c>
      <c r="K232" s="213" t="s">
        <v>132</v>
      </c>
      <c r="L232" s="218"/>
      <c r="M232" s="219" t="s">
        <v>21</v>
      </c>
      <c r="N232" s="220" t="s">
        <v>44</v>
      </c>
      <c r="O232" s="62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3" t="s">
        <v>179</v>
      </c>
      <c r="AT232" s="193" t="s">
        <v>239</v>
      </c>
      <c r="AU232" s="193" t="s">
        <v>81</v>
      </c>
      <c r="AY232" s="15" t="s">
        <v>127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5" t="s">
        <v>79</v>
      </c>
      <c r="BK232" s="194">
        <f>ROUND(I232*H232,2)</f>
        <v>0</v>
      </c>
      <c r="BL232" s="15" t="s">
        <v>133</v>
      </c>
      <c r="BM232" s="193" t="s">
        <v>380</v>
      </c>
    </row>
    <row r="233" spans="1:47" s="2" customFormat="1" ht="19.5">
      <c r="A233" s="32"/>
      <c r="B233" s="33"/>
      <c r="C233" s="34"/>
      <c r="D233" s="195" t="s">
        <v>134</v>
      </c>
      <c r="E233" s="34"/>
      <c r="F233" s="196" t="s">
        <v>242</v>
      </c>
      <c r="G233" s="34"/>
      <c r="H233" s="34"/>
      <c r="I233" s="114"/>
      <c r="J233" s="34"/>
      <c r="K233" s="34"/>
      <c r="L233" s="37"/>
      <c r="M233" s="197"/>
      <c r="N233" s="198"/>
      <c r="O233" s="62"/>
      <c r="P233" s="62"/>
      <c r="Q233" s="62"/>
      <c r="R233" s="62"/>
      <c r="S233" s="62"/>
      <c r="T233" s="63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134</v>
      </c>
      <c r="AU233" s="15" t="s">
        <v>81</v>
      </c>
    </row>
    <row r="234" spans="1:65" s="2" customFormat="1" ht="16.5" customHeight="1">
      <c r="A234" s="32"/>
      <c r="B234" s="33"/>
      <c r="C234" s="211" t="s">
        <v>381</v>
      </c>
      <c r="D234" s="211" t="s">
        <v>239</v>
      </c>
      <c r="E234" s="212" t="s">
        <v>382</v>
      </c>
      <c r="F234" s="213" t="s">
        <v>297</v>
      </c>
      <c r="G234" s="214" t="s">
        <v>131</v>
      </c>
      <c r="H234" s="215">
        <v>8</v>
      </c>
      <c r="I234" s="216"/>
      <c r="J234" s="217">
        <f>ROUND(I234*H234,2)</f>
        <v>0</v>
      </c>
      <c r="K234" s="213" t="s">
        <v>132</v>
      </c>
      <c r="L234" s="218"/>
      <c r="M234" s="219" t="s">
        <v>21</v>
      </c>
      <c r="N234" s="220" t="s">
        <v>44</v>
      </c>
      <c r="O234" s="62"/>
      <c r="P234" s="191">
        <f>O234*H234</f>
        <v>0</v>
      </c>
      <c r="Q234" s="191">
        <v>0</v>
      </c>
      <c r="R234" s="191">
        <f>Q234*H234</f>
        <v>0</v>
      </c>
      <c r="S234" s="191">
        <v>0</v>
      </c>
      <c r="T234" s="192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3" t="s">
        <v>179</v>
      </c>
      <c r="AT234" s="193" t="s">
        <v>239</v>
      </c>
      <c r="AU234" s="193" t="s">
        <v>81</v>
      </c>
      <c r="AY234" s="15" t="s">
        <v>127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5" t="s">
        <v>79</v>
      </c>
      <c r="BK234" s="194">
        <f>ROUND(I234*H234,2)</f>
        <v>0</v>
      </c>
      <c r="BL234" s="15" t="s">
        <v>133</v>
      </c>
      <c r="BM234" s="193" t="s">
        <v>383</v>
      </c>
    </row>
    <row r="235" spans="1:47" s="2" customFormat="1" ht="19.5">
      <c r="A235" s="32"/>
      <c r="B235" s="33"/>
      <c r="C235" s="34"/>
      <c r="D235" s="195" t="s">
        <v>134</v>
      </c>
      <c r="E235" s="34"/>
      <c r="F235" s="196" t="s">
        <v>242</v>
      </c>
      <c r="G235" s="34"/>
      <c r="H235" s="34"/>
      <c r="I235" s="114"/>
      <c r="J235" s="34"/>
      <c r="K235" s="34"/>
      <c r="L235" s="37"/>
      <c r="M235" s="197"/>
      <c r="N235" s="198"/>
      <c r="O235" s="62"/>
      <c r="P235" s="62"/>
      <c r="Q235" s="62"/>
      <c r="R235" s="62"/>
      <c r="S235" s="62"/>
      <c r="T235" s="63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5" t="s">
        <v>134</v>
      </c>
      <c r="AU235" s="15" t="s">
        <v>81</v>
      </c>
    </row>
    <row r="236" spans="1:65" s="2" customFormat="1" ht="16.5" customHeight="1">
      <c r="A236" s="32"/>
      <c r="B236" s="33"/>
      <c r="C236" s="211" t="s">
        <v>303</v>
      </c>
      <c r="D236" s="211" t="s">
        <v>239</v>
      </c>
      <c r="E236" s="212" t="s">
        <v>384</v>
      </c>
      <c r="F236" s="213" t="s">
        <v>285</v>
      </c>
      <c r="G236" s="214" t="s">
        <v>131</v>
      </c>
      <c r="H236" s="215">
        <v>1</v>
      </c>
      <c r="I236" s="216"/>
      <c r="J236" s="217">
        <f>ROUND(I236*H236,2)</f>
        <v>0</v>
      </c>
      <c r="K236" s="213" t="s">
        <v>132</v>
      </c>
      <c r="L236" s="218"/>
      <c r="M236" s="219" t="s">
        <v>21</v>
      </c>
      <c r="N236" s="220" t="s">
        <v>44</v>
      </c>
      <c r="O236" s="62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3" t="s">
        <v>179</v>
      </c>
      <c r="AT236" s="193" t="s">
        <v>239</v>
      </c>
      <c r="AU236" s="193" t="s">
        <v>81</v>
      </c>
      <c r="AY236" s="15" t="s">
        <v>127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5" t="s">
        <v>79</v>
      </c>
      <c r="BK236" s="194">
        <f>ROUND(I236*H236,2)</f>
        <v>0</v>
      </c>
      <c r="BL236" s="15" t="s">
        <v>133</v>
      </c>
      <c r="BM236" s="193" t="s">
        <v>385</v>
      </c>
    </row>
    <row r="237" spans="1:47" s="2" customFormat="1" ht="19.5">
      <c r="A237" s="32"/>
      <c r="B237" s="33"/>
      <c r="C237" s="34"/>
      <c r="D237" s="195" t="s">
        <v>134</v>
      </c>
      <c r="E237" s="34"/>
      <c r="F237" s="196" t="s">
        <v>242</v>
      </c>
      <c r="G237" s="34"/>
      <c r="H237" s="34"/>
      <c r="I237" s="114"/>
      <c r="J237" s="34"/>
      <c r="K237" s="34"/>
      <c r="L237" s="37"/>
      <c r="M237" s="197"/>
      <c r="N237" s="198"/>
      <c r="O237" s="62"/>
      <c r="P237" s="62"/>
      <c r="Q237" s="62"/>
      <c r="R237" s="62"/>
      <c r="S237" s="62"/>
      <c r="T237" s="63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134</v>
      </c>
      <c r="AU237" s="15" t="s">
        <v>81</v>
      </c>
    </row>
    <row r="238" spans="1:65" s="2" customFormat="1" ht="16.5" customHeight="1">
      <c r="A238" s="32"/>
      <c r="B238" s="33"/>
      <c r="C238" s="211" t="s">
        <v>386</v>
      </c>
      <c r="D238" s="211" t="s">
        <v>239</v>
      </c>
      <c r="E238" s="212" t="s">
        <v>387</v>
      </c>
      <c r="F238" s="213" t="s">
        <v>287</v>
      </c>
      <c r="G238" s="214" t="s">
        <v>131</v>
      </c>
      <c r="H238" s="215">
        <v>1</v>
      </c>
      <c r="I238" s="216"/>
      <c r="J238" s="217">
        <f>ROUND(I238*H238,2)</f>
        <v>0</v>
      </c>
      <c r="K238" s="213" t="s">
        <v>132</v>
      </c>
      <c r="L238" s="218"/>
      <c r="M238" s="219" t="s">
        <v>21</v>
      </c>
      <c r="N238" s="220" t="s">
        <v>44</v>
      </c>
      <c r="O238" s="62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3" t="s">
        <v>179</v>
      </c>
      <c r="AT238" s="193" t="s">
        <v>239</v>
      </c>
      <c r="AU238" s="193" t="s">
        <v>81</v>
      </c>
      <c r="AY238" s="15" t="s">
        <v>127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5" t="s">
        <v>79</v>
      </c>
      <c r="BK238" s="194">
        <f>ROUND(I238*H238,2)</f>
        <v>0</v>
      </c>
      <c r="BL238" s="15" t="s">
        <v>133</v>
      </c>
      <c r="BM238" s="193" t="s">
        <v>388</v>
      </c>
    </row>
    <row r="239" spans="1:47" s="2" customFormat="1" ht="19.5">
      <c r="A239" s="32"/>
      <c r="B239" s="33"/>
      <c r="C239" s="34"/>
      <c r="D239" s="195" t="s">
        <v>134</v>
      </c>
      <c r="E239" s="34"/>
      <c r="F239" s="196" t="s">
        <v>242</v>
      </c>
      <c r="G239" s="34"/>
      <c r="H239" s="34"/>
      <c r="I239" s="114"/>
      <c r="J239" s="34"/>
      <c r="K239" s="34"/>
      <c r="L239" s="37"/>
      <c r="M239" s="197"/>
      <c r="N239" s="198"/>
      <c r="O239" s="62"/>
      <c r="P239" s="62"/>
      <c r="Q239" s="62"/>
      <c r="R239" s="62"/>
      <c r="S239" s="62"/>
      <c r="T239" s="63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5" t="s">
        <v>134</v>
      </c>
      <c r="AU239" s="15" t="s">
        <v>81</v>
      </c>
    </row>
    <row r="240" spans="1:65" s="2" customFormat="1" ht="21.75" customHeight="1">
      <c r="A240" s="32"/>
      <c r="B240" s="33"/>
      <c r="C240" s="211" t="s">
        <v>307</v>
      </c>
      <c r="D240" s="211" t="s">
        <v>239</v>
      </c>
      <c r="E240" s="212" t="s">
        <v>389</v>
      </c>
      <c r="F240" s="213" t="s">
        <v>289</v>
      </c>
      <c r="G240" s="214" t="s">
        <v>131</v>
      </c>
      <c r="H240" s="215">
        <v>1</v>
      </c>
      <c r="I240" s="216"/>
      <c r="J240" s="217">
        <f>ROUND(I240*H240,2)</f>
        <v>0</v>
      </c>
      <c r="K240" s="213" t="s">
        <v>132</v>
      </c>
      <c r="L240" s="218"/>
      <c r="M240" s="219" t="s">
        <v>21</v>
      </c>
      <c r="N240" s="220" t="s">
        <v>44</v>
      </c>
      <c r="O240" s="62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3" t="s">
        <v>179</v>
      </c>
      <c r="AT240" s="193" t="s">
        <v>239</v>
      </c>
      <c r="AU240" s="193" t="s">
        <v>81</v>
      </c>
      <c r="AY240" s="15" t="s">
        <v>127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5" t="s">
        <v>79</v>
      </c>
      <c r="BK240" s="194">
        <f>ROUND(I240*H240,2)</f>
        <v>0</v>
      </c>
      <c r="BL240" s="15" t="s">
        <v>133</v>
      </c>
      <c r="BM240" s="193" t="s">
        <v>390</v>
      </c>
    </row>
    <row r="241" spans="1:47" s="2" customFormat="1" ht="19.5">
      <c r="A241" s="32"/>
      <c r="B241" s="33"/>
      <c r="C241" s="34"/>
      <c r="D241" s="195" t="s">
        <v>134</v>
      </c>
      <c r="E241" s="34"/>
      <c r="F241" s="196" t="s">
        <v>242</v>
      </c>
      <c r="G241" s="34"/>
      <c r="H241" s="34"/>
      <c r="I241" s="114"/>
      <c r="J241" s="34"/>
      <c r="K241" s="34"/>
      <c r="L241" s="37"/>
      <c r="M241" s="197"/>
      <c r="N241" s="198"/>
      <c r="O241" s="62"/>
      <c r="P241" s="62"/>
      <c r="Q241" s="62"/>
      <c r="R241" s="62"/>
      <c r="S241" s="62"/>
      <c r="T241" s="63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134</v>
      </c>
      <c r="AU241" s="15" t="s">
        <v>81</v>
      </c>
    </row>
    <row r="242" spans="1:65" s="2" customFormat="1" ht="16.5" customHeight="1">
      <c r="A242" s="32"/>
      <c r="B242" s="33"/>
      <c r="C242" s="211" t="s">
        <v>391</v>
      </c>
      <c r="D242" s="211" t="s">
        <v>239</v>
      </c>
      <c r="E242" s="212" t="s">
        <v>392</v>
      </c>
      <c r="F242" s="213" t="s">
        <v>285</v>
      </c>
      <c r="G242" s="214" t="s">
        <v>131</v>
      </c>
      <c r="H242" s="215">
        <v>1</v>
      </c>
      <c r="I242" s="216"/>
      <c r="J242" s="217">
        <f>ROUND(I242*H242,2)</f>
        <v>0</v>
      </c>
      <c r="K242" s="213" t="s">
        <v>132</v>
      </c>
      <c r="L242" s="218"/>
      <c r="M242" s="219" t="s">
        <v>21</v>
      </c>
      <c r="N242" s="220" t="s">
        <v>44</v>
      </c>
      <c r="O242" s="62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93" t="s">
        <v>179</v>
      </c>
      <c r="AT242" s="193" t="s">
        <v>239</v>
      </c>
      <c r="AU242" s="193" t="s">
        <v>81</v>
      </c>
      <c r="AY242" s="15" t="s">
        <v>127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5" t="s">
        <v>79</v>
      </c>
      <c r="BK242" s="194">
        <f>ROUND(I242*H242,2)</f>
        <v>0</v>
      </c>
      <c r="BL242" s="15" t="s">
        <v>133</v>
      </c>
      <c r="BM242" s="193" t="s">
        <v>393</v>
      </c>
    </row>
    <row r="243" spans="1:47" s="2" customFormat="1" ht="19.5">
      <c r="A243" s="32"/>
      <c r="B243" s="33"/>
      <c r="C243" s="34"/>
      <c r="D243" s="195" t="s">
        <v>134</v>
      </c>
      <c r="E243" s="34"/>
      <c r="F243" s="196" t="s">
        <v>242</v>
      </c>
      <c r="G243" s="34"/>
      <c r="H243" s="34"/>
      <c r="I243" s="114"/>
      <c r="J243" s="34"/>
      <c r="K243" s="34"/>
      <c r="L243" s="37"/>
      <c r="M243" s="197"/>
      <c r="N243" s="198"/>
      <c r="O243" s="62"/>
      <c r="P243" s="62"/>
      <c r="Q243" s="62"/>
      <c r="R243" s="62"/>
      <c r="S243" s="62"/>
      <c r="T243" s="63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5" t="s">
        <v>134</v>
      </c>
      <c r="AU243" s="15" t="s">
        <v>81</v>
      </c>
    </row>
    <row r="244" spans="1:65" s="2" customFormat="1" ht="16.5" customHeight="1">
      <c r="A244" s="32"/>
      <c r="B244" s="33"/>
      <c r="C244" s="211" t="s">
        <v>310</v>
      </c>
      <c r="D244" s="211" t="s">
        <v>239</v>
      </c>
      <c r="E244" s="212" t="s">
        <v>394</v>
      </c>
      <c r="F244" s="213" t="s">
        <v>287</v>
      </c>
      <c r="G244" s="214" t="s">
        <v>131</v>
      </c>
      <c r="H244" s="215">
        <v>1</v>
      </c>
      <c r="I244" s="216"/>
      <c r="J244" s="217">
        <f>ROUND(I244*H244,2)</f>
        <v>0</v>
      </c>
      <c r="K244" s="213" t="s">
        <v>132</v>
      </c>
      <c r="L244" s="218"/>
      <c r="M244" s="219" t="s">
        <v>21</v>
      </c>
      <c r="N244" s="220" t="s">
        <v>44</v>
      </c>
      <c r="O244" s="62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93" t="s">
        <v>179</v>
      </c>
      <c r="AT244" s="193" t="s">
        <v>239</v>
      </c>
      <c r="AU244" s="193" t="s">
        <v>81</v>
      </c>
      <c r="AY244" s="15" t="s">
        <v>127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5" t="s">
        <v>79</v>
      </c>
      <c r="BK244" s="194">
        <f>ROUND(I244*H244,2)</f>
        <v>0</v>
      </c>
      <c r="BL244" s="15" t="s">
        <v>133</v>
      </c>
      <c r="BM244" s="193" t="s">
        <v>395</v>
      </c>
    </row>
    <row r="245" spans="1:47" s="2" customFormat="1" ht="19.5">
      <c r="A245" s="32"/>
      <c r="B245" s="33"/>
      <c r="C245" s="34"/>
      <c r="D245" s="195" t="s">
        <v>134</v>
      </c>
      <c r="E245" s="34"/>
      <c r="F245" s="196" t="s">
        <v>242</v>
      </c>
      <c r="G245" s="34"/>
      <c r="H245" s="34"/>
      <c r="I245" s="114"/>
      <c r="J245" s="34"/>
      <c r="K245" s="34"/>
      <c r="L245" s="37"/>
      <c r="M245" s="197"/>
      <c r="N245" s="198"/>
      <c r="O245" s="62"/>
      <c r="P245" s="62"/>
      <c r="Q245" s="62"/>
      <c r="R245" s="62"/>
      <c r="S245" s="62"/>
      <c r="T245" s="63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134</v>
      </c>
      <c r="AU245" s="15" t="s">
        <v>81</v>
      </c>
    </row>
    <row r="246" spans="1:65" s="2" customFormat="1" ht="16.5" customHeight="1">
      <c r="A246" s="32"/>
      <c r="B246" s="33"/>
      <c r="C246" s="211" t="s">
        <v>396</v>
      </c>
      <c r="D246" s="211" t="s">
        <v>239</v>
      </c>
      <c r="E246" s="212" t="s">
        <v>397</v>
      </c>
      <c r="F246" s="213" t="s">
        <v>306</v>
      </c>
      <c r="G246" s="214" t="s">
        <v>131</v>
      </c>
      <c r="H246" s="215">
        <v>7.24</v>
      </c>
      <c r="I246" s="216"/>
      <c r="J246" s="217">
        <f>ROUND(I246*H246,2)</f>
        <v>0</v>
      </c>
      <c r="K246" s="213" t="s">
        <v>132</v>
      </c>
      <c r="L246" s="218"/>
      <c r="M246" s="219" t="s">
        <v>21</v>
      </c>
      <c r="N246" s="220" t="s">
        <v>44</v>
      </c>
      <c r="O246" s="62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93" t="s">
        <v>179</v>
      </c>
      <c r="AT246" s="193" t="s">
        <v>239</v>
      </c>
      <c r="AU246" s="193" t="s">
        <v>81</v>
      </c>
      <c r="AY246" s="15" t="s">
        <v>127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5" t="s">
        <v>79</v>
      </c>
      <c r="BK246" s="194">
        <f>ROUND(I246*H246,2)</f>
        <v>0</v>
      </c>
      <c r="BL246" s="15" t="s">
        <v>133</v>
      </c>
      <c r="BM246" s="193" t="s">
        <v>398</v>
      </c>
    </row>
    <row r="247" spans="1:47" s="2" customFormat="1" ht="19.5">
      <c r="A247" s="32"/>
      <c r="B247" s="33"/>
      <c r="C247" s="34"/>
      <c r="D247" s="195" t="s">
        <v>134</v>
      </c>
      <c r="E247" s="34"/>
      <c r="F247" s="196" t="s">
        <v>242</v>
      </c>
      <c r="G247" s="34"/>
      <c r="H247" s="34"/>
      <c r="I247" s="114"/>
      <c r="J247" s="34"/>
      <c r="K247" s="34"/>
      <c r="L247" s="37"/>
      <c r="M247" s="197"/>
      <c r="N247" s="198"/>
      <c r="O247" s="62"/>
      <c r="P247" s="62"/>
      <c r="Q247" s="62"/>
      <c r="R247" s="62"/>
      <c r="S247" s="62"/>
      <c r="T247" s="63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5" t="s">
        <v>134</v>
      </c>
      <c r="AU247" s="15" t="s">
        <v>81</v>
      </c>
    </row>
    <row r="248" spans="1:65" s="2" customFormat="1" ht="16.5" customHeight="1">
      <c r="A248" s="32"/>
      <c r="B248" s="33"/>
      <c r="C248" s="211" t="s">
        <v>314</v>
      </c>
      <c r="D248" s="211" t="s">
        <v>239</v>
      </c>
      <c r="E248" s="212" t="s">
        <v>399</v>
      </c>
      <c r="F248" s="213" t="s">
        <v>309</v>
      </c>
      <c r="G248" s="214" t="s">
        <v>131</v>
      </c>
      <c r="H248" s="215">
        <v>2</v>
      </c>
      <c r="I248" s="216"/>
      <c r="J248" s="217">
        <f>ROUND(I248*H248,2)</f>
        <v>0</v>
      </c>
      <c r="K248" s="213" t="s">
        <v>132</v>
      </c>
      <c r="L248" s="218"/>
      <c r="M248" s="219" t="s">
        <v>21</v>
      </c>
      <c r="N248" s="220" t="s">
        <v>44</v>
      </c>
      <c r="O248" s="62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93" t="s">
        <v>179</v>
      </c>
      <c r="AT248" s="193" t="s">
        <v>239</v>
      </c>
      <c r="AU248" s="193" t="s">
        <v>81</v>
      </c>
      <c r="AY248" s="15" t="s">
        <v>127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5" t="s">
        <v>79</v>
      </c>
      <c r="BK248" s="194">
        <f>ROUND(I248*H248,2)</f>
        <v>0</v>
      </c>
      <c r="BL248" s="15" t="s">
        <v>133</v>
      </c>
      <c r="BM248" s="193" t="s">
        <v>400</v>
      </c>
    </row>
    <row r="249" spans="1:47" s="2" customFormat="1" ht="19.5">
      <c r="A249" s="32"/>
      <c r="B249" s="33"/>
      <c r="C249" s="34"/>
      <c r="D249" s="195" t="s">
        <v>134</v>
      </c>
      <c r="E249" s="34"/>
      <c r="F249" s="196" t="s">
        <v>242</v>
      </c>
      <c r="G249" s="34"/>
      <c r="H249" s="34"/>
      <c r="I249" s="114"/>
      <c r="J249" s="34"/>
      <c r="K249" s="34"/>
      <c r="L249" s="37"/>
      <c r="M249" s="197"/>
      <c r="N249" s="198"/>
      <c r="O249" s="62"/>
      <c r="P249" s="62"/>
      <c r="Q249" s="62"/>
      <c r="R249" s="62"/>
      <c r="S249" s="62"/>
      <c r="T249" s="63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134</v>
      </c>
      <c r="AU249" s="15" t="s">
        <v>81</v>
      </c>
    </row>
    <row r="250" spans="1:65" s="2" customFormat="1" ht="16.5" customHeight="1">
      <c r="A250" s="32"/>
      <c r="B250" s="33"/>
      <c r="C250" s="211" t="s">
        <v>401</v>
      </c>
      <c r="D250" s="211" t="s">
        <v>239</v>
      </c>
      <c r="E250" s="212" t="s">
        <v>402</v>
      </c>
      <c r="F250" s="213" t="s">
        <v>313</v>
      </c>
      <c r="G250" s="214" t="s">
        <v>131</v>
      </c>
      <c r="H250" s="215">
        <v>2</v>
      </c>
      <c r="I250" s="216"/>
      <c r="J250" s="217">
        <f>ROUND(I250*H250,2)</f>
        <v>0</v>
      </c>
      <c r="K250" s="213" t="s">
        <v>132</v>
      </c>
      <c r="L250" s="218"/>
      <c r="M250" s="219" t="s">
        <v>21</v>
      </c>
      <c r="N250" s="220" t="s">
        <v>44</v>
      </c>
      <c r="O250" s="62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93" t="s">
        <v>179</v>
      </c>
      <c r="AT250" s="193" t="s">
        <v>239</v>
      </c>
      <c r="AU250" s="193" t="s">
        <v>81</v>
      </c>
      <c r="AY250" s="15" t="s">
        <v>127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5" t="s">
        <v>79</v>
      </c>
      <c r="BK250" s="194">
        <f>ROUND(I250*H250,2)</f>
        <v>0</v>
      </c>
      <c r="BL250" s="15" t="s">
        <v>133</v>
      </c>
      <c r="BM250" s="193" t="s">
        <v>403</v>
      </c>
    </row>
    <row r="251" spans="1:47" s="2" customFormat="1" ht="19.5">
      <c r="A251" s="32"/>
      <c r="B251" s="33"/>
      <c r="C251" s="34"/>
      <c r="D251" s="195" t="s">
        <v>134</v>
      </c>
      <c r="E251" s="34"/>
      <c r="F251" s="196" t="s">
        <v>242</v>
      </c>
      <c r="G251" s="34"/>
      <c r="H251" s="34"/>
      <c r="I251" s="114"/>
      <c r="J251" s="34"/>
      <c r="K251" s="34"/>
      <c r="L251" s="37"/>
      <c r="M251" s="197"/>
      <c r="N251" s="198"/>
      <c r="O251" s="62"/>
      <c r="P251" s="62"/>
      <c r="Q251" s="62"/>
      <c r="R251" s="62"/>
      <c r="S251" s="62"/>
      <c r="T251" s="63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5" t="s">
        <v>134</v>
      </c>
      <c r="AU251" s="15" t="s">
        <v>81</v>
      </c>
    </row>
    <row r="252" spans="1:65" s="2" customFormat="1" ht="21.75" customHeight="1">
      <c r="A252" s="32"/>
      <c r="B252" s="33"/>
      <c r="C252" s="211" t="s">
        <v>317</v>
      </c>
      <c r="D252" s="211" t="s">
        <v>239</v>
      </c>
      <c r="E252" s="212" t="s">
        <v>404</v>
      </c>
      <c r="F252" s="213" t="s">
        <v>316</v>
      </c>
      <c r="G252" s="214" t="s">
        <v>131</v>
      </c>
      <c r="H252" s="215">
        <v>1</v>
      </c>
      <c r="I252" s="216"/>
      <c r="J252" s="217">
        <f>ROUND(I252*H252,2)</f>
        <v>0</v>
      </c>
      <c r="K252" s="213" t="s">
        <v>132</v>
      </c>
      <c r="L252" s="218"/>
      <c r="M252" s="219" t="s">
        <v>21</v>
      </c>
      <c r="N252" s="220" t="s">
        <v>44</v>
      </c>
      <c r="O252" s="62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93" t="s">
        <v>179</v>
      </c>
      <c r="AT252" s="193" t="s">
        <v>239</v>
      </c>
      <c r="AU252" s="193" t="s">
        <v>81</v>
      </c>
      <c r="AY252" s="15" t="s">
        <v>127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5" t="s">
        <v>79</v>
      </c>
      <c r="BK252" s="194">
        <f>ROUND(I252*H252,2)</f>
        <v>0</v>
      </c>
      <c r="BL252" s="15" t="s">
        <v>133</v>
      </c>
      <c r="BM252" s="193" t="s">
        <v>405</v>
      </c>
    </row>
    <row r="253" spans="1:47" s="2" customFormat="1" ht="19.5">
      <c r="A253" s="32"/>
      <c r="B253" s="33"/>
      <c r="C253" s="34"/>
      <c r="D253" s="195" t="s">
        <v>134</v>
      </c>
      <c r="E253" s="34"/>
      <c r="F253" s="196" t="s">
        <v>242</v>
      </c>
      <c r="G253" s="34"/>
      <c r="H253" s="34"/>
      <c r="I253" s="114"/>
      <c r="J253" s="34"/>
      <c r="K253" s="34"/>
      <c r="L253" s="37"/>
      <c r="M253" s="197"/>
      <c r="N253" s="198"/>
      <c r="O253" s="62"/>
      <c r="P253" s="62"/>
      <c r="Q253" s="62"/>
      <c r="R253" s="62"/>
      <c r="S253" s="62"/>
      <c r="T253" s="63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5" t="s">
        <v>134</v>
      </c>
      <c r="AU253" s="15" t="s">
        <v>81</v>
      </c>
    </row>
    <row r="254" spans="2:63" s="11" customFormat="1" ht="22.9" customHeight="1">
      <c r="B254" s="168"/>
      <c r="C254" s="169"/>
      <c r="D254" s="170" t="s">
        <v>72</v>
      </c>
      <c r="E254" s="209" t="s">
        <v>406</v>
      </c>
      <c r="F254" s="209" t="s">
        <v>407</v>
      </c>
      <c r="G254" s="169"/>
      <c r="H254" s="169"/>
      <c r="I254" s="172"/>
      <c r="J254" s="210">
        <f>BK254</f>
        <v>0</v>
      </c>
      <c r="K254" s="169"/>
      <c r="L254" s="174"/>
      <c r="M254" s="175"/>
      <c r="N254" s="176"/>
      <c r="O254" s="176"/>
      <c r="P254" s="177">
        <f>SUM(P255:P266)</f>
        <v>0</v>
      </c>
      <c r="Q254" s="176"/>
      <c r="R254" s="177">
        <f>SUM(R255:R266)</f>
        <v>0</v>
      </c>
      <c r="S254" s="176"/>
      <c r="T254" s="178">
        <f>SUM(T255:T266)</f>
        <v>0</v>
      </c>
      <c r="AR254" s="179" t="s">
        <v>79</v>
      </c>
      <c r="AT254" s="180" t="s">
        <v>72</v>
      </c>
      <c r="AU254" s="180" t="s">
        <v>79</v>
      </c>
      <c r="AY254" s="179" t="s">
        <v>127</v>
      </c>
      <c r="BK254" s="181">
        <f>SUM(BK255:BK266)</f>
        <v>0</v>
      </c>
    </row>
    <row r="255" spans="1:65" s="2" customFormat="1" ht="16.5" customHeight="1">
      <c r="A255" s="32"/>
      <c r="B255" s="33"/>
      <c r="C255" s="211" t="s">
        <v>408</v>
      </c>
      <c r="D255" s="211" t="s">
        <v>239</v>
      </c>
      <c r="E255" s="212" t="s">
        <v>409</v>
      </c>
      <c r="F255" s="213" t="s">
        <v>241</v>
      </c>
      <c r="G255" s="214" t="s">
        <v>131</v>
      </c>
      <c r="H255" s="215">
        <v>3</v>
      </c>
      <c r="I255" s="216"/>
      <c r="J255" s="217">
        <f>ROUND(I255*H255,2)</f>
        <v>0</v>
      </c>
      <c r="K255" s="213" t="s">
        <v>132</v>
      </c>
      <c r="L255" s="218"/>
      <c r="M255" s="219" t="s">
        <v>21</v>
      </c>
      <c r="N255" s="220" t="s">
        <v>44</v>
      </c>
      <c r="O255" s="62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93" t="s">
        <v>179</v>
      </c>
      <c r="AT255" s="193" t="s">
        <v>239</v>
      </c>
      <c r="AU255" s="193" t="s">
        <v>81</v>
      </c>
      <c r="AY255" s="15" t="s">
        <v>127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5" t="s">
        <v>79</v>
      </c>
      <c r="BK255" s="194">
        <f>ROUND(I255*H255,2)</f>
        <v>0</v>
      </c>
      <c r="BL255" s="15" t="s">
        <v>133</v>
      </c>
      <c r="BM255" s="193" t="s">
        <v>410</v>
      </c>
    </row>
    <row r="256" spans="1:47" s="2" customFormat="1" ht="19.5">
      <c r="A256" s="32"/>
      <c r="B256" s="33"/>
      <c r="C256" s="34"/>
      <c r="D256" s="195" t="s">
        <v>134</v>
      </c>
      <c r="E256" s="34"/>
      <c r="F256" s="196" t="s">
        <v>242</v>
      </c>
      <c r="G256" s="34"/>
      <c r="H256" s="34"/>
      <c r="I256" s="114"/>
      <c r="J256" s="34"/>
      <c r="K256" s="34"/>
      <c r="L256" s="37"/>
      <c r="M256" s="197"/>
      <c r="N256" s="198"/>
      <c r="O256" s="62"/>
      <c r="P256" s="62"/>
      <c r="Q256" s="62"/>
      <c r="R256" s="62"/>
      <c r="S256" s="62"/>
      <c r="T256" s="63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5" t="s">
        <v>134</v>
      </c>
      <c r="AU256" s="15" t="s">
        <v>81</v>
      </c>
    </row>
    <row r="257" spans="1:65" s="2" customFormat="1" ht="16.5" customHeight="1">
      <c r="A257" s="32"/>
      <c r="B257" s="33"/>
      <c r="C257" s="211" t="s">
        <v>322</v>
      </c>
      <c r="D257" s="211" t="s">
        <v>239</v>
      </c>
      <c r="E257" s="212" t="s">
        <v>411</v>
      </c>
      <c r="F257" s="213" t="s">
        <v>276</v>
      </c>
      <c r="G257" s="214" t="s">
        <v>131</v>
      </c>
      <c r="H257" s="215">
        <v>3</v>
      </c>
      <c r="I257" s="216"/>
      <c r="J257" s="217">
        <f>ROUND(I257*H257,2)</f>
        <v>0</v>
      </c>
      <c r="K257" s="213" t="s">
        <v>132</v>
      </c>
      <c r="L257" s="218"/>
      <c r="M257" s="219" t="s">
        <v>21</v>
      </c>
      <c r="N257" s="220" t="s">
        <v>44</v>
      </c>
      <c r="O257" s="62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93" t="s">
        <v>179</v>
      </c>
      <c r="AT257" s="193" t="s">
        <v>239</v>
      </c>
      <c r="AU257" s="193" t="s">
        <v>81</v>
      </c>
      <c r="AY257" s="15" t="s">
        <v>127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5" t="s">
        <v>79</v>
      </c>
      <c r="BK257" s="194">
        <f>ROUND(I257*H257,2)</f>
        <v>0</v>
      </c>
      <c r="BL257" s="15" t="s">
        <v>133</v>
      </c>
      <c r="BM257" s="193" t="s">
        <v>412</v>
      </c>
    </row>
    <row r="258" spans="1:47" s="2" customFormat="1" ht="19.5">
      <c r="A258" s="32"/>
      <c r="B258" s="33"/>
      <c r="C258" s="34"/>
      <c r="D258" s="195" t="s">
        <v>134</v>
      </c>
      <c r="E258" s="34"/>
      <c r="F258" s="196" t="s">
        <v>242</v>
      </c>
      <c r="G258" s="34"/>
      <c r="H258" s="34"/>
      <c r="I258" s="114"/>
      <c r="J258" s="34"/>
      <c r="K258" s="34"/>
      <c r="L258" s="37"/>
      <c r="M258" s="197"/>
      <c r="N258" s="198"/>
      <c r="O258" s="62"/>
      <c r="P258" s="62"/>
      <c r="Q258" s="62"/>
      <c r="R258" s="62"/>
      <c r="S258" s="62"/>
      <c r="T258" s="63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134</v>
      </c>
      <c r="AU258" s="15" t="s">
        <v>81</v>
      </c>
    </row>
    <row r="259" spans="1:65" s="2" customFormat="1" ht="21.75" customHeight="1">
      <c r="A259" s="32"/>
      <c r="B259" s="33"/>
      <c r="C259" s="211" t="s">
        <v>413</v>
      </c>
      <c r="D259" s="211" t="s">
        <v>239</v>
      </c>
      <c r="E259" s="212" t="s">
        <v>414</v>
      </c>
      <c r="F259" s="213" t="s">
        <v>278</v>
      </c>
      <c r="G259" s="214" t="s">
        <v>131</v>
      </c>
      <c r="H259" s="215">
        <v>3</v>
      </c>
      <c r="I259" s="216"/>
      <c r="J259" s="217">
        <f>ROUND(I259*H259,2)</f>
        <v>0</v>
      </c>
      <c r="K259" s="213" t="s">
        <v>132</v>
      </c>
      <c r="L259" s="218"/>
      <c r="M259" s="219" t="s">
        <v>21</v>
      </c>
      <c r="N259" s="220" t="s">
        <v>44</v>
      </c>
      <c r="O259" s="62"/>
      <c r="P259" s="191">
        <f>O259*H259</f>
        <v>0</v>
      </c>
      <c r="Q259" s="191">
        <v>0</v>
      </c>
      <c r="R259" s="191">
        <f>Q259*H259</f>
        <v>0</v>
      </c>
      <c r="S259" s="191">
        <v>0</v>
      </c>
      <c r="T259" s="192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93" t="s">
        <v>179</v>
      </c>
      <c r="AT259" s="193" t="s">
        <v>239</v>
      </c>
      <c r="AU259" s="193" t="s">
        <v>81</v>
      </c>
      <c r="AY259" s="15" t="s">
        <v>127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15" t="s">
        <v>79</v>
      </c>
      <c r="BK259" s="194">
        <f>ROUND(I259*H259,2)</f>
        <v>0</v>
      </c>
      <c r="BL259" s="15" t="s">
        <v>133</v>
      </c>
      <c r="BM259" s="193" t="s">
        <v>415</v>
      </c>
    </row>
    <row r="260" spans="1:47" s="2" customFormat="1" ht="19.5">
      <c r="A260" s="32"/>
      <c r="B260" s="33"/>
      <c r="C260" s="34"/>
      <c r="D260" s="195" t="s">
        <v>134</v>
      </c>
      <c r="E260" s="34"/>
      <c r="F260" s="196" t="s">
        <v>242</v>
      </c>
      <c r="G260" s="34"/>
      <c r="H260" s="34"/>
      <c r="I260" s="114"/>
      <c r="J260" s="34"/>
      <c r="K260" s="34"/>
      <c r="L260" s="37"/>
      <c r="M260" s="197"/>
      <c r="N260" s="198"/>
      <c r="O260" s="62"/>
      <c r="P260" s="62"/>
      <c r="Q260" s="62"/>
      <c r="R260" s="62"/>
      <c r="S260" s="62"/>
      <c r="T260" s="63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5" t="s">
        <v>134</v>
      </c>
      <c r="AU260" s="15" t="s">
        <v>81</v>
      </c>
    </row>
    <row r="261" spans="1:65" s="2" customFormat="1" ht="16.5" customHeight="1">
      <c r="A261" s="32"/>
      <c r="B261" s="33"/>
      <c r="C261" s="211" t="s">
        <v>324</v>
      </c>
      <c r="D261" s="211" t="s">
        <v>239</v>
      </c>
      <c r="E261" s="212" t="s">
        <v>416</v>
      </c>
      <c r="F261" s="213" t="s">
        <v>244</v>
      </c>
      <c r="G261" s="214" t="s">
        <v>131</v>
      </c>
      <c r="H261" s="215">
        <v>1.42</v>
      </c>
      <c r="I261" s="216"/>
      <c r="J261" s="217">
        <f>ROUND(I261*H261,2)</f>
        <v>0</v>
      </c>
      <c r="K261" s="213" t="s">
        <v>132</v>
      </c>
      <c r="L261" s="218"/>
      <c r="M261" s="219" t="s">
        <v>21</v>
      </c>
      <c r="N261" s="220" t="s">
        <v>44</v>
      </c>
      <c r="O261" s="62"/>
      <c r="P261" s="191">
        <f>O261*H261</f>
        <v>0</v>
      </c>
      <c r="Q261" s="191">
        <v>0</v>
      </c>
      <c r="R261" s="191">
        <f>Q261*H261</f>
        <v>0</v>
      </c>
      <c r="S261" s="191">
        <v>0</v>
      </c>
      <c r="T261" s="192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93" t="s">
        <v>179</v>
      </c>
      <c r="AT261" s="193" t="s">
        <v>239</v>
      </c>
      <c r="AU261" s="193" t="s">
        <v>81</v>
      </c>
      <c r="AY261" s="15" t="s">
        <v>127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15" t="s">
        <v>79</v>
      </c>
      <c r="BK261" s="194">
        <f>ROUND(I261*H261,2)</f>
        <v>0</v>
      </c>
      <c r="BL261" s="15" t="s">
        <v>133</v>
      </c>
      <c r="BM261" s="193" t="s">
        <v>417</v>
      </c>
    </row>
    <row r="262" spans="1:47" s="2" customFormat="1" ht="19.5">
      <c r="A262" s="32"/>
      <c r="B262" s="33"/>
      <c r="C262" s="34"/>
      <c r="D262" s="195" t="s">
        <v>134</v>
      </c>
      <c r="E262" s="34"/>
      <c r="F262" s="196" t="s">
        <v>242</v>
      </c>
      <c r="G262" s="34"/>
      <c r="H262" s="34"/>
      <c r="I262" s="114"/>
      <c r="J262" s="34"/>
      <c r="K262" s="34"/>
      <c r="L262" s="37"/>
      <c r="M262" s="197"/>
      <c r="N262" s="198"/>
      <c r="O262" s="62"/>
      <c r="P262" s="62"/>
      <c r="Q262" s="62"/>
      <c r="R262" s="62"/>
      <c r="S262" s="62"/>
      <c r="T262" s="63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5" t="s">
        <v>134</v>
      </c>
      <c r="AU262" s="15" t="s">
        <v>81</v>
      </c>
    </row>
    <row r="263" spans="1:65" s="2" customFormat="1" ht="16.5" customHeight="1">
      <c r="A263" s="32"/>
      <c r="B263" s="33"/>
      <c r="C263" s="211" t="s">
        <v>418</v>
      </c>
      <c r="D263" s="211" t="s">
        <v>239</v>
      </c>
      <c r="E263" s="212" t="s">
        <v>419</v>
      </c>
      <c r="F263" s="213" t="s">
        <v>244</v>
      </c>
      <c r="G263" s="214" t="s">
        <v>131</v>
      </c>
      <c r="H263" s="215">
        <v>1.42</v>
      </c>
      <c r="I263" s="216"/>
      <c r="J263" s="217">
        <f>ROUND(I263*H263,2)</f>
        <v>0</v>
      </c>
      <c r="K263" s="213" t="s">
        <v>132</v>
      </c>
      <c r="L263" s="218"/>
      <c r="M263" s="219" t="s">
        <v>21</v>
      </c>
      <c r="N263" s="220" t="s">
        <v>44</v>
      </c>
      <c r="O263" s="62"/>
      <c r="P263" s="191">
        <f>O263*H263</f>
        <v>0</v>
      </c>
      <c r="Q263" s="191">
        <v>0</v>
      </c>
      <c r="R263" s="191">
        <f>Q263*H263</f>
        <v>0</v>
      </c>
      <c r="S263" s="191">
        <v>0</v>
      </c>
      <c r="T263" s="192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93" t="s">
        <v>179</v>
      </c>
      <c r="AT263" s="193" t="s">
        <v>239</v>
      </c>
      <c r="AU263" s="193" t="s">
        <v>81</v>
      </c>
      <c r="AY263" s="15" t="s">
        <v>127</v>
      </c>
      <c r="BE263" s="194">
        <f>IF(N263="základní",J263,0)</f>
        <v>0</v>
      </c>
      <c r="BF263" s="194">
        <f>IF(N263="snížená",J263,0)</f>
        <v>0</v>
      </c>
      <c r="BG263" s="194">
        <f>IF(N263="zákl. přenesená",J263,0)</f>
        <v>0</v>
      </c>
      <c r="BH263" s="194">
        <f>IF(N263="sníž. přenesená",J263,0)</f>
        <v>0</v>
      </c>
      <c r="BI263" s="194">
        <f>IF(N263="nulová",J263,0)</f>
        <v>0</v>
      </c>
      <c r="BJ263" s="15" t="s">
        <v>79</v>
      </c>
      <c r="BK263" s="194">
        <f>ROUND(I263*H263,2)</f>
        <v>0</v>
      </c>
      <c r="BL263" s="15" t="s">
        <v>133</v>
      </c>
      <c r="BM263" s="193" t="s">
        <v>420</v>
      </c>
    </row>
    <row r="264" spans="1:47" s="2" customFormat="1" ht="19.5">
      <c r="A264" s="32"/>
      <c r="B264" s="33"/>
      <c r="C264" s="34"/>
      <c r="D264" s="195" t="s">
        <v>134</v>
      </c>
      <c r="E264" s="34"/>
      <c r="F264" s="196" t="s">
        <v>242</v>
      </c>
      <c r="G264" s="34"/>
      <c r="H264" s="34"/>
      <c r="I264" s="114"/>
      <c r="J264" s="34"/>
      <c r="K264" s="34"/>
      <c r="L264" s="37"/>
      <c r="M264" s="197"/>
      <c r="N264" s="198"/>
      <c r="O264" s="62"/>
      <c r="P264" s="62"/>
      <c r="Q264" s="62"/>
      <c r="R264" s="62"/>
      <c r="S264" s="62"/>
      <c r="T264" s="63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134</v>
      </c>
      <c r="AU264" s="15" t="s">
        <v>81</v>
      </c>
    </row>
    <row r="265" spans="1:65" s="2" customFormat="1" ht="16.5" customHeight="1">
      <c r="A265" s="32"/>
      <c r="B265" s="33"/>
      <c r="C265" s="211" t="s">
        <v>327</v>
      </c>
      <c r="D265" s="211" t="s">
        <v>239</v>
      </c>
      <c r="E265" s="212" t="s">
        <v>421</v>
      </c>
      <c r="F265" s="213" t="s">
        <v>244</v>
      </c>
      <c r="G265" s="214" t="s">
        <v>131</v>
      </c>
      <c r="H265" s="215">
        <v>1.42</v>
      </c>
      <c r="I265" s="216"/>
      <c r="J265" s="217">
        <f>ROUND(I265*H265,2)</f>
        <v>0</v>
      </c>
      <c r="K265" s="213" t="s">
        <v>132</v>
      </c>
      <c r="L265" s="218"/>
      <c r="M265" s="219" t="s">
        <v>21</v>
      </c>
      <c r="N265" s="220" t="s">
        <v>44</v>
      </c>
      <c r="O265" s="62"/>
      <c r="P265" s="191">
        <f>O265*H265</f>
        <v>0</v>
      </c>
      <c r="Q265" s="191">
        <v>0</v>
      </c>
      <c r="R265" s="191">
        <f>Q265*H265</f>
        <v>0</v>
      </c>
      <c r="S265" s="191">
        <v>0</v>
      </c>
      <c r="T265" s="192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93" t="s">
        <v>179</v>
      </c>
      <c r="AT265" s="193" t="s">
        <v>239</v>
      </c>
      <c r="AU265" s="193" t="s">
        <v>81</v>
      </c>
      <c r="AY265" s="15" t="s">
        <v>127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5" t="s">
        <v>79</v>
      </c>
      <c r="BK265" s="194">
        <f>ROUND(I265*H265,2)</f>
        <v>0</v>
      </c>
      <c r="BL265" s="15" t="s">
        <v>133</v>
      </c>
      <c r="BM265" s="193" t="s">
        <v>422</v>
      </c>
    </row>
    <row r="266" spans="1:47" s="2" customFormat="1" ht="19.5">
      <c r="A266" s="32"/>
      <c r="B266" s="33"/>
      <c r="C266" s="34"/>
      <c r="D266" s="195" t="s">
        <v>134</v>
      </c>
      <c r="E266" s="34"/>
      <c r="F266" s="196" t="s">
        <v>242</v>
      </c>
      <c r="G266" s="34"/>
      <c r="H266" s="34"/>
      <c r="I266" s="114"/>
      <c r="J266" s="34"/>
      <c r="K266" s="34"/>
      <c r="L266" s="37"/>
      <c r="M266" s="197"/>
      <c r="N266" s="198"/>
      <c r="O266" s="62"/>
      <c r="P266" s="62"/>
      <c r="Q266" s="62"/>
      <c r="R266" s="62"/>
      <c r="S266" s="62"/>
      <c r="T266" s="63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5" t="s">
        <v>134</v>
      </c>
      <c r="AU266" s="15" t="s">
        <v>81</v>
      </c>
    </row>
    <row r="267" spans="2:63" s="11" customFormat="1" ht="22.9" customHeight="1">
      <c r="B267" s="168"/>
      <c r="C267" s="169"/>
      <c r="D267" s="170" t="s">
        <v>72</v>
      </c>
      <c r="E267" s="209" t="s">
        <v>423</v>
      </c>
      <c r="F267" s="209" t="s">
        <v>264</v>
      </c>
      <c r="G267" s="169"/>
      <c r="H267" s="169"/>
      <c r="I267" s="172"/>
      <c r="J267" s="210">
        <f>BK267</f>
        <v>0</v>
      </c>
      <c r="K267" s="169"/>
      <c r="L267" s="174"/>
      <c r="M267" s="175"/>
      <c r="N267" s="176"/>
      <c r="O267" s="176"/>
      <c r="P267" s="177">
        <f>SUM(P268:P271)</f>
        <v>0</v>
      </c>
      <c r="Q267" s="176"/>
      <c r="R267" s="177">
        <f>SUM(R268:R271)</f>
        <v>0</v>
      </c>
      <c r="S267" s="176"/>
      <c r="T267" s="178">
        <f>SUM(T268:T271)</f>
        <v>0</v>
      </c>
      <c r="AR267" s="179" t="s">
        <v>79</v>
      </c>
      <c r="AT267" s="180" t="s">
        <v>72</v>
      </c>
      <c r="AU267" s="180" t="s">
        <v>79</v>
      </c>
      <c r="AY267" s="179" t="s">
        <v>127</v>
      </c>
      <c r="BK267" s="181">
        <f>SUM(BK268:BK271)</f>
        <v>0</v>
      </c>
    </row>
    <row r="268" spans="1:65" s="2" customFormat="1" ht="21.75" customHeight="1">
      <c r="A268" s="32"/>
      <c r="B268" s="33"/>
      <c r="C268" s="211" t="s">
        <v>424</v>
      </c>
      <c r="D268" s="211" t="s">
        <v>239</v>
      </c>
      <c r="E268" s="212" t="s">
        <v>425</v>
      </c>
      <c r="F268" s="213" t="s">
        <v>268</v>
      </c>
      <c r="G268" s="214" t="s">
        <v>131</v>
      </c>
      <c r="H268" s="215">
        <v>1</v>
      </c>
      <c r="I268" s="216"/>
      <c r="J268" s="217">
        <f>ROUND(I268*H268,2)</f>
        <v>0</v>
      </c>
      <c r="K268" s="213" t="s">
        <v>132</v>
      </c>
      <c r="L268" s="218"/>
      <c r="M268" s="219" t="s">
        <v>21</v>
      </c>
      <c r="N268" s="220" t="s">
        <v>44</v>
      </c>
      <c r="O268" s="62"/>
      <c r="P268" s="191">
        <f>O268*H268</f>
        <v>0</v>
      </c>
      <c r="Q268" s="191">
        <v>0</v>
      </c>
      <c r="R268" s="191">
        <f>Q268*H268</f>
        <v>0</v>
      </c>
      <c r="S268" s="191">
        <v>0</v>
      </c>
      <c r="T268" s="192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93" t="s">
        <v>179</v>
      </c>
      <c r="AT268" s="193" t="s">
        <v>239</v>
      </c>
      <c r="AU268" s="193" t="s">
        <v>81</v>
      </c>
      <c r="AY268" s="15" t="s">
        <v>127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5" t="s">
        <v>79</v>
      </c>
      <c r="BK268" s="194">
        <f>ROUND(I268*H268,2)</f>
        <v>0</v>
      </c>
      <c r="BL268" s="15" t="s">
        <v>133</v>
      </c>
      <c r="BM268" s="193" t="s">
        <v>426</v>
      </c>
    </row>
    <row r="269" spans="1:47" s="2" customFormat="1" ht="19.5">
      <c r="A269" s="32"/>
      <c r="B269" s="33"/>
      <c r="C269" s="34"/>
      <c r="D269" s="195" t="s">
        <v>134</v>
      </c>
      <c r="E269" s="34"/>
      <c r="F269" s="196" t="s">
        <v>242</v>
      </c>
      <c r="G269" s="34"/>
      <c r="H269" s="34"/>
      <c r="I269" s="114"/>
      <c r="J269" s="34"/>
      <c r="K269" s="34"/>
      <c r="L269" s="37"/>
      <c r="M269" s="197"/>
      <c r="N269" s="198"/>
      <c r="O269" s="62"/>
      <c r="P269" s="62"/>
      <c r="Q269" s="62"/>
      <c r="R269" s="62"/>
      <c r="S269" s="62"/>
      <c r="T269" s="63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5" t="s">
        <v>134</v>
      </c>
      <c r="AU269" s="15" t="s">
        <v>81</v>
      </c>
    </row>
    <row r="270" spans="1:65" s="2" customFormat="1" ht="16.5" customHeight="1">
      <c r="A270" s="32"/>
      <c r="B270" s="33"/>
      <c r="C270" s="211" t="s">
        <v>329</v>
      </c>
      <c r="D270" s="211" t="s">
        <v>239</v>
      </c>
      <c r="E270" s="212" t="s">
        <v>427</v>
      </c>
      <c r="F270" s="213" t="s">
        <v>271</v>
      </c>
      <c r="G270" s="214" t="s">
        <v>131</v>
      </c>
      <c r="H270" s="215">
        <v>1</v>
      </c>
      <c r="I270" s="216"/>
      <c r="J270" s="217">
        <f>ROUND(I270*H270,2)</f>
        <v>0</v>
      </c>
      <c r="K270" s="213" t="s">
        <v>132</v>
      </c>
      <c r="L270" s="218"/>
      <c r="M270" s="219" t="s">
        <v>21</v>
      </c>
      <c r="N270" s="220" t="s">
        <v>44</v>
      </c>
      <c r="O270" s="62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93" t="s">
        <v>179</v>
      </c>
      <c r="AT270" s="193" t="s">
        <v>239</v>
      </c>
      <c r="AU270" s="193" t="s">
        <v>81</v>
      </c>
      <c r="AY270" s="15" t="s">
        <v>127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5" t="s">
        <v>79</v>
      </c>
      <c r="BK270" s="194">
        <f>ROUND(I270*H270,2)</f>
        <v>0</v>
      </c>
      <c r="BL270" s="15" t="s">
        <v>133</v>
      </c>
      <c r="BM270" s="193" t="s">
        <v>428</v>
      </c>
    </row>
    <row r="271" spans="1:47" s="2" customFormat="1" ht="19.5">
      <c r="A271" s="32"/>
      <c r="B271" s="33"/>
      <c r="C271" s="34"/>
      <c r="D271" s="195" t="s">
        <v>134</v>
      </c>
      <c r="E271" s="34"/>
      <c r="F271" s="196" t="s">
        <v>242</v>
      </c>
      <c r="G271" s="34"/>
      <c r="H271" s="34"/>
      <c r="I271" s="114"/>
      <c r="J271" s="34"/>
      <c r="K271" s="34"/>
      <c r="L271" s="37"/>
      <c r="M271" s="197"/>
      <c r="N271" s="198"/>
      <c r="O271" s="62"/>
      <c r="P271" s="62"/>
      <c r="Q271" s="62"/>
      <c r="R271" s="62"/>
      <c r="S271" s="62"/>
      <c r="T271" s="63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5" t="s">
        <v>134</v>
      </c>
      <c r="AU271" s="15" t="s">
        <v>81</v>
      </c>
    </row>
    <row r="272" spans="2:63" s="11" customFormat="1" ht="22.9" customHeight="1">
      <c r="B272" s="168"/>
      <c r="C272" s="169"/>
      <c r="D272" s="170" t="s">
        <v>72</v>
      </c>
      <c r="E272" s="209" t="s">
        <v>429</v>
      </c>
      <c r="F272" s="209" t="s">
        <v>258</v>
      </c>
      <c r="G272" s="169"/>
      <c r="H272" s="169"/>
      <c r="I272" s="172"/>
      <c r="J272" s="210">
        <f>BK272</f>
        <v>0</v>
      </c>
      <c r="K272" s="169"/>
      <c r="L272" s="174"/>
      <c r="M272" s="175"/>
      <c r="N272" s="176"/>
      <c r="O272" s="176"/>
      <c r="P272" s="177">
        <f>SUM(P273:P276)</f>
        <v>0</v>
      </c>
      <c r="Q272" s="176"/>
      <c r="R272" s="177">
        <f>SUM(R273:R276)</f>
        <v>0</v>
      </c>
      <c r="S272" s="176"/>
      <c r="T272" s="178">
        <f>SUM(T273:T276)</f>
        <v>0</v>
      </c>
      <c r="AR272" s="179" t="s">
        <v>79</v>
      </c>
      <c r="AT272" s="180" t="s">
        <v>72</v>
      </c>
      <c r="AU272" s="180" t="s">
        <v>79</v>
      </c>
      <c r="AY272" s="179" t="s">
        <v>127</v>
      </c>
      <c r="BK272" s="181">
        <f>SUM(BK273:BK276)</f>
        <v>0</v>
      </c>
    </row>
    <row r="273" spans="1:65" s="2" customFormat="1" ht="21.75" customHeight="1">
      <c r="A273" s="32"/>
      <c r="B273" s="33"/>
      <c r="C273" s="211" t="s">
        <v>430</v>
      </c>
      <c r="D273" s="211" t="s">
        <v>239</v>
      </c>
      <c r="E273" s="212" t="s">
        <v>431</v>
      </c>
      <c r="F273" s="213" t="s">
        <v>432</v>
      </c>
      <c r="G273" s="214" t="s">
        <v>131</v>
      </c>
      <c r="H273" s="215">
        <v>24</v>
      </c>
      <c r="I273" s="216"/>
      <c r="J273" s="217">
        <f>ROUND(I273*H273,2)</f>
        <v>0</v>
      </c>
      <c r="K273" s="213" t="s">
        <v>132</v>
      </c>
      <c r="L273" s="218"/>
      <c r="M273" s="219" t="s">
        <v>21</v>
      </c>
      <c r="N273" s="220" t="s">
        <v>44</v>
      </c>
      <c r="O273" s="62"/>
      <c r="P273" s="191">
        <f>O273*H273</f>
        <v>0</v>
      </c>
      <c r="Q273" s="191">
        <v>0</v>
      </c>
      <c r="R273" s="191">
        <f>Q273*H273</f>
        <v>0</v>
      </c>
      <c r="S273" s="191">
        <v>0</v>
      </c>
      <c r="T273" s="192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93" t="s">
        <v>179</v>
      </c>
      <c r="AT273" s="193" t="s">
        <v>239</v>
      </c>
      <c r="AU273" s="193" t="s">
        <v>81</v>
      </c>
      <c r="AY273" s="15" t="s">
        <v>127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5" t="s">
        <v>79</v>
      </c>
      <c r="BK273" s="194">
        <f>ROUND(I273*H273,2)</f>
        <v>0</v>
      </c>
      <c r="BL273" s="15" t="s">
        <v>133</v>
      </c>
      <c r="BM273" s="193" t="s">
        <v>433</v>
      </c>
    </row>
    <row r="274" spans="1:47" s="2" customFormat="1" ht="19.5">
      <c r="A274" s="32"/>
      <c r="B274" s="33"/>
      <c r="C274" s="34"/>
      <c r="D274" s="195" t="s">
        <v>134</v>
      </c>
      <c r="E274" s="34"/>
      <c r="F274" s="196" t="s">
        <v>242</v>
      </c>
      <c r="G274" s="34"/>
      <c r="H274" s="34"/>
      <c r="I274" s="114"/>
      <c r="J274" s="34"/>
      <c r="K274" s="34"/>
      <c r="L274" s="37"/>
      <c r="M274" s="197"/>
      <c r="N274" s="198"/>
      <c r="O274" s="62"/>
      <c r="P274" s="62"/>
      <c r="Q274" s="62"/>
      <c r="R274" s="62"/>
      <c r="S274" s="62"/>
      <c r="T274" s="63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5" t="s">
        <v>134</v>
      </c>
      <c r="AU274" s="15" t="s">
        <v>81</v>
      </c>
    </row>
    <row r="275" spans="1:65" s="2" customFormat="1" ht="21.75" customHeight="1">
      <c r="A275" s="32"/>
      <c r="B275" s="33"/>
      <c r="C275" s="211" t="s">
        <v>332</v>
      </c>
      <c r="D275" s="211" t="s">
        <v>239</v>
      </c>
      <c r="E275" s="212" t="s">
        <v>434</v>
      </c>
      <c r="F275" s="213" t="s">
        <v>435</v>
      </c>
      <c r="G275" s="214" t="s">
        <v>131</v>
      </c>
      <c r="H275" s="215">
        <v>6</v>
      </c>
      <c r="I275" s="216"/>
      <c r="J275" s="217">
        <f>ROUND(I275*H275,2)</f>
        <v>0</v>
      </c>
      <c r="K275" s="213" t="s">
        <v>132</v>
      </c>
      <c r="L275" s="218"/>
      <c r="M275" s="219" t="s">
        <v>21</v>
      </c>
      <c r="N275" s="220" t="s">
        <v>44</v>
      </c>
      <c r="O275" s="62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93" t="s">
        <v>179</v>
      </c>
      <c r="AT275" s="193" t="s">
        <v>239</v>
      </c>
      <c r="AU275" s="193" t="s">
        <v>81</v>
      </c>
      <c r="AY275" s="15" t="s">
        <v>127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5" t="s">
        <v>79</v>
      </c>
      <c r="BK275" s="194">
        <f>ROUND(I275*H275,2)</f>
        <v>0</v>
      </c>
      <c r="BL275" s="15" t="s">
        <v>133</v>
      </c>
      <c r="BM275" s="193" t="s">
        <v>436</v>
      </c>
    </row>
    <row r="276" spans="1:47" s="2" customFormat="1" ht="19.5">
      <c r="A276" s="32"/>
      <c r="B276" s="33"/>
      <c r="C276" s="34"/>
      <c r="D276" s="195" t="s">
        <v>134</v>
      </c>
      <c r="E276" s="34"/>
      <c r="F276" s="196" t="s">
        <v>242</v>
      </c>
      <c r="G276" s="34"/>
      <c r="H276" s="34"/>
      <c r="I276" s="114"/>
      <c r="J276" s="34"/>
      <c r="K276" s="34"/>
      <c r="L276" s="37"/>
      <c r="M276" s="197"/>
      <c r="N276" s="198"/>
      <c r="O276" s="62"/>
      <c r="P276" s="62"/>
      <c r="Q276" s="62"/>
      <c r="R276" s="62"/>
      <c r="S276" s="62"/>
      <c r="T276" s="63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5" t="s">
        <v>134</v>
      </c>
      <c r="AU276" s="15" t="s">
        <v>81</v>
      </c>
    </row>
    <row r="277" spans="2:63" s="11" customFormat="1" ht="25.9" customHeight="1">
      <c r="B277" s="168"/>
      <c r="C277" s="169"/>
      <c r="D277" s="170" t="s">
        <v>72</v>
      </c>
      <c r="E277" s="171" t="s">
        <v>437</v>
      </c>
      <c r="F277" s="171" t="s">
        <v>438</v>
      </c>
      <c r="G277" s="169"/>
      <c r="H277" s="169"/>
      <c r="I277" s="172"/>
      <c r="J277" s="173">
        <f>BK277</f>
        <v>0</v>
      </c>
      <c r="K277" s="169"/>
      <c r="L277" s="174"/>
      <c r="M277" s="175"/>
      <c r="N277" s="176"/>
      <c r="O277" s="176"/>
      <c r="P277" s="177">
        <f>SUM(P278:P281)</f>
        <v>0</v>
      </c>
      <c r="Q277" s="176"/>
      <c r="R277" s="177">
        <f>SUM(R278:R281)</f>
        <v>0</v>
      </c>
      <c r="S277" s="176"/>
      <c r="T277" s="178">
        <f>SUM(T278:T281)</f>
        <v>0</v>
      </c>
      <c r="AR277" s="179" t="s">
        <v>79</v>
      </c>
      <c r="AT277" s="180" t="s">
        <v>72</v>
      </c>
      <c r="AU277" s="180" t="s">
        <v>73</v>
      </c>
      <c r="AY277" s="179" t="s">
        <v>127</v>
      </c>
      <c r="BK277" s="181">
        <f>SUM(BK278:BK281)</f>
        <v>0</v>
      </c>
    </row>
    <row r="278" spans="1:65" s="2" customFormat="1" ht="16.5" customHeight="1">
      <c r="A278" s="32"/>
      <c r="B278" s="33"/>
      <c r="C278" s="182" t="s">
        <v>439</v>
      </c>
      <c r="D278" s="182" t="s">
        <v>128</v>
      </c>
      <c r="E278" s="183" t="s">
        <v>440</v>
      </c>
      <c r="F278" s="184" t="s">
        <v>441</v>
      </c>
      <c r="G278" s="185" t="s">
        <v>131</v>
      </c>
      <c r="H278" s="186">
        <v>1</v>
      </c>
      <c r="I278" s="187"/>
      <c r="J278" s="188">
        <f>ROUND(I278*H278,2)</f>
        <v>0</v>
      </c>
      <c r="K278" s="184" t="s">
        <v>132</v>
      </c>
      <c r="L278" s="37"/>
      <c r="M278" s="189" t="s">
        <v>21</v>
      </c>
      <c r="N278" s="190" t="s">
        <v>44</v>
      </c>
      <c r="O278" s="62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93" t="s">
        <v>93</v>
      </c>
      <c r="AT278" s="193" t="s">
        <v>128</v>
      </c>
      <c r="AU278" s="193" t="s">
        <v>79</v>
      </c>
      <c r="AY278" s="15" t="s">
        <v>127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5" t="s">
        <v>79</v>
      </c>
      <c r="BK278" s="194">
        <f>ROUND(I278*H278,2)</f>
        <v>0</v>
      </c>
      <c r="BL278" s="15" t="s">
        <v>93</v>
      </c>
      <c r="BM278" s="193" t="s">
        <v>442</v>
      </c>
    </row>
    <row r="279" spans="1:65" s="2" customFormat="1" ht="16.5" customHeight="1">
      <c r="A279" s="32"/>
      <c r="B279" s="33"/>
      <c r="C279" s="182" t="s">
        <v>334</v>
      </c>
      <c r="D279" s="182" t="s">
        <v>128</v>
      </c>
      <c r="E279" s="183" t="s">
        <v>72</v>
      </c>
      <c r="F279" s="184" t="s">
        <v>443</v>
      </c>
      <c r="G279" s="185" t="s">
        <v>131</v>
      </c>
      <c r="H279" s="186">
        <v>1</v>
      </c>
      <c r="I279" s="187"/>
      <c r="J279" s="188">
        <f>ROUND(I279*H279,2)</f>
        <v>0</v>
      </c>
      <c r="K279" s="184" t="s">
        <v>132</v>
      </c>
      <c r="L279" s="37"/>
      <c r="M279" s="189" t="s">
        <v>21</v>
      </c>
      <c r="N279" s="190" t="s">
        <v>44</v>
      </c>
      <c r="O279" s="62"/>
      <c r="P279" s="191">
        <f>O279*H279</f>
        <v>0</v>
      </c>
      <c r="Q279" s="191">
        <v>0</v>
      </c>
      <c r="R279" s="191">
        <f>Q279*H279</f>
        <v>0</v>
      </c>
      <c r="S279" s="191">
        <v>0</v>
      </c>
      <c r="T279" s="192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93" t="s">
        <v>93</v>
      </c>
      <c r="AT279" s="193" t="s">
        <v>128</v>
      </c>
      <c r="AU279" s="193" t="s">
        <v>79</v>
      </c>
      <c r="AY279" s="15" t="s">
        <v>127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5" t="s">
        <v>79</v>
      </c>
      <c r="BK279" s="194">
        <f>ROUND(I279*H279,2)</f>
        <v>0</v>
      </c>
      <c r="BL279" s="15" t="s">
        <v>93</v>
      </c>
      <c r="BM279" s="193" t="s">
        <v>444</v>
      </c>
    </row>
    <row r="280" spans="1:65" s="2" customFormat="1" ht="16.5" customHeight="1">
      <c r="A280" s="32"/>
      <c r="B280" s="33"/>
      <c r="C280" s="182" t="s">
        <v>445</v>
      </c>
      <c r="D280" s="182" t="s">
        <v>128</v>
      </c>
      <c r="E280" s="183" t="s">
        <v>446</v>
      </c>
      <c r="F280" s="184" t="s">
        <v>447</v>
      </c>
      <c r="G280" s="185" t="s">
        <v>131</v>
      </c>
      <c r="H280" s="186">
        <v>1</v>
      </c>
      <c r="I280" s="187"/>
      <c r="J280" s="188">
        <f>ROUND(I280*H280,2)</f>
        <v>0</v>
      </c>
      <c r="K280" s="184" t="s">
        <v>132</v>
      </c>
      <c r="L280" s="37"/>
      <c r="M280" s="189" t="s">
        <v>21</v>
      </c>
      <c r="N280" s="190" t="s">
        <v>44</v>
      </c>
      <c r="O280" s="62"/>
      <c r="P280" s="191">
        <f>O280*H280</f>
        <v>0</v>
      </c>
      <c r="Q280" s="191">
        <v>0</v>
      </c>
      <c r="R280" s="191">
        <f>Q280*H280</f>
        <v>0</v>
      </c>
      <c r="S280" s="191">
        <v>0</v>
      </c>
      <c r="T280" s="192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93" t="s">
        <v>93</v>
      </c>
      <c r="AT280" s="193" t="s">
        <v>128</v>
      </c>
      <c r="AU280" s="193" t="s">
        <v>79</v>
      </c>
      <c r="AY280" s="15" t="s">
        <v>127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5" t="s">
        <v>79</v>
      </c>
      <c r="BK280" s="194">
        <f>ROUND(I280*H280,2)</f>
        <v>0</v>
      </c>
      <c r="BL280" s="15" t="s">
        <v>93</v>
      </c>
      <c r="BM280" s="193" t="s">
        <v>448</v>
      </c>
    </row>
    <row r="281" spans="1:65" s="2" customFormat="1" ht="16.5" customHeight="1">
      <c r="A281" s="32"/>
      <c r="B281" s="33"/>
      <c r="C281" s="182" t="s">
        <v>337</v>
      </c>
      <c r="D281" s="182" t="s">
        <v>128</v>
      </c>
      <c r="E281" s="183" t="s">
        <v>449</v>
      </c>
      <c r="F281" s="184" t="s">
        <v>450</v>
      </c>
      <c r="G281" s="185" t="s">
        <v>131</v>
      </c>
      <c r="H281" s="186">
        <v>1</v>
      </c>
      <c r="I281" s="187"/>
      <c r="J281" s="188">
        <f>ROUND(I281*H281,2)</f>
        <v>0</v>
      </c>
      <c r="K281" s="184" t="s">
        <v>132</v>
      </c>
      <c r="L281" s="37"/>
      <c r="M281" s="221" t="s">
        <v>21</v>
      </c>
      <c r="N281" s="222" t="s">
        <v>44</v>
      </c>
      <c r="O281" s="201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93" t="s">
        <v>93</v>
      </c>
      <c r="AT281" s="193" t="s">
        <v>128</v>
      </c>
      <c r="AU281" s="193" t="s">
        <v>79</v>
      </c>
      <c r="AY281" s="15" t="s">
        <v>127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15" t="s">
        <v>79</v>
      </c>
      <c r="BK281" s="194">
        <f>ROUND(I281*H281,2)</f>
        <v>0</v>
      </c>
      <c r="BL281" s="15" t="s">
        <v>93</v>
      </c>
      <c r="BM281" s="193" t="s">
        <v>451</v>
      </c>
    </row>
    <row r="282" spans="1:31" s="2" customFormat="1" ht="6.95" customHeight="1">
      <c r="A282" s="32"/>
      <c r="B282" s="45"/>
      <c r="C282" s="46"/>
      <c r="D282" s="46"/>
      <c r="E282" s="46"/>
      <c r="F282" s="46"/>
      <c r="G282" s="46"/>
      <c r="H282" s="46"/>
      <c r="I282" s="140"/>
      <c r="J282" s="46"/>
      <c r="K282" s="46"/>
      <c r="L282" s="37"/>
      <c r="M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</row>
  </sheetData>
  <sheetProtection algorithmName="SHA-512" hashValue="HDs+gMe8lZdaHWWEwXl9nIWCSZYtnrKcLG4Azl8Kj+9t9ECktL5io5adUH/lqXIg0Goy5TZvhXo5QS6a5JxcUQ==" saltValue="SZAkSiRBlyPJBT5+9WBYF1alguB81bjaXbQa9GSc1UtcsTpinjhIjP+8WT8nBOnns/WNCWZLJ7C+hohZn7lY1g==" spinCount="100000" sheet="1" objects="1" scenarios="1" formatColumns="0" formatRows="0" autoFilter="0"/>
  <autoFilter ref="C105:K281"/>
  <mergeCells count="15">
    <mergeCell ref="E92:H92"/>
    <mergeCell ref="E96:H96"/>
    <mergeCell ref="E94:H94"/>
    <mergeCell ref="E98:H9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5" customWidth="1"/>
    <col min="2" max="2" width="1.7109375" style="225" customWidth="1"/>
    <col min="3" max="4" width="5.00390625" style="225" customWidth="1"/>
    <col min="5" max="5" width="11.7109375" style="225" customWidth="1"/>
    <col min="6" max="6" width="9.140625" style="225" customWidth="1"/>
    <col min="7" max="7" width="5.00390625" style="225" customWidth="1"/>
    <col min="8" max="8" width="77.8515625" style="225" customWidth="1"/>
    <col min="9" max="10" width="20.00390625" style="225" customWidth="1"/>
    <col min="11" max="11" width="1.7109375" style="225" customWidth="1"/>
  </cols>
  <sheetData>
    <row r="1" s="1" customFormat="1" ht="37.5" customHeight="1"/>
    <row r="2" spans="2:11" s="1" customFormat="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3" customFormat="1" ht="45" customHeight="1">
      <c r="B3" s="229"/>
      <c r="C3" s="361" t="s">
        <v>452</v>
      </c>
      <c r="D3" s="361"/>
      <c r="E3" s="361"/>
      <c r="F3" s="361"/>
      <c r="G3" s="361"/>
      <c r="H3" s="361"/>
      <c r="I3" s="361"/>
      <c r="J3" s="361"/>
      <c r="K3" s="230"/>
    </row>
    <row r="4" spans="2:11" s="1" customFormat="1" ht="25.5" customHeight="1">
      <c r="B4" s="231"/>
      <c r="C4" s="366" t="s">
        <v>453</v>
      </c>
      <c r="D4" s="366"/>
      <c r="E4" s="366"/>
      <c r="F4" s="366"/>
      <c r="G4" s="366"/>
      <c r="H4" s="366"/>
      <c r="I4" s="366"/>
      <c r="J4" s="366"/>
      <c r="K4" s="232"/>
    </row>
    <row r="5" spans="2:11" s="1" customFormat="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s="1" customFormat="1" ht="15" customHeight="1">
      <c r="B6" s="231"/>
      <c r="C6" s="365" t="s">
        <v>454</v>
      </c>
      <c r="D6" s="365"/>
      <c r="E6" s="365"/>
      <c r="F6" s="365"/>
      <c r="G6" s="365"/>
      <c r="H6" s="365"/>
      <c r="I6" s="365"/>
      <c r="J6" s="365"/>
      <c r="K6" s="232"/>
    </row>
    <row r="7" spans="2:11" s="1" customFormat="1" ht="15" customHeight="1">
      <c r="B7" s="235"/>
      <c r="C7" s="365" t="s">
        <v>455</v>
      </c>
      <c r="D7" s="365"/>
      <c r="E7" s="365"/>
      <c r="F7" s="365"/>
      <c r="G7" s="365"/>
      <c r="H7" s="365"/>
      <c r="I7" s="365"/>
      <c r="J7" s="365"/>
      <c r="K7" s="232"/>
    </row>
    <row r="8" spans="2:11" s="1" customFormat="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s="1" customFormat="1" ht="15" customHeight="1">
      <c r="B9" s="235"/>
      <c r="C9" s="365" t="s">
        <v>456</v>
      </c>
      <c r="D9" s="365"/>
      <c r="E9" s="365"/>
      <c r="F9" s="365"/>
      <c r="G9" s="365"/>
      <c r="H9" s="365"/>
      <c r="I9" s="365"/>
      <c r="J9" s="365"/>
      <c r="K9" s="232"/>
    </row>
    <row r="10" spans="2:11" s="1" customFormat="1" ht="15" customHeight="1">
      <c r="B10" s="235"/>
      <c r="C10" s="234"/>
      <c r="D10" s="365" t="s">
        <v>457</v>
      </c>
      <c r="E10" s="365"/>
      <c r="F10" s="365"/>
      <c r="G10" s="365"/>
      <c r="H10" s="365"/>
      <c r="I10" s="365"/>
      <c r="J10" s="365"/>
      <c r="K10" s="232"/>
    </row>
    <row r="11" spans="2:11" s="1" customFormat="1" ht="15" customHeight="1">
      <c r="B11" s="235"/>
      <c r="C11" s="236"/>
      <c r="D11" s="365" t="s">
        <v>458</v>
      </c>
      <c r="E11" s="365"/>
      <c r="F11" s="365"/>
      <c r="G11" s="365"/>
      <c r="H11" s="365"/>
      <c r="I11" s="365"/>
      <c r="J11" s="365"/>
      <c r="K11" s="232"/>
    </row>
    <row r="12" spans="2:11" s="1" customFormat="1" ht="15" customHeight="1">
      <c r="B12" s="235"/>
      <c r="C12" s="236"/>
      <c r="D12" s="234"/>
      <c r="E12" s="234"/>
      <c r="F12" s="234"/>
      <c r="G12" s="234"/>
      <c r="H12" s="234"/>
      <c r="I12" s="234"/>
      <c r="J12" s="234"/>
      <c r="K12" s="232"/>
    </row>
    <row r="13" spans="2:11" s="1" customFormat="1" ht="15" customHeight="1">
      <c r="B13" s="235"/>
      <c r="C13" s="236"/>
      <c r="D13" s="237" t="s">
        <v>459</v>
      </c>
      <c r="E13" s="234"/>
      <c r="F13" s="234"/>
      <c r="G13" s="234"/>
      <c r="H13" s="234"/>
      <c r="I13" s="234"/>
      <c r="J13" s="234"/>
      <c r="K13" s="232"/>
    </row>
    <row r="14" spans="2:11" s="1" customFormat="1" ht="12.75" customHeight="1">
      <c r="B14" s="235"/>
      <c r="C14" s="236"/>
      <c r="D14" s="236"/>
      <c r="E14" s="236"/>
      <c r="F14" s="236"/>
      <c r="G14" s="236"/>
      <c r="H14" s="236"/>
      <c r="I14" s="236"/>
      <c r="J14" s="236"/>
      <c r="K14" s="232"/>
    </row>
    <row r="15" spans="2:11" s="1" customFormat="1" ht="15" customHeight="1">
      <c r="B15" s="235"/>
      <c r="C15" s="236"/>
      <c r="D15" s="365" t="s">
        <v>460</v>
      </c>
      <c r="E15" s="365"/>
      <c r="F15" s="365"/>
      <c r="G15" s="365"/>
      <c r="H15" s="365"/>
      <c r="I15" s="365"/>
      <c r="J15" s="365"/>
      <c r="K15" s="232"/>
    </row>
    <row r="16" spans="2:11" s="1" customFormat="1" ht="15" customHeight="1">
      <c r="B16" s="235"/>
      <c r="C16" s="236"/>
      <c r="D16" s="365" t="s">
        <v>461</v>
      </c>
      <c r="E16" s="365"/>
      <c r="F16" s="365"/>
      <c r="G16" s="365"/>
      <c r="H16" s="365"/>
      <c r="I16" s="365"/>
      <c r="J16" s="365"/>
      <c r="K16" s="232"/>
    </row>
    <row r="17" spans="2:11" s="1" customFormat="1" ht="15" customHeight="1">
      <c r="B17" s="235"/>
      <c r="C17" s="236"/>
      <c r="D17" s="365" t="s">
        <v>462</v>
      </c>
      <c r="E17" s="365"/>
      <c r="F17" s="365"/>
      <c r="G17" s="365"/>
      <c r="H17" s="365"/>
      <c r="I17" s="365"/>
      <c r="J17" s="365"/>
      <c r="K17" s="232"/>
    </row>
    <row r="18" spans="2:11" s="1" customFormat="1" ht="15" customHeight="1">
      <c r="B18" s="235"/>
      <c r="C18" s="236"/>
      <c r="D18" s="236"/>
      <c r="E18" s="238" t="s">
        <v>78</v>
      </c>
      <c r="F18" s="365" t="s">
        <v>463</v>
      </c>
      <c r="G18" s="365"/>
      <c r="H18" s="365"/>
      <c r="I18" s="365"/>
      <c r="J18" s="365"/>
      <c r="K18" s="232"/>
    </row>
    <row r="19" spans="2:11" s="1" customFormat="1" ht="15" customHeight="1">
      <c r="B19" s="235"/>
      <c r="C19" s="236"/>
      <c r="D19" s="236"/>
      <c r="E19" s="238" t="s">
        <v>464</v>
      </c>
      <c r="F19" s="365" t="s">
        <v>465</v>
      </c>
      <c r="G19" s="365"/>
      <c r="H19" s="365"/>
      <c r="I19" s="365"/>
      <c r="J19" s="365"/>
      <c r="K19" s="232"/>
    </row>
    <row r="20" spans="2:11" s="1" customFormat="1" ht="15" customHeight="1">
      <c r="B20" s="235"/>
      <c r="C20" s="236"/>
      <c r="D20" s="236"/>
      <c r="E20" s="238" t="s">
        <v>466</v>
      </c>
      <c r="F20" s="365" t="s">
        <v>467</v>
      </c>
      <c r="G20" s="365"/>
      <c r="H20" s="365"/>
      <c r="I20" s="365"/>
      <c r="J20" s="365"/>
      <c r="K20" s="232"/>
    </row>
    <row r="21" spans="2:11" s="1" customFormat="1" ht="15" customHeight="1">
      <c r="B21" s="235"/>
      <c r="C21" s="236"/>
      <c r="D21" s="236"/>
      <c r="E21" s="238" t="s">
        <v>468</v>
      </c>
      <c r="F21" s="365" t="s">
        <v>469</v>
      </c>
      <c r="G21" s="365"/>
      <c r="H21" s="365"/>
      <c r="I21" s="365"/>
      <c r="J21" s="365"/>
      <c r="K21" s="232"/>
    </row>
    <row r="22" spans="2:11" s="1" customFormat="1" ht="15" customHeight="1">
      <c r="B22" s="235"/>
      <c r="C22" s="236"/>
      <c r="D22" s="236"/>
      <c r="E22" s="238" t="s">
        <v>470</v>
      </c>
      <c r="F22" s="365" t="s">
        <v>471</v>
      </c>
      <c r="G22" s="365"/>
      <c r="H22" s="365"/>
      <c r="I22" s="365"/>
      <c r="J22" s="365"/>
      <c r="K22" s="232"/>
    </row>
    <row r="23" spans="2:11" s="1" customFormat="1" ht="15" customHeight="1">
      <c r="B23" s="235"/>
      <c r="C23" s="236"/>
      <c r="D23" s="236"/>
      <c r="E23" s="238" t="s">
        <v>84</v>
      </c>
      <c r="F23" s="365" t="s">
        <v>472</v>
      </c>
      <c r="G23" s="365"/>
      <c r="H23" s="365"/>
      <c r="I23" s="365"/>
      <c r="J23" s="365"/>
      <c r="K23" s="232"/>
    </row>
    <row r="24" spans="2:11" s="1" customFormat="1" ht="12.75" customHeight="1">
      <c r="B24" s="235"/>
      <c r="C24" s="236"/>
      <c r="D24" s="236"/>
      <c r="E24" s="236"/>
      <c r="F24" s="236"/>
      <c r="G24" s="236"/>
      <c r="H24" s="236"/>
      <c r="I24" s="236"/>
      <c r="J24" s="236"/>
      <c r="K24" s="232"/>
    </row>
    <row r="25" spans="2:11" s="1" customFormat="1" ht="15" customHeight="1">
      <c r="B25" s="235"/>
      <c r="C25" s="365" t="s">
        <v>473</v>
      </c>
      <c r="D25" s="365"/>
      <c r="E25" s="365"/>
      <c r="F25" s="365"/>
      <c r="G25" s="365"/>
      <c r="H25" s="365"/>
      <c r="I25" s="365"/>
      <c r="J25" s="365"/>
      <c r="K25" s="232"/>
    </row>
    <row r="26" spans="2:11" s="1" customFormat="1" ht="15" customHeight="1">
      <c r="B26" s="235"/>
      <c r="C26" s="365" t="s">
        <v>474</v>
      </c>
      <c r="D26" s="365"/>
      <c r="E26" s="365"/>
      <c r="F26" s="365"/>
      <c r="G26" s="365"/>
      <c r="H26" s="365"/>
      <c r="I26" s="365"/>
      <c r="J26" s="365"/>
      <c r="K26" s="232"/>
    </row>
    <row r="27" spans="2:11" s="1" customFormat="1" ht="15" customHeight="1">
      <c r="B27" s="235"/>
      <c r="C27" s="234"/>
      <c r="D27" s="365" t="s">
        <v>475</v>
      </c>
      <c r="E27" s="365"/>
      <c r="F27" s="365"/>
      <c r="G27" s="365"/>
      <c r="H27" s="365"/>
      <c r="I27" s="365"/>
      <c r="J27" s="365"/>
      <c r="K27" s="232"/>
    </row>
    <row r="28" spans="2:11" s="1" customFormat="1" ht="15" customHeight="1">
      <c r="B28" s="235"/>
      <c r="C28" s="236"/>
      <c r="D28" s="365" t="s">
        <v>476</v>
      </c>
      <c r="E28" s="365"/>
      <c r="F28" s="365"/>
      <c r="G28" s="365"/>
      <c r="H28" s="365"/>
      <c r="I28" s="365"/>
      <c r="J28" s="365"/>
      <c r="K28" s="232"/>
    </row>
    <row r="29" spans="2:11" s="1" customFormat="1" ht="12.75" customHeight="1">
      <c r="B29" s="235"/>
      <c r="C29" s="236"/>
      <c r="D29" s="236"/>
      <c r="E29" s="236"/>
      <c r="F29" s="236"/>
      <c r="G29" s="236"/>
      <c r="H29" s="236"/>
      <c r="I29" s="236"/>
      <c r="J29" s="236"/>
      <c r="K29" s="232"/>
    </row>
    <row r="30" spans="2:11" s="1" customFormat="1" ht="15" customHeight="1">
      <c r="B30" s="235"/>
      <c r="C30" s="236"/>
      <c r="D30" s="365" t="s">
        <v>477</v>
      </c>
      <c r="E30" s="365"/>
      <c r="F30" s="365"/>
      <c r="G30" s="365"/>
      <c r="H30" s="365"/>
      <c r="I30" s="365"/>
      <c r="J30" s="365"/>
      <c r="K30" s="232"/>
    </row>
    <row r="31" spans="2:11" s="1" customFormat="1" ht="15" customHeight="1">
      <c r="B31" s="235"/>
      <c r="C31" s="236"/>
      <c r="D31" s="365" t="s">
        <v>478</v>
      </c>
      <c r="E31" s="365"/>
      <c r="F31" s="365"/>
      <c r="G31" s="365"/>
      <c r="H31" s="365"/>
      <c r="I31" s="365"/>
      <c r="J31" s="365"/>
      <c r="K31" s="232"/>
    </row>
    <row r="32" spans="2:11" s="1" customFormat="1" ht="12.75" customHeight="1">
      <c r="B32" s="235"/>
      <c r="C32" s="236"/>
      <c r="D32" s="236"/>
      <c r="E32" s="236"/>
      <c r="F32" s="236"/>
      <c r="G32" s="236"/>
      <c r="H32" s="236"/>
      <c r="I32" s="236"/>
      <c r="J32" s="236"/>
      <c r="K32" s="232"/>
    </row>
    <row r="33" spans="2:11" s="1" customFormat="1" ht="15" customHeight="1">
      <c r="B33" s="235"/>
      <c r="C33" s="236"/>
      <c r="D33" s="365" t="s">
        <v>479</v>
      </c>
      <c r="E33" s="365"/>
      <c r="F33" s="365"/>
      <c r="G33" s="365"/>
      <c r="H33" s="365"/>
      <c r="I33" s="365"/>
      <c r="J33" s="365"/>
      <c r="K33" s="232"/>
    </row>
    <row r="34" spans="2:11" s="1" customFormat="1" ht="15" customHeight="1">
      <c r="B34" s="235"/>
      <c r="C34" s="236"/>
      <c r="D34" s="365" t="s">
        <v>480</v>
      </c>
      <c r="E34" s="365"/>
      <c r="F34" s="365"/>
      <c r="G34" s="365"/>
      <c r="H34" s="365"/>
      <c r="I34" s="365"/>
      <c r="J34" s="365"/>
      <c r="K34" s="232"/>
    </row>
    <row r="35" spans="2:11" s="1" customFormat="1" ht="15" customHeight="1">
      <c r="B35" s="235"/>
      <c r="C35" s="236"/>
      <c r="D35" s="365" t="s">
        <v>481</v>
      </c>
      <c r="E35" s="365"/>
      <c r="F35" s="365"/>
      <c r="G35" s="365"/>
      <c r="H35" s="365"/>
      <c r="I35" s="365"/>
      <c r="J35" s="365"/>
      <c r="K35" s="232"/>
    </row>
    <row r="36" spans="2:11" s="1" customFormat="1" ht="15" customHeight="1">
      <c r="B36" s="235"/>
      <c r="C36" s="236"/>
      <c r="D36" s="234"/>
      <c r="E36" s="237" t="s">
        <v>113</v>
      </c>
      <c r="F36" s="234"/>
      <c r="G36" s="365" t="s">
        <v>482</v>
      </c>
      <c r="H36" s="365"/>
      <c r="I36" s="365"/>
      <c r="J36" s="365"/>
      <c r="K36" s="232"/>
    </row>
    <row r="37" spans="2:11" s="1" customFormat="1" ht="30.75" customHeight="1">
      <c r="B37" s="235"/>
      <c r="C37" s="236"/>
      <c r="D37" s="234"/>
      <c r="E37" s="237" t="s">
        <v>483</v>
      </c>
      <c r="F37" s="234"/>
      <c r="G37" s="365" t="s">
        <v>484</v>
      </c>
      <c r="H37" s="365"/>
      <c r="I37" s="365"/>
      <c r="J37" s="365"/>
      <c r="K37" s="232"/>
    </row>
    <row r="38" spans="2:11" s="1" customFormat="1" ht="15" customHeight="1">
      <c r="B38" s="235"/>
      <c r="C38" s="236"/>
      <c r="D38" s="234"/>
      <c r="E38" s="237" t="s">
        <v>54</v>
      </c>
      <c r="F38" s="234"/>
      <c r="G38" s="365" t="s">
        <v>485</v>
      </c>
      <c r="H38" s="365"/>
      <c r="I38" s="365"/>
      <c r="J38" s="365"/>
      <c r="K38" s="232"/>
    </row>
    <row r="39" spans="2:11" s="1" customFormat="1" ht="15" customHeight="1">
      <c r="B39" s="235"/>
      <c r="C39" s="236"/>
      <c r="D39" s="234"/>
      <c r="E39" s="237" t="s">
        <v>55</v>
      </c>
      <c r="F39" s="234"/>
      <c r="G39" s="365" t="s">
        <v>486</v>
      </c>
      <c r="H39" s="365"/>
      <c r="I39" s="365"/>
      <c r="J39" s="365"/>
      <c r="K39" s="232"/>
    </row>
    <row r="40" spans="2:11" s="1" customFormat="1" ht="15" customHeight="1">
      <c r="B40" s="235"/>
      <c r="C40" s="236"/>
      <c r="D40" s="234"/>
      <c r="E40" s="237" t="s">
        <v>114</v>
      </c>
      <c r="F40" s="234"/>
      <c r="G40" s="365" t="s">
        <v>487</v>
      </c>
      <c r="H40" s="365"/>
      <c r="I40" s="365"/>
      <c r="J40" s="365"/>
      <c r="K40" s="232"/>
    </row>
    <row r="41" spans="2:11" s="1" customFormat="1" ht="15" customHeight="1">
      <c r="B41" s="235"/>
      <c r="C41" s="236"/>
      <c r="D41" s="234"/>
      <c r="E41" s="237" t="s">
        <v>115</v>
      </c>
      <c r="F41" s="234"/>
      <c r="G41" s="365" t="s">
        <v>488</v>
      </c>
      <c r="H41" s="365"/>
      <c r="I41" s="365"/>
      <c r="J41" s="365"/>
      <c r="K41" s="232"/>
    </row>
    <row r="42" spans="2:11" s="1" customFormat="1" ht="15" customHeight="1">
      <c r="B42" s="235"/>
      <c r="C42" s="236"/>
      <c r="D42" s="234"/>
      <c r="E42" s="237" t="s">
        <v>489</v>
      </c>
      <c r="F42" s="234"/>
      <c r="G42" s="365" t="s">
        <v>490</v>
      </c>
      <c r="H42" s="365"/>
      <c r="I42" s="365"/>
      <c r="J42" s="365"/>
      <c r="K42" s="232"/>
    </row>
    <row r="43" spans="2:11" s="1" customFormat="1" ht="15" customHeight="1">
      <c r="B43" s="235"/>
      <c r="C43" s="236"/>
      <c r="D43" s="234"/>
      <c r="E43" s="237"/>
      <c r="F43" s="234"/>
      <c r="G43" s="365" t="s">
        <v>491</v>
      </c>
      <c r="H43" s="365"/>
      <c r="I43" s="365"/>
      <c r="J43" s="365"/>
      <c r="K43" s="232"/>
    </row>
    <row r="44" spans="2:11" s="1" customFormat="1" ht="15" customHeight="1">
      <c r="B44" s="235"/>
      <c r="C44" s="236"/>
      <c r="D44" s="234"/>
      <c r="E44" s="237" t="s">
        <v>492</v>
      </c>
      <c r="F44" s="234"/>
      <c r="G44" s="365" t="s">
        <v>493</v>
      </c>
      <c r="H44" s="365"/>
      <c r="I44" s="365"/>
      <c r="J44" s="365"/>
      <c r="K44" s="232"/>
    </row>
    <row r="45" spans="2:11" s="1" customFormat="1" ht="15" customHeight="1">
      <c r="B45" s="235"/>
      <c r="C45" s="236"/>
      <c r="D45" s="234"/>
      <c r="E45" s="237" t="s">
        <v>117</v>
      </c>
      <c r="F45" s="234"/>
      <c r="G45" s="365" t="s">
        <v>494</v>
      </c>
      <c r="H45" s="365"/>
      <c r="I45" s="365"/>
      <c r="J45" s="365"/>
      <c r="K45" s="232"/>
    </row>
    <row r="46" spans="2:11" s="1" customFormat="1" ht="12.75" customHeight="1">
      <c r="B46" s="235"/>
      <c r="C46" s="236"/>
      <c r="D46" s="234"/>
      <c r="E46" s="234"/>
      <c r="F46" s="234"/>
      <c r="G46" s="234"/>
      <c r="H46" s="234"/>
      <c r="I46" s="234"/>
      <c r="J46" s="234"/>
      <c r="K46" s="232"/>
    </row>
    <row r="47" spans="2:11" s="1" customFormat="1" ht="15" customHeight="1">
      <c r="B47" s="235"/>
      <c r="C47" s="236"/>
      <c r="D47" s="365" t="s">
        <v>495</v>
      </c>
      <c r="E47" s="365"/>
      <c r="F47" s="365"/>
      <c r="G47" s="365"/>
      <c r="H47" s="365"/>
      <c r="I47" s="365"/>
      <c r="J47" s="365"/>
      <c r="K47" s="232"/>
    </row>
    <row r="48" spans="2:11" s="1" customFormat="1" ht="15" customHeight="1">
      <c r="B48" s="235"/>
      <c r="C48" s="236"/>
      <c r="D48" s="236"/>
      <c r="E48" s="365" t="s">
        <v>496</v>
      </c>
      <c r="F48" s="365"/>
      <c r="G48" s="365"/>
      <c r="H48" s="365"/>
      <c r="I48" s="365"/>
      <c r="J48" s="365"/>
      <c r="K48" s="232"/>
    </row>
    <row r="49" spans="2:11" s="1" customFormat="1" ht="15" customHeight="1">
      <c r="B49" s="235"/>
      <c r="C49" s="236"/>
      <c r="D49" s="236"/>
      <c r="E49" s="365" t="s">
        <v>497</v>
      </c>
      <c r="F49" s="365"/>
      <c r="G49" s="365"/>
      <c r="H49" s="365"/>
      <c r="I49" s="365"/>
      <c r="J49" s="365"/>
      <c r="K49" s="232"/>
    </row>
    <row r="50" spans="2:11" s="1" customFormat="1" ht="15" customHeight="1">
      <c r="B50" s="235"/>
      <c r="C50" s="236"/>
      <c r="D50" s="236"/>
      <c r="E50" s="365" t="s">
        <v>498</v>
      </c>
      <c r="F50" s="365"/>
      <c r="G50" s="365"/>
      <c r="H50" s="365"/>
      <c r="I50" s="365"/>
      <c r="J50" s="365"/>
      <c r="K50" s="232"/>
    </row>
    <row r="51" spans="2:11" s="1" customFormat="1" ht="15" customHeight="1">
      <c r="B51" s="235"/>
      <c r="C51" s="236"/>
      <c r="D51" s="365" t="s">
        <v>499</v>
      </c>
      <c r="E51" s="365"/>
      <c r="F51" s="365"/>
      <c r="G51" s="365"/>
      <c r="H51" s="365"/>
      <c r="I51" s="365"/>
      <c r="J51" s="365"/>
      <c r="K51" s="232"/>
    </row>
    <row r="52" spans="2:11" s="1" customFormat="1" ht="25.5" customHeight="1">
      <c r="B52" s="231"/>
      <c r="C52" s="366" t="s">
        <v>500</v>
      </c>
      <c r="D52" s="366"/>
      <c r="E52" s="366"/>
      <c r="F52" s="366"/>
      <c r="G52" s="366"/>
      <c r="H52" s="366"/>
      <c r="I52" s="366"/>
      <c r="J52" s="366"/>
      <c r="K52" s="232"/>
    </row>
    <row r="53" spans="2:11" s="1" customFormat="1" ht="5.25" customHeight="1">
      <c r="B53" s="231"/>
      <c r="C53" s="233"/>
      <c r="D53" s="233"/>
      <c r="E53" s="233"/>
      <c r="F53" s="233"/>
      <c r="G53" s="233"/>
      <c r="H53" s="233"/>
      <c r="I53" s="233"/>
      <c r="J53" s="233"/>
      <c r="K53" s="232"/>
    </row>
    <row r="54" spans="2:11" s="1" customFormat="1" ht="15" customHeight="1">
      <c r="B54" s="231"/>
      <c r="C54" s="365" t="s">
        <v>501</v>
      </c>
      <c r="D54" s="365"/>
      <c r="E54" s="365"/>
      <c r="F54" s="365"/>
      <c r="G54" s="365"/>
      <c r="H54" s="365"/>
      <c r="I54" s="365"/>
      <c r="J54" s="365"/>
      <c r="K54" s="232"/>
    </row>
    <row r="55" spans="2:11" s="1" customFormat="1" ht="15" customHeight="1">
      <c r="B55" s="231"/>
      <c r="C55" s="365" t="s">
        <v>502</v>
      </c>
      <c r="D55" s="365"/>
      <c r="E55" s="365"/>
      <c r="F55" s="365"/>
      <c r="G55" s="365"/>
      <c r="H55" s="365"/>
      <c r="I55" s="365"/>
      <c r="J55" s="365"/>
      <c r="K55" s="232"/>
    </row>
    <row r="56" spans="2:11" s="1" customFormat="1" ht="12.75" customHeight="1">
      <c r="B56" s="231"/>
      <c r="C56" s="234"/>
      <c r="D56" s="234"/>
      <c r="E56" s="234"/>
      <c r="F56" s="234"/>
      <c r="G56" s="234"/>
      <c r="H56" s="234"/>
      <c r="I56" s="234"/>
      <c r="J56" s="234"/>
      <c r="K56" s="232"/>
    </row>
    <row r="57" spans="2:11" s="1" customFormat="1" ht="15" customHeight="1">
      <c r="B57" s="231"/>
      <c r="C57" s="365" t="s">
        <v>503</v>
      </c>
      <c r="D57" s="365"/>
      <c r="E57" s="365"/>
      <c r="F57" s="365"/>
      <c r="G57" s="365"/>
      <c r="H57" s="365"/>
      <c r="I57" s="365"/>
      <c r="J57" s="365"/>
      <c r="K57" s="232"/>
    </row>
    <row r="58" spans="2:11" s="1" customFormat="1" ht="15" customHeight="1">
      <c r="B58" s="231"/>
      <c r="C58" s="236"/>
      <c r="D58" s="365" t="s">
        <v>504</v>
      </c>
      <c r="E58" s="365"/>
      <c r="F58" s="365"/>
      <c r="G58" s="365"/>
      <c r="H58" s="365"/>
      <c r="I58" s="365"/>
      <c r="J58" s="365"/>
      <c r="K58" s="232"/>
    </row>
    <row r="59" spans="2:11" s="1" customFormat="1" ht="15" customHeight="1">
      <c r="B59" s="231"/>
      <c r="C59" s="236"/>
      <c r="D59" s="365" t="s">
        <v>505</v>
      </c>
      <c r="E59" s="365"/>
      <c r="F59" s="365"/>
      <c r="G59" s="365"/>
      <c r="H59" s="365"/>
      <c r="I59" s="365"/>
      <c r="J59" s="365"/>
      <c r="K59" s="232"/>
    </row>
    <row r="60" spans="2:11" s="1" customFormat="1" ht="15" customHeight="1">
      <c r="B60" s="231"/>
      <c r="C60" s="236"/>
      <c r="D60" s="365" t="s">
        <v>506</v>
      </c>
      <c r="E60" s="365"/>
      <c r="F60" s="365"/>
      <c r="G60" s="365"/>
      <c r="H60" s="365"/>
      <c r="I60" s="365"/>
      <c r="J60" s="365"/>
      <c r="K60" s="232"/>
    </row>
    <row r="61" spans="2:11" s="1" customFormat="1" ht="15" customHeight="1">
      <c r="B61" s="231"/>
      <c r="C61" s="236"/>
      <c r="D61" s="365" t="s">
        <v>507</v>
      </c>
      <c r="E61" s="365"/>
      <c r="F61" s="365"/>
      <c r="G61" s="365"/>
      <c r="H61" s="365"/>
      <c r="I61" s="365"/>
      <c r="J61" s="365"/>
      <c r="K61" s="232"/>
    </row>
    <row r="62" spans="2:11" s="1" customFormat="1" ht="15" customHeight="1">
      <c r="B62" s="231"/>
      <c r="C62" s="236"/>
      <c r="D62" s="367" t="s">
        <v>508</v>
      </c>
      <c r="E62" s="367"/>
      <c r="F62" s="367"/>
      <c r="G62" s="367"/>
      <c r="H62" s="367"/>
      <c r="I62" s="367"/>
      <c r="J62" s="367"/>
      <c r="K62" s="232"/>
    </row>
    <row r="63" spans="2:11" s="1" customFormat="1" ht="15" customHeight="1">
      <c r="B63" s="231"/>
      <c r="C63" s="236"/>
      <c r="D63" s="365" t="s">
        <v>509</v>
      </c>
      <c r="E63" s="365"/>
      <c r="F63" s="365"/>
      <c r="G63" s="365"/>
      <c r="H63" s="365"/>
      <c r="I63" s="365"/>
      <c r="J63" s="365"/>
      <c r="K63" s="232"/>
    </row>
    <row r="64" spans="2:11" s="1" customFormat="1" ht="12.75" customHeight="1">
      <c r="B64" s="231"/>
      <c r="C64" s="236"/>
      <c r="D64" s="236"/>
      <c r="E64" s="239"/>
      <c r="F64" s="236"/>
      <c r="G64" s="236"/>
      <c r="H64" s="236"/>
      <c r="I64" s="236"/>
      <c r="J64" s="236"/>
      <c r="K64" s="232"/>
    </row>
    <row r="65" spans="2:11" s="1" customFormat="1" ht="15" customHeight="1">
      <c r="B65" s="231"/>
      <c r="C65" s="236"/>
      <c r="D65" s="365" t="s">
        <v>510</v>
      </c>
      <c r="E65" s="365"/>
      <c r="F65" s="365"/>
      <c r="G65" s="365"/>
      <c r="H65" s="365"/>
      <c r="I65" s="365"/>
      <c r="J65" s="365"/>
      <c r="K65" s="232"/>
    </row>
    <row r="66" spans="2:11" s="1" customFormat="1" ht="15" customHeight="1">
      <c r="B66" s="231"/>
      <c r="C66" s="236"/>
      <c r="D66" s="367" t="s">
        <v>511</v>
      </c>
      <c r="E66" s="367"/>
      <c r="F66" s="367"/>
      <c r="G66" s="367"/>
      <c r="H66" s="367"/>
      <c r="I66" s="367"/>
      <c r="J66" s="367"/>
      <c r="K66" s="232"/>
    </row>
    <row r="67" spans="2:11" s="1" customFormat="1" ht="15" customHeight="1">
      <c r="B67" s="231"/>
      <c r="C67" s="236"/>
      <c r="D67" s="365" t="s">
        <v>512</v>
      </c>
      <c r="E67" s="365"/>
      <c r="F67" s="365"/>
      <c r="G67" s="365"/>
      <c r="H67" s="365"/>
      <c r="I67" s="365"/>
      <c r="J67" s="365"/>
      <c r="K67" s="232"/>
    </row>
    <row r="68" spans="2:11" s="1" customFormat="1" ht="15" customHeight="1">
      <c r="B68" s="231"/>
      <c r="C68" s="236"/>
      <c r="D68" s="365" t="s">
        <v>513</v>
      </c>
      <c r="E68" s="365"/>
      <c r="F68" s="365"/>
      <c r="G68" s="365"/>
      <c r="H68" s="365"/>
      <c r="I68" s="365"/>
      <c r="J68" s="365"/>
      <c r="K68" s="232"/>
    </row>
    <row r="69" spans="2:11" s="1" customFormat="1" ht="15" customHeight="1">
      <c r="B69" s="231"/>
      <c r="C69" s="236"/>
      <c r="D69" s="365" t="s">
        <v>514</v>
      </c>
      <c r="E69" s="365"/>
      <c r="F69" s="365"/>
      <c r="G69" s="365"/>
      <c r="H69" s="365"/>
      <c r="I69" s="365"/>
      <c r="J69" s="365"/>
      <c r="K69" s="232"/>
    </row>
    <row r="70" spans="2:11" s="1" customFormat="1" ht="15" customHeight="1">
      <c r="B70" s="231"/>
      <c r="C70" s="236"/>
      <c r="D70" s="365" t="s">
        <v>515</v>
      </c>
      <c r="E70" s="365"/>
      <c r="F70" s="365"/>
      <c r="G70" s="365"/>
      <c r="H70" s="365"/>
      <c r="I70" s="365"/>
      <c r="J70" s="365"/>
      <c r="K70" s="232"/>
    </row>
    <row r="71" spans="2:11" s="1" customFormat="1" ht="12.75" customHeight="1">
      <c r="B71" s="240"/>
      <c r="C71" s="241"/>
      <c r="D71" s="241"/>
      <c r="E71" s="241"/>
      <c r="F71" s="241"/>
      <c r="G71" s="241"/>
      <c r="H71" s="241"/>
      <c r="I71" s="241"/>
      <c r="J71" s="241"/>
      <c r="K71" s="242"/>
    </row>
    <row r="72" spans="2:11" s="1" customFormat="1" ht="18.75" customHeight="1">
      <c r="B72" s="243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s="1" customFormat="1" ht="18.75" customHeight="1">
      <c r="B73" s="244"/>
      <c r="C73" s="244"/>
      <c r="D73" s="244"/>
      <c r="E73" s="244"/>
      <c r="F73" s="244"/>
      <c r="G73" s="244"/>
      <c r="H73" s="244"/>
      <c r="I73" s="244"/>
      <c r="J73" s="244"/>
      <c r="K73" s="244"/>
    </row>
    <row r="74" spans="2:11" s="1" customFormat="1" ht="7.5" customHeight="1">
      <c r="B74" s="245"/>
      <c r="C74" s="246"/>
      <c r="D74" s="246"/>
      <c r="E74" s="246"/>
      <c r="F74" s="246"/>
      <c r="G74" s="246"/>
      <c r="H74" s="246"/>
      <c r="I74" s="246"/>
      <c r="J74" s="246"/>
      <c r="K74" s="247"/>
    </row>
    <row r="75" spans="2:11" s="1" customFormat="1" ht="45" customHeight="1">
      <c r="B75" s="248"/>
      <c r="C75" s="360" t="s">
        <v>516</v>
      </c>
      <c r="D75" s="360"/>
      <c r="E75" s="360"/>
      <c r="F75" s="360"/>
      <c r="G75" s="360"/>
      <c r="H75" s="360"/>
      <c r="I75" s="360"/>
      <c r="J75" s="360"/>
      <c r="K75" s="249"/>
    </row>
    <row r="76" spans="2:11" s="1" customFormat="1" ht="17.25" customHeight="1">
      <c r="B76" s="248"/>
      <c r="C76" s="250" t="s">
        <v>517</v>
      </c>
      <c r="D76" s="250"/>
      <c r="E76" s="250"/>
      <c r="F76" s="250" t="s">
        <v>518</v>
      </c>
      <c r="G76" s="251"/>
      <c r="H76" s="250" t="s">
        <v>55</v>
      </c>
      <c r="I76" s="250" t="s">
        <v>58</v>
      </c>
      <c r="J76" s="250" t="s">
        <v>519</v>
      </c>
      <c r="K76" s="249"/>
    </row>
    <row r="77" spans="2:11" s="1" customFormat="1" ht="17.25" customHeight="1">
      <c r="B77" s="248"/>
      <c r="C77" s="252" t="s">
        <v>520</v>
      </c>
      <c r="D77" s="252"/>
      <c r="E77" s="252"/>
      <c r="F77" s="253" t="s">
        <v>521</v>
      </c>
      <c r="G77" s="254"/>
      <c r="H77" s="252"/>
      <c r="I77" s="252"/>
      <c r="J77" s="252" t="s">
        <v>522</v>
      </c>
      <c r="K77" s="249"/>
    </row>
    <row r="78" spans="2:11" s="1" customFormat="1" ht="5.25" customHeight="1">
      <c r="B78" s="248"/>
      <c r="C78" s="255"/>
      <c r="D78" s="255"/>
      <c r="E78" s="255"/>
      <c r="F78" s="255"/>
      <c r="G78" s="256"/>
      <c r="H78" s="255"/>
      <c r="I78" s="255"/>
      <c r="J78" s="255"/>
      <c r="K78" s="249"/>
    </row>
    <row r="79" spans="2:11" s="1" customFormat="1" ht="15" customHeight="1">
      <c r="B79" s="248"/>
      <c r="C79" s="237" t="s">
        <v>54</v>
      </c>
      <c r="D79" s="255"/>
      <c r="E79" s="255"/>
      <c r="F79" s="257" t="s">
        <v>523</v>
      </c>
      <c r="G79" s="256"/>
      <c r="H79" s="237" t="s">
        <v>524</v>
      </c>
      <c r="I79" s="237" t="s">
        <v>525</v>
      </c>
      <c r="J79" s="237">
        <v>20</v>
      </c>
      <c r="K79" s="249"/>
    </row>
    <row r="80" spans="2:11" s="1" customFormat="1" ht="15" customHeight="1">
      <c r="B80" s="248"/>
      <c r="C80" s="237" t="s">
        <v>526</v>
      </c>
      <c r="D80" s="237"/>
      <c r="E80" s="237"/>
      <c r="F80" s="257" t="s">
        <v>523</v>
      </c>
      <c r="G80" s="256"/>
      <c r="H80" s="237" t="s">
        <v>527</v>
      </c>
      <c r="I80" s="237" t="s">
        <v>525</v>
      </c>
      <c r="J80" s="237">
        <v>120</v>
      </c>
      <c r="K80" s="249"/>
    </row>
    <row r="81" spans="2:11" s="1" customFormat="1" ht="15" customHeight="1">
      <c r="B81" s="258"/>
      <c r="C81" s="237" t="s">
        <v>528</v>
      </c>
      <c r="D81" s="237"/>
      <c r="E81" s="237"/>
      <c r="F81" s="257" t="s">
        <v>529</v>
      </c>
      <c r="G81" s="256"/>
      <c r="H81" s="237" t="s">
        <v>530</v>
      </c>
      <c r="I81" s="237" t="s">
        <v>525</v>
      </c>
      <c r="J81" s="237">
        <v>50</v>
      </c>
      <c r="K81" s="249"/>
    </row>
    <row r="82" spans="2:11" s="1" customFormat="1" ht="15" customHeight="1">
      <c r="B82" s="258"/>
      <c r="C82" s="237" t="s">
        <v>531</v>
      </c>
      <c r="D82" s="237"/>
      <c r="E82" s="237"/>
      <c r="F82" s="257" t="s">
        <v>523</v>
      </c>
      <c r="G82" s="256"/>
      <c r="H82" s="237" t="s">
        <v>532</v>
      </c>
      <c r="I82" s="237" t="s">
        <v>533</v>
      </c>
      <c r="J82" s="237"/>
      <c r="K82" s="249"/>
    </row>
    <row r="83" spans="2:11" s="1" customFormat="1" ht="15" customHeight="1">
      <c r="B83" s="258"/>
      <c r="C83" s="259" t="s">
        <v>534</v>
      </c>
      <c r="D83" s="259"/>
      <c r="E83" s="259"/>
      <c r="F83" s="260" t="s">
        <v>529</v>
      </c>
      <c r="G83" s="259"/>
      <c r="H83" s="259" t="s">
        <v>535</v>
      </c>
      <c r="I83" s="259" t="s">
        <v>525</v>
      </c>
      <c r="J83" s="259">
        <v>15</v>
      </c>
      <c r="K83" s="249"/>
    </row>
    <row r="84" spans="2:11" s="1" customFormat="1" ht="15" customHeight="1">
      <c r="B84" s="258"/>
      <c r="C84" s="259" t="s">
        <v>536</v>
      </c>
      <c r="D84" s="259"/>
      <c r="E84" s="259"/>
      <c r="F84" s="260" t="s">
        <v>529</v>
      </c>
      <c r="G84" s="259"/>
      <c r="H84" s="259" t="s">
        <v>537</v>
      </c>
      <c r="I84" s="259" t="s">
        <v>525</v>
      </c>
      <c r="J84" s="259">
        <v>15</v>
      </c>
      <c r="K84" s="249"/>
    </row>
    <row r="85" spans="2:11" s="1" customFormat="1" ht="15" customHeight="1">
      <c r="B85" s="258"/>
      <c r="C85" s="259" t="s">
        <v>538</v>
      </c>
      <c r="D85" s="259"/>
      <c r="E85" s="259"/>
      <c r="F85" s="260" t="s">
        <v>529</v>
      </c>
      <c r="G85" s="259"/>
      <c r="H85" s="259" t="s">
        <v>539</v>
      </c>
      <c r="I85" s="259" t="s">
        <v>525</v>
      </c>
      <c r="J85" s="259">
        <v>20</v>
      </c>
      <c r="K85" s="249"/>
    </row>
    <row r="86" spans="2:11" s="1" customFormat="1" ht="15" customHeight="1">
      <c r="B86" s="258"/>
      <c r="C86" s="259" t="s">
        <v>540</v>
      </c>
      <c r="D86" s="259"/>
      <c r="E86" s="259"/>
      <c r="F86" s="260" t="s">
        <v>529</v>
      </c>
      <c r="G86" s="259"/>
      <c r="H86" s="259" t="s">
        <v>541</v>
      </c>
      <c r="I86" s="259" t="s">
        <v>525</v>
      </c>
      <c r="J86" s="259">
        <v>20</v>
      </c>
      <c r="K86" s="249"/>
    </row>
    <row r="87" spans="2:11" s="1" customFormat="1" ht="15" customHeight="1">
      <c r="B87" s="258"/>
      <c r="C87" s="237" t="s">
        <v>542</v>
      </c>
      <c r="D87" s="237"/>
      <c r="E87" s="237"/>
      <c r="F87" s="257" t="s">
        <v>529</v>
      </c>
      <c r="G87" s="256"/>
      <c r="H87" s="237" t="s">
        <v>543</v>
      </c>
      <c r="I87" s="237" t="s">
        <v>525</v>
      </c>
      <c r="J87" s="237">
        <v>50</v>
      </c>
      <c r="K87" s="249"/>
    </row>
    <row r="88" spans="2:11" s="1" customFormat="1" ht="15" customHeight="1">
      <c r="B88" s="258"/>
      <c r="C88" s="237" t="s">
        <v>544</v>
      </c>
      <c r="D88" s="237"/>
      <c r="E88" s="237"/>
      <c r="F88" s="257" t="s">
        <v>529</v>
      </c>
      <c r="G88" s="256"/>
      <c r="H88" s="237" t="s">
        <v>545</v>
      </c>
      <c r="I88" s="237" t="s">
        <v>525</v>
      </c>
      <c r="J88" s="237">
        <v>20</v>
      </c>
      <c r="K88" s="249"/>
    </row>
    <row r="89" spans="2:11" s="1" customFormat="1" ht="15" customHeight="1">
      <c r="B89" s="258"/>
      <c r="C89" s="237" t="s">
        <v>546</v>
      </c>
      <c r="D89" s="237"/>
      <c r="E89" s="237"/>
      <c r="F89" s="257" t="s">
        <v>529</v>
      </c>
      <c r="G89" s="256"/>
      <c r="H89" s="237" t="s">
        <v>547</v>
      </c>
      <c r="I89" s="237" t="s">
        <v>525</v>
      </c>
      <c r="J89" s="237">
        <v>20</v>
      </c>
      <c r="K89" s="249"/>
    </row>
    <row r="90" spans="2:11" s="1" customFormat="1" ht="15" customHeight="1">
      <c r="B90" s="258"/>
      <c r="C90" s="237" t="s">
        <v>548</v>
      </c>
      <c r="D90" s="237"/>
      <c r="E90" s="237"/>
      <c r="F90" s="257" t="s">
        <v>529</v>
      </c>
      <c r="G90" s="256"/>
      <c r="H90" s="237" t="s">
        <v>549</v>
      </c>
      <c r="I90" s="237" t="s">
        <v>525</v>
      </c>
      <c r="J90" s="237">
        <v>50</v>
      </c>
      <c r="K90" s="249"/>
    </row>
    <row r="91" spans="2:11" s="1" customFormat="1" ht="15" customHeight="1">
      <c r="B91" s="258"/>
      <c r="C91" s="237" t="s">
        <v>550</v>
      </c>
      <c r="D91" s="237"/>
      <c r="E91" s="237"/>
      <c r="F91" s="257" t="s">
        <v>529</v>
      </c>
      <c r="G91" s="256"/>
      <c r="H91" s="237" t="s">
        <v>550</v>
      </c>
      <c r="I91" s="237" t="s">
        <v>525</v>
      </c>
      <c r="J91" s="237">
        <v>50</v>
      </c>
      <c r="K91" s="249"/>
    </row>
    <row r="92" spans="2:11" s="1" customFormat="1" ht="15" customHeight="1">
      <c r="B92" s="258"/>
      <c r="C92" s="237" t="s">
        <v>551</v>
      </c>
      <c r="D92" s="237"/>
      <c r="E92" s="237"/>
      <c r="F92" s="257" t="s">
        <v>529</v>
      </c>
      <c r="G92" s="256"/>
      <c r="H92" s="237" t="s">
        <v>552</v>
      </c>
      <c r="I92" s="237" t="s">
        <v>525</v>
      </c>
      <c r="J92" s="237">
        <v>255</v>
      </c>
      <c r="K92" s="249"/>
    </row>
    <row r="93" spans="2:11" s="1" customFormat="1" ht="15" customHeight="1">
      <c r="B93" s="258"/>
      <c r="C93" s="237" t="s">
        <v>553</v>
      </c>
      <c r="D93" s="237"/>
      <c r="E93" s="237"/>
      <c r="F93" s="257" t="s">
        <v>523</v>
      </c>
      <c r="G93" s="256"/>
      <c r="H93" s="237" t="s">
        <v>554</v>
      </c>
      <c r="I93" s="237" t="s">
        <v>555</v>
      </c>
      <c r="J93" s="237"/>
      <c r="K93" s="249"/>
    </row>
    <row r="94" spans="2:11" s="1" customFormat="1" ht="15" customHeight="1">
      <c r="B94" s="258"/>
      <c r="C94" s="237" t="s">
        <v>556</v>
      </c>
      <c r="D94" s="237"/>
      <c r="E94" s="237"/>
      <c r="F94" s="257" t="s">
        <v>523</v>
      </c>
      <c r="G94" s="256"/>
      <c r="H94" s="237" t="s">
        <v>557</v>
      </c>
      <c r="I94" s="237" t="s">
        <v>558</v>
      </c>
      <c r="J94" s="237"/>
      <c r="K94" s="249"/>
    </row>
    <row r="95" spans="2:11" s="1" customFormat="1" ht="15" customHeight="1">
      <c r="B95" s="258"/>
      <c r="C95" s="237" t="s">
        <v>559</v>
      </c>
      <c r="D95" s="237"/>
      <c r="E95" s="237"/>
      <c r="F95" s="257" t="s">
        <v>523</v>
      </c>
      <c r="G95" s="256"/>
      <c r="H95" s="237" t="s">
        <v>559</v>
      </c>
      <c r="I95" s="237" t="s">
        <v>558</v>
      </c>
      <c r="J95" s="237"/>
      <c r="K95" s="249"/>
    </row>
    <row r="96" spans="2:11" s="1" customFormat="1" ht="15" customHeight="1">
      <c r="B96" s="258"/>
      <c r="C96" s="237" t="s">
        <v>39</v>
      </c>
      <c r="D96" s="237"/>
      <c r="E96" s="237"/>
      <c r="F96" s="257" t="s">
        <v>523</v>
      </c>
      <c r="G96" s="256"/>
      <c r="H96" s="237" t="s">
        <v>560</v>
      </c>
      <c r="I96" s="237" t="s">
        <v>558</v>
      </c>
      <c r="J96" s="237"/>
      <c r="K96" s="249"/>
    </row>
    <row r="97" spans="2:11" s="1" customFormat="1" ht="15" customHeight="1">
      <c r="B97" s="258"/>
      <c r="C97" s="237" t="s">
        <v>49</v>
      </c>
      <c r="D97" s="237"/>
      <c r="E97" s="237"/>
      <c r="F97" s="257" t="s">
        <v>523</v>
      </c>
      <c r="G97" s="256"/>
      <c r="H97" s="237" t="s">
        <v>561</v>
      </c>
      <c r="I97" s="237" t="s">
        <v>558</v>
      </c>
      <c r="J97" s="237"/>
      <c r="K97" s="249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</row>
    <row r="101" spans="2:11" s="1" customFormat="1" ht="7.5" customHeight="1">
      <c r="B101" s="245"/>
      <c r="C101" s="246"/>
      <c r="D101" s="246"/>
      <c r="E101" s="246"/>
      <c r="F101" s="246"/>
      <c r="G101" s="246"/>
      <c r="H101" s="246"/>
      <c r="I101" s="246"/>
      <c r="J101" s="246"/>
      <c r="K101" s="247"/>
    </row>
    <row r="102" spans="2:11" s="1" customFormat="1" ht="45" customHeight="1">
      <c r="B102" s="248"/>
      <c r="C102" s="360" t="s">
        <v>562</v>
      </c>
      <c r="D102" s="360"/>
      <c r="E102" s="360"/>
      <c r="F102" s="360"/>
      <c r="G102" s="360"/>
      <c r="H102" s="360"/>
      <c r="I102" s="360"/>
      <c r="J102" s="360"/>
      <c r="K102" s="249"/>
    </row>
    <row r="103" spans="2:11" s="1" customFormat="1" ht="17.25" customHeight="1">
      <c r="B103" s="248"/>
      <c r="C103" s="250" t="s">
        <v>517</v>
      </c>
      <c r="D103" s="250"/>
      <c r="E103" s="250"/>
      <c r="F103" s="250" t="s">
        <v>518</v>
      </c>
      <c r="G103" s="251"/>
      <c r="H103" s="250" t="s">
        <v>55</v>
      </c>
      <c r="I103" s="250" t="s">
        <v>58</v>
      </c>
      <c r="J103" s="250" t="s">
        <v>519</v>
      </c>
      <c r="K103" s="249"/>
    </row>
    <row r="104" spans="2:11" s="1" customFormat="1" ht="17.25" customHeight="1">
      <c r="B104" s="248"/>
      <c r="C104" s="252" t="s">
        <v>520</v>
      </c>
      <c r="D104" s="252"/>
      <c r="E104" s="252"/>
      <c r="F104" s="253" t="s">
        <v>521</v>
      </c>
      <c r="G104" s="254"/>
      <c r="H104" s="252"/>
      <c r="I104" s="252"/>
      <c r="J104" s="252" t="s">
        <v>522</v>
      </c>
      <c r="K104" s="249"/>
    </row>
    <row r="105" spans="2:11" s="1" customFormat="1" ht="5.25" customHeight="1">
      <c r="B105" s="248"/>
      <c r="C105" s="250"/>
      <c r="D105" s="250"/>
      <c r="E105" s="250"/>
      <c r="F105" s="250"/>
      <c r="G105" s="266"/>
      <c r="H105" s="250"/>
      <c r="I105" s="250"/>
      <c r="J105" s="250"/>
      <c r="K105" s="249"/>
    </row>
    <row r="106" spans="2:11" s="1" customFormat="1" ht="15" customHeight="1">
      <c r="B106" s="248"/>
      <c r="C106" s="237" t="s">
        <v>54</v>
      </c>
      <c r="D106" s="255"/>
      <c r="E106" s="255"/>
      <c r="F106" s="257" t="s">
        <v>523</v>
      </c>
      <c r="G106" s="266"/>
      <c r="H106" s="237" t="s">
        <v>563</v>
      </c>
      <c r="I106" s="237" t="s">
        <v>525</v>
      </c>
      <c r="J106" s="237">
        <v>20</v>
      </c>
      <c r="K106" s="249"/>
    </row>
    <row r="107" spans="2:11" s="1" customFormat="1" ht="15" customHeight="1">
      <c r="B107" s="248"/>
      <c r="C107" s="237" t="s">
        <v>526</v>
      </c>
      <c r="D107" s="237"/>
      <c r="E107" s="237"/>
      <c r="F107" s="257" t="s">
        <v>523</v>
      </c>
      <c r="G107" s="237"/>
      <c r="H107" s="237" t="s">
        <v>563</v>
      </c>
      <c r="I107" s="237" t="s">
        <v>525</v>
      </c>
      <c r="J107" s="237">
        <v>120</v>
      </c>
      <c r="K107" s="249"/>
    </row>
    <row r="108" spans="2:11" s="1" customFormat="1" ht="15" customHeight="1">
      <c r="B108" s="258"/>
      <c r="C108" s="237" t="s">
        <v>528</v>
      </c>
      <c r="D108" s="237"/>
      <c r="E108" s="237"/>
      <c r="F108" s="257" t="s">
        <v>529</v>
      </c>
      <c r="G108" s="237"/>
      <c r="H108" s="237" t="s">
        <v>563</v>
      </c>
      <c r="I108" s="237" t="s">
        <v>525</v>
      </c>
      <c r="J108" s="237">
        <v>50</v>
      </c>
      <c r="K108" s="249"/>
    </row>
    <row r="109" spans="2:11" s="1" customFormat="1" ht="15" customHeight="1">
      <c r="B109" s="258"/>
      <c r="C109" s="237" t="s">
        <v>531</v>
      </c>
      <c r="D109" s="237"/>
      <c r="E109" s="237"/>
      <c r="F109" s="257" t="s">
        <v>523</v>
      </c>
      <c r="G109" s="237"/>
      <c r="H109" s="237" t="s">
        <v>563</v>
      </c>
      <c r="I109" s="237" t="s">
        <v>533</v>
      </c>
      <c r="J109" s="237"/>
      <c r="K109" s="249"/>
    </row>
    <row r="110" spans="2:11" s="1" customFormat="1" ht="15" customHeight="1">
      <c r="B110" s="258"/>
      <c r="C110" s="237" t="s">
        <v>542</v>
      </c>
      <c r="D110" s="237"/>
      <c r="E110" s="237"/>
      <c r="F110" s="257" t="s">
        <v>529</v>
      </c>
      <c r="G110" s="237"/>
      <c r="H110" s="237" t="s">
        <v>563</v>
      </c>
      <c r="I110" s="237" t="s">
        <v>525</v>
      </c>
      <c r="J110" s="237">
        <v>50</v>
      </c>
      <c r="K110" s="249"/>
    </row>
    <row r="111" spans="2:11" s="1" customFormat="1" ht="15" customHeight="1">
      <c r="B111" s="258"/>
      <c r="C111" s="237" t="s">
        <v>550</v>
      </c>
      <c r="D111" s="237"/>
      <c r="E111" s="237"/>
      <c r="F111" s="257" t="s">
        <v>529</v>
      </c>
      <c r="G111" s="237"/>
      <c r="H111" s="237" t="s">
        <v>563</v>
      </c>
      <c r="I111" s="237" t="s">
        <v>525</v>
      </c>
      <c r="J111" s="237">
        <v>50</v>
      </c>
      <c r="K111" s="249"/>
    </row>
    <row r="112" spans="2:11" s="1" customFormat="1" ht="15" customHeight="1">
      <c r="B112" s="258"/>
      <c r="C112" s="237" t="s">
        <v>548</v>
      </c>
      <c r="D112" s="237"/>
      <c r="E112" s="237"/>
      <c r="F112" s="257" t="s">
        <v>529</v>
      </c>
      <c r="G112" s="237"/>
      <c r="H112" s="237" t="s">
        <v>563</v>
      </c>
      <c r="I112" s="237" t="s">
        <v>525</v>
      </c>
      <c r="J112" s="237">
        <v>50</v>
      </c>
      <c r="K112" s="249"/>
    </row>
    <row r="113" spans="2:11" s="1" customFormat="1" ht="15" customHeight="1">
      <c r="B113" s="258"/>
      <c r="C113" s="237" t="s">
        <v>54</v>
      </c>
      <c r="D113" s="237"/>
      <c r="E113" s="237"/>
      <c r="F113" s="257" t="s">
        <v>523</v>
      </c>
      <c r="G113" s="237"/>
      <c r="H113" s="237" t="s">
        <v>564</v>
      </c>
      <c r="I113" s="237" t="s">
        <v>525</v>
      </c>
      <c r="J113" s="237">
        <v>20</v>
      </c>
      <c r="K113" s="249"/>
    </row>
    <row r="114" spans="2:11" s="1" customFormat="1" ht="15" customHeight="1">
      <c r="B114" s="258"/>
      <c r="C114" s="237" t="s">
        <v>565</v>
      </c>
      <c r="D114" s="237"/>
      <c r="E114" s="237"/>
      <c r="F114" s="257" t="s">
        <v>523</v>
      </c>
      <c r="G114" s="237"/>
      <c r="H114" s="237" t="s">
        <v>566</v>
      </c>
      <c r="I114" s="237" t="s">
        <v>525</v>
      </c>
      <c r="J114" s="237">
        <v>120</v>
      </c>
      <c r="K114" s="249"/>
    </row>
    <row r="115" spans="2:11" s="1" customFormat="1" ht="15" customHeight="1">
      <c r="B115" s="258"/>
      <c r="C115" s="237" t="s">
        <v>39</v>
      </c>
      <c r="D115" s="237"/>
      <c r="E115" s="237"/>
      <c r="F115" s="257" t="s">
        <v>523</v>
      </c>
      <c r="G115" s="237"/>
      <c r="H115" s="237" t="s">
        <v>567</v>
      </c>
      <c r="I115" s="237" t="s">
        <v>558</v>
      </c>
      <c r="J115" s="237"/>
      <c r="K115" s="249"/>
    </row>
    <row r="116" spans="2:11" s="1" customFormat="1" ht="15" customHeight="1">
      <c r="B116" s="258"/>
      <c r="C116" s="237" t="s">
        <v>49</v>
      </c>
      <c r="D116" s="237"/>
      <c r="E116" s="237"/>
      <c r="F116" s="257" t="s">
        <v>523</v>
      </c>
      <c r="G116" s="237"/>
      <c r="H116" s="237" t="s">
        <v>568</v>
      </c>
      <c r="I116" s="237" t="s">
        <v>558</v>
      </c>
      <c r="J116" s="237"/>
      <c r="K116" s="249"/>
    </row>
    <row r="117" spans="2:11" s="1" customFormat="1" ht="15" customHeight="1">
      <c r="B117" s="258"/>
      <c r="C117" s="237" t="s">
        <v>58</v>
      </c>
      <c r="D117" s="237"/>
      <c r="E117" s="237"/>
      <c r="F117" s="257" t="s">
        <v>523</v>
      </c>
      <c r="G117" s="237"/>
      <c r="H117" s="237" t="s">
        <v>569</v>
      </c>
      <c r="I117" s="237" t="s">
        <v>570</v>
      </c>
      <c r="J117" s="237"/>
      <c r="K117" s="249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34"/>
      <c r="D119" s="234"/>
      <c r="E119" s="234"/>
      <c r="F119" s="269"/>
      <c r="G119" s="234"/>
      <c r="H119" s="234"/>
      <c r="I119" s="234"/>
      <c r="J119" s="234"/>
      <c r="K119" s="268"/>
    </row>
    <row r="120" spans="2:11" s="1" customFormat="1" ht="18.75" customHeight="1"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2:11" s="1" customFormat="1" ht="7.5" customHeight="1">
      <c r="B121" s="270"/>
      <c r="C121" s="271"/>
      <c r="D121" s="271"/>
      <c r="E121" s="271"/>
      <c r="F121" s="271"/>
      <c r="G121" s="271"/>
      <c r="H121" s="271"/>
      <c r="I121" s="271"/>
      <c r="J121" s="271"/>
      <c r="K121" s="272"/>
    </row>
    <row r="122" spans="2:11" s="1" customFormat="1" ht="45" customHeight="1">
      <c r="B122" s="273"/>
      <c r="C122" s="361" t="s">
        <v>571</v>
      </c>
      <c r="D122" s="361"/>
      <c r="E122" s="361"/>
      <c r="F122" s="361"/>
      <c r="G122" s="361"/>
      <c r="H122" s="361"/>
      <c r="I122" s="361"/>
      <c r="J122" s="361"/>
      <c r="K122" s="274"/>
    </row>
    <row r="123" spans="2:11" s="1" customFormat="1" ht="17.25" customHeight="1">
      <c r="B123" s="275"/>
      <c r="C123" s="250" t="s">
        <v>517</v>
      </c>
      <c r="D123" s="250"/>
      <c r="E123" s="250"/>
      <c r="F123" s="250" t="s">
        <v>518</v>
      </c>
      <c r="G123" s="251"/>
      <c r="H123" s="250" t="s">
        <v>55</v>
      </c>
      <c r="I123" s="250" t="s">
        <v>58</v>
      </c>
      <c r="J123" s="250" t="s">
        <v>519</v>
      </c>
      <c r="K123" s="276"/>
    </row>
    <row r="124" spans="2:11" s="1" customFormat="1" ht="17.25" customHeight="1">
      <c r="B124" s="275"/>
      <c r="C124" s="252" t="s">
        <v>520</v>
      </c>
      <c r="D124" s="252"/>
      <c r="E124" s="252"/>
      <c r="F124" s="253" t="s">
        <v>521</v>
      </c>
      <c r="G124" s="254"/>
      <c r="H124" s="252"/>
      <c r="I124" s="252"/>
      <c r="J124" s="252" t="s">
        <v>522</v>
      </c>
      <c r="K124" s="276"/>
    </row>
    <row r="125" spans="2:11" s="1" customFormat="1" ht="5.25" customHeight="1">
      <c r="B125" s="277"/>
      <c r="C125" s="255"/>
      <c r="D125" s="255"/>
      <c r="E125" s="255"/>
      <c r="F125" s="255"/>
      <c r="G125" s="237"/>
      <c r="H125" s="255"/>
      <c r="I125" s="255"/>
      <c r="J125" s="255"/>
      <c r="K125" s="278"/>
    </row>
    <row r="126" spans="2:11" s="1" customFormat="1" ht="15" customHeight="1">
      <c r="B126" s="277"/>
      <c r="C126" s="237" t="s">
        <v>526</v>
      </c>
      <c r="D126" s="255"/>
      <c r="E126" s="255"/>
      <c r="F126" s="257" t="s">
        <v>523</v>
      </c>
      <c r="G126" s="237"/>
      <c r="H126" s="237" t="s">
        <v>563</v>
      </c>
      <c r="I126" s="237" t="s">
        <v>525</v>
      </c>
      <c r="J126" s="237">
        <v>120</v>
      </c>
      <c r="K126" s="279"/>
    </row>
    <row r="127" spans="2:11" s="1" customFormat="1" ht="15" customHeight="1">
      <c r="B127" s="277"/>
      <c r="C127" s="237" t="s">
        <v>572</v>
      </c>
      <c r="D127" s="237"/>
      <c r="E127" s="237"/>
      <c r="F127" s="257" t="s">
        <v>523</v>
      </c>
      <c r="G127" s="237"/>
      <c r="H127" s="237" t="s">
        <v>573</v>
      </c>
      <c r="I127" s="237" t="s">
        <v>525</v>
      </c>
      <c r="J127" s="237" t="s">
        <v>574</v>
      </c>
      <c r="K127" s="279"/>
    </row>
    <row r="128" spans="2:11" s="1" customFormat="1" ht="15" customHeight="1">
      <c r="B128" s="277"/>
      <c r="C128" s="237" t="s">
        <v>84</v>
      </c>
      <c r="D128" s="237"/>
      <c r="E128" s="237"/>
      <c r="F128" s="257" t="s">
        <v>523</v>
      </c>
      <c r="G128" s="237"/>
      <c r="H128" s="237" t="s">
        <v>575</v>
      </c>
      <c r="I128" s="237" t="s">
        <v>525</v>
      </c>
      <c r="J128" s="237" t="s">
        <v>574</v>
      </c>
      <c r="K128" s="279"/>
    </row>
    <row r="129" spans="2:11" s="1" customFormat="1" ht="15" customHeight="1">
      <c r="B129" s="277"/>
      <c r="C129" s="237" t="s">
        <v>534</v>
      </c>
      <c r="D129" s="237"/>
      <c r="E129" s="237"/>
      <c r="F129" s="257" t="s">
        <v>529</v>
      </c>
      <c r="G129" s="237"/>
      <c r="H129" s="237" t="s">
        <v>535</v>
      </c>
      <c r="I129" s="237" t="s">
        <v>525</v>
      </c>
      <c r="J129" s="237">
        <v>15</v>
      </c>
      <c r="K129" s="279"/>
    </row>
    <row r="130" spans="2:11" s="1" customFormat="1" ht="15" customHeight="1">
      <c r="B130" s="277"/>
      <c r="C130" s="259" t="s">
        <v>536</v>
      </c>
      <c r="D130" s="259"/>
      <c r="E130" s="259"/>
      <c r="F130" s="260" t="s">
        <v>529</v>
      </c>
      <c r="G130" s="259"/>
      <c r="H130" s="259" t="s">
        <v>537</v>
      </c>
      <c r="I130" s="259" t="s">
        <v>525</v>
      </c>
      <c r="J130" s="259">
        <v>15</v>
      </c>
      <c r="K130" s="279"/>
    </row>
    <row r="131" spans="2:11" s="1" customFormat="1" ht="15" customHeight="1">
      <c r="B131" s="277"/>
      <c r="C131" s="259" t="s">
        <v>538</v>
      </c>
      <c r="D131" s="259"/>
      <c r="E131" s="259"/>
      <c r="F131" s="260" t="s">
        <v>529</v>
      </c>
      <c r="G131" s="259"/>
      <c r="H131" s="259" t="s">
        <v>539</v>
      </c>
      <c r="I131" s="259" t="s">
        <v>525</v>
      </c>
      <c r="J131" s="259">
        <v>20</v>
      </c>
      <c r="K131" s="279"/>
    </row>
    <row r="132" spans="2:11" s="1" customFormat="1" ht="15" customHeight="1">
      <c r="B132" s="277"/>
      <c r="C132" s="259" t="s">
        <v>540</v>
      </c>
      <c r="D132" s="259"/>
      <c r="E132" s="259"/>
      <c r="F132" s="260" t="s">
        <v>529</v>
      </c>
      <c r="G132" s="259"/>
      <c r="H132" s="259" t="s">
        <v>541</v>
      </c>
      <c r="I132" s="259" t="s">
        <v>525</v>
      </c>
      <c r="J132" s="259">
        <v>20</v>
      </c>
      <c r="K132" s="279"/>
    </row>
    <row r="133" spans="2:11" s="1" customFormat="1" ht="15" customHeight="1">
      <c r="B133" s="277"/>
      <c r="C133" s="237" t="s">
        <v>528</v>
      </c>
      <c r="D133" s="237"/>
      <c r="E133" s="237"/>
      <c r="F133" s="257" t="s">
        <v>529</v>
      </c>
      <c r="G133" s="237"/>
      <c r="H133" s="237" t="s">
        <v>563</v>
      </c>
      <c r="I133" s="237" t="s">
        <v>525</v>
      </c>
      <c r="J133" s="237">
        <v>50</v>
      </c>
      <c r="K133" s="279"/>
    </row>
    <row r="134" spans="2:11" s="1" customFormat="1" ht="15" customHeight="1">
      <c r="B134" s="277"/>
      <c r="C134" s="237" t="s">
        <v>542</v>
      </c>
      <c r="D134" s="237"/>
      <c r="E134" s="237"/>
      <c r="F134" s="257" t="s">
        <v>529</v>
      </c>
      <c r="G134" s="237"/>
      <c r="H134" s="237" t="s">
        <v>563</v>
      </c>
      <c r="I134" s="237" t="s">
        <v>525</v>
      </c>
      <c r="J134" s="237">
        <v>50</v>
      </c>
      <c r="K134" s="279"/>
    </row>
    <row r="135" spans="2:11" s="1" customFormat="1" ht="15" customHeight="1">
      <c r="B135" s="277"/>
      <c r="C135" s="237" t="s">
        <v>548</v>
      </c>
      <c r="D135" s="237"/>
      <c r="E135" s="237"/>
      <c r="F135" s="257" t="s">
        <v>529</v>
      </c>
      <c r="G135" s="237"/>
      <c r="H135" s="237" t="s">
        <v>563</v>
      </c>
      <c r="I135" s="237" t="s">
        <v>525</v>
      </c>
      <c r="J135" s="237">
        <v>50</v>
      </c>
      <c r="K135" s="279"/>
    </row>
    <row r="136" spans="2:11" s="1" customFormat="1" ht="15" customHeight="1">
      <c r="B136" s="277"/>
      <c r="C136" s="237" t="s">
        <v>550</v>
      </c>
      <c r="D136" s="237"/>
      <c r="E136" s="237"/>
      <c r="F136" s="257" t="s">
        <v>529</v>
      </c>
      <c r="G136" s="237"/>
      <c r="H136" s="237" t="s">
        <v>563</v>
      </c>
      <c r="I136" s="237" t="s">
        <v>525</v>
      </c>
      <c r="J136" s="237">
        <v>50</v>
      </c>
      <c r="K136" s="279"/>
    </row>
    <row r="137" spans="2:11" s="1" customFormat="1" ht="15" customHeight="1">
      <c r="B137" s="277"/>
      <c r="C137" s="237" t="s">
        <v>551</v>
      </c>
      <c r="D137" s="237"/>
      <c r="E137" s="237"/>
      <c r="F137" s="257" t="s">
        <v>529</v>
      </c>
      <c r="G137" s="237"/>
      <c r="H137" s="237" t="s">
        <v>576</v>
      </c>
      <c r="I137" s="237" t="s">
        <v>525</v>
      </c>
      <c r="J137" s="237">
        <v>255</v>
      </c>
      <c r="K137" s="279"/>
    </row>
    <row r="138" spans="2:11" s="1" customFormat="1" ht="15" customHeight="1">
      <c r="B138" s="277"/>
      <c r="C138" s="237" t="s">
        <v>553</v>
      </c>
      <c r="D138" s="237"/>
      <c r="E138" s="237"/>
      <c r="F138" s="257" t="s">
        <v>523</v>
      </c>
      <c r="G138" s="237"/>
      <c r="H138" s="237" t="s">
        <v>577</v>
      </c>
      <c r="I138" s="237" t="s">
        <v>555</v>
      </c>
      <c r="J138" s="237"/>
      <c r="K138" s="279"/>
    </row>
    <row r="139" spans="2:11" s="1" customFormat="1" ht="15" customHeight="1">
      <c r="B139" s="277"/>
      <c r="C139" s="237" t="s">
        <v>556</v>
      </c>
      <c r="D139" s="237"/>
      <c r="E139" s="237"/>
      <c r="F139" s="257" t="s">
        <v>523</v>
      </c>
      <c r="G139" s="237"/>
      <c r="H139" s="237" t="s">
        <v>578</v>
      </c>
      <c r="I139" s="237" t="s">
        <v>558</v>
      </c>
      <c r="J139" s="237"/>
      <c r="K139" s="279"/>
    </row>
    <row r="140" spans="2:11" s="1" customFormat="1" ht="15" customHeight="1">
      <c r="B140" s="277"/>
      <c r="C140" s="237" t="s">
        <v>559</v>
      </c>
      <c r="D140" s="237"/>
      <c r="E140" s="237"/>
      <c r="F140" s="257" t="s">
        <v>523</v>
      </c>
      <c r="G140" s="237"/>
      <c r="H140" s="237" t="s">
        <v>559</v>
      </c>
      <c r="I140" s="237" t="s">
        <v>558</v>
      </c>
      <c r="J140" s="237"/>
      <c r="K140" s="279"/>
    </row>
    <row r="141" spans="2:11" s="1" customFormat="1" ht="15" customHeight="1">
      <c r="B141" s="277"/>
      <c r="C141" s="237" t="s">
        <v>39</v>
      </c>
      <c r="D141" s="237"/>
      <c r="E141" s="237"/>
      <c r="F141" s="257" t="s">
        <v>523</v>
      </c>
      <c r="G141" s="237"/>
      <c r="H141" s="237" t="s">
        <v>579</v>
      </c>
      <c r="I141" s="237" t="s">
        <v>558</v>
      </c>
      <c r="J141" s="237"/>
      <c r="K141" s="279"/>
    </row>
    <row r="142" spans="2:11" s="1" customFormat="1" ht="15" customHeight="1">
      <c r="B142" s="277"/>
      <c r="C142" s="237" t="s">
        <v>580</v>
      </c>
      <c r="D142" s="237"/>
      <c r="E142" s="237"/>
      <c r="F142" s="257" t="s">
        <v>523</v>
      </c>
      <c r="G142" s="237"/>
      <c r="H142" s="237" t="s">
        <v>581</v>
      </c>
      <c r="I142" s="237" t="s">
        <v>558</v>
      </c>
      <c r="J142" s="237"/>
      <c r="K142" s="279"/>
    </row>
    <row r="143" spans="2:11" s="1" customFormat="1" ht="15" customHeight="1">
      <c r="B143" s="280"/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2:11" s="1" customFormat="1" ht="18.75" customHeight="1">
      <c r="B144" s="234"/>
      <c r="C144" s="234"/>
      <c r="D144" s="234"/>
      <c r="E144" s="234"/>
      <c r="F144" s="269"/>
      <c r="G144" s="234"/>
      <c r="H144" s="234"/>
      <c r="I144" s="234"/>
      <c r="J144" s="234"/>
      <c r="K144" s="234"/>
    </row>
    <row r="145" spans="2:11" s="1" customFormat="1" ht="18.75" customHeight="1"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</row>
    <row r="146" spans="2:11" s="1" customFormat="1" ht="7.5" customHeight="1">
      <c r="B146" s="245"/>
      <c r="C146" s="246"/>
      <c r="D146" s="246"/>
      <c r="E146" s="246"/>
      <c r="F146" s="246"/>
      <c r="G146" s="246"/>
      <c r="H146" s="246"/>
      <c r="I146" s="246"/>
      <c r="J146" s="246"/>
      <c r="K146" s="247"/>
    </row>
    <row r="147" spans="2:11" s="1" customFormat="1" ht="45" customHeight="1">
      <c r="B147" s="248"/>
      <c r="C147" s="360" t="s">
        <v>582</v>
      </c>
      <c r="D147" s="360"/>
      <c r="E147" s="360"/>
      <c r="F147" s="360"/>
      <c r="G147" s="360"/>
      <c r="H147" s="360"/>
      <c r="I147" s="360"/>
      <c r="J147" s="360"/>
      <c r="K147" s="249"/>
    </row>
    <row r="148" spans="2:11" s="1" customFormat="1" ht="17.25" customHeight="1">
      <c r="B148" s="248"/>
      <c r="C148" s="250" t="s">
        <v>517</v>
      </c>
      <c r="D148" s="250"/>
      <c r="E148" s="250"/>
      <c r="F148" s="250" t="s">
        <v>518</v>
      </c>
      <c r="G148" s="251"/>
      <c r="H148" s="250" t="s">
        <v>55</v>
      </c>
      <c r="I148" s="250" t="s">
        <v>58</v>
      </c>
      <c r="J148" s="250" t="s">
        <v>519</v>
      </c>
      <c r="K148" s="249"/>
    </row>
    <row r="149" spans="2:11" s="1" customFormat="1" ht="17.25" customHeight="1">
      <c r="B149" s="248"/>
      <c r="C149" s="252" t="s">
        <v>520</v>
      </c>
      <c r="D149" s="252"/>
      <c r="E149" s="252"/>
      <c r="F149" s="253" t="s">
        <v>521</v>
      </c>
      <c r="G149" s="254"/>
      <c r="H149" s="252"/>
      <c r="I149" s="252"/>
      <c r="J149" s="252" t="s">
        <v>522</v>
      </c>
      <c r="K149" s="249"/>
    </row>
    <row r="150" spans="2:11" s="1" customFormat="1" ht="5.25" customHeight="1">
      <c r="B150" s="258"/>
      <c r="C150" s="255"/>
      <c r="D150" s="255"/>
      <c r="E150" s="255"/>
      <c r="F150" s="255"/>
      <c r="G150" s="256"/>
      <c r="H150" s="255"/>
      <c r="I150" s="255"/>
      <c r="J150" s="255"/>
      <c r="K150" s="279"/>
    </row>
    <row r="151" spans="2:11" s="1" customFormat="1" ht="15" customHeight="1">
      <c r="B151" s="258"/>
      <c r="C151" s="283" t="s">
        <v>526</v>
      </c>
      <c r="D151" s="237"/>
      <c r="E151" s="237"/>
      <c r="F151" s="284" t="s">
        <v>523</v>
      </c>
      <c r="G151" s="237"/>
      <c r="H151" s="283" t="s">
        <v>563</v>
      </c>
      <c r="I151" s="283" t="s">
        <v>525</v>
      </c>
      <c r="J151" s="283">
        <v>120</v>
      </c>
      <c r="K151" s="279"/>
    </row>
    <row r="152" spans="2:11" s="1" customFormat="1" ht="15" customHeight="1">
      <c r="B152" s="258"/>
      <c r="C152" s="283" t="s">
        <v>572</v>
      </c>
      <c r="D152" s="237"/>
      <c r="E152" s="237"/>
      <c r="F152" s="284" t="s">
        <v>523</v>
      </c>
      <c r="G152" s="237"/>
      <c r="H152" s="283" t="s">
        <v>583</v>
      </c>
      <c r="I152" s="283" t="s">
        <v>525</v>
      </c>
      <c r="J152" s="283" t="s">
        <v>574</v>
      </c>
      <c r="K152" s="279"/>
    </row>
    <row r="153" spans="2:11" s="1" customFormat="1" ht="15" customHeight="1">
      <c r="B153" s="258"/>
      <c r="C153" s="283" t="s">
        <v>84</v>
      </c>
      <c r="D153" s="237"/>
      <c r="E153" s="237"/>
      <c r="F153" s="284" t="s">
        <v>523</v>
      </c>
      <c r="G153" s="237"/>
      <c r="H153" s="283" t="s">
        <v>584</v>
      </c>
      <c r="I153" s="283" t="s">
        <v>525</v>
      </c>
      <c r="J153" s="283" t="s">
        <v>574</v>
      </c>
      <c r="K153" s="279"/>
    </row>
    <row r="154" spans="2:11" s="1" customFormat="1" ht="15" customHeight="1">
      <c r="B154" s="258"/>
      <c r="C154" s="283" t="s">
        <v>528</v>
      </c>
      <c r="D154" s="237"/>
      <c r="E154" s="237"/>
      <c r="F154" s="284" t="s">
        <v>529</v>
      </c>
      <c r="G154" s="237"/>
      <c r="H154" s="283" t="s">
        <v>563</v>
      </c>
      <c r="I154" s="283" t="s">
        <v>525</v>
      </c>
      <c r="J154" s="283">
        <v>50</v>
      </c>
      <c r="K154" s="279"/>
    </row>
    <row r="155" spans="2:11" s="1" customFormat="1" ht="15" customHeight="1">
      <c r="B155" s="258"/>
      <c r="C155" s="283" t="s">
        <v>531</v>
      </c>
      <c r="D155" s="237"/>
      <c r="E155" s="237"/>
      <c r="F155" s="284" t="s">
        <v>523</v>
      </c>
      <c r="G155" s="237"/>
      <c r="H155" s="283" t="s">
        <v>563</v>
      </c>
      <c r="I155" s="283" t="s">
        <v>533</v>
      </c>
      <c r="J155" s="283"/>
      <c r="K155" s="279"/>
    </row>
    <row r="156" spans="2:11" s="1" customFormat="1" ht="15" customHeight="1">
      <c r="B156" s="258"/>
      <c r="C156" s="283" t="s">
        <v>542</v>
      </c>
      <c r="D156" s="237"/>
      <c r="E156" s="237"/>
      <c r="F156" s="284" t="s">
        <v>529</v>
      </c>
      <c r="G156" s="237"/>
      <c r="H156" s="283" t="s">
        <v>563</v>
      </c>
      <c r="I156" s="283" t="s">
        <v>525</v>
      </c>
      <c r="J156" s="283">
        <v>50</v>
      </c>
      <c r="K156" s="279"/>
    </row>
    <row r="157" spans="2:11" s="1" customFormat="1" ht="15" customHeight="1">
      <c r="B157" s="258"/>
      <c r="C157" s="283" t="s">
        <v>550</v>
      </c>
      <c r="D157" s="237"/>
      <c r="E157" s="237"/>
      <c r="F157" s="284" t="s">
        <v>529</v>
      </c>
      <c r="G157" s="237"/>
      <c r="H157" s="283" t="s">
        <v>563</v>
      </c>
      <c r="I157" s="283" t="s">
        <v>525</v>
      </c>
      <c r="J157" s="283">
        <v>50</v>
      </c>
      <c r="K157" s="279"/>
    </row>
    <row r="158" spans="2:11" s="1" customFormat="1" ht="15" customHeight="1">
      <c r="B158" s="258"/>
      <c r="C158" s="283" t="s">
        <v>548</v>
      </c>
      <c r="D158" s="237"/>
      <c r="E158" s="237"/>
      <c r="F158" s="284" t="s">
        <v>529</v>
      </c>
      <c r="G158" s="237"/>
      <c r="H158" s="283" t="s">
        <v>563</v>
      </c>
      <c r="I158" s="283" t="s">
        <v>525</v>
      </c>
      <c r="J158" s="283">
        <v>50</v>
      </c>
      <c r="K158" s="279"/>
    </row>
    <row r="159" spans="2:11" s="1" customFormat="1" ht="15" customHeight="1">
      <c r="B159" s="258"/>
      <c r="C159" s="283" t="s">
        <v>108</v>
      </c>
      <c r="D159" s="237"/>
      <c r="E159" s="237"/>
      <c r="F159" s="284" t="s">
        <v>523</v>
      </c>
      <c r="G159" s="237"/>
      <c r="H159" s="283" t="s">
        <v>585</v>
      </c>
      <c r="I159" s="283" t="s">
        <v>525</v>
      </c>
      <c r="J159" s="283" t="s">
        <v>586</v>
      </c>
      <c r="K159" s="279"/>
    </row>
    <row r="160" spans="2:11" s="1" customFormat="1" ht="15" customHeight="1">
      <c r="B160" s="258"/>
      <c r="C160" s="283" t="s">
        <v>587</v>
      </c>
      <c r="D160" s="237"/>
      <c r="E160" s="237"/>
      <c r="F160" s="284" t="s">
        <v>523</v>
      </c>
      <c r="G160" s="237"/>
      <c r="H160" s="283" t="s">
        <v>588</v>
      </c>
      <c r="I160" s="283" t="s">
        <v>558</v>
      </c>
      <c r="J160" s="283"/>
      <c r="K160" s="279"/>
    </row>
    <row r="161" spans="2:11" s="1" customFormat="1" ht="15" customHeight="1">
      <c r="B161" s="285"/>
      <c r="C161" s="267"/>
      <c r="D161" s="267"/>
      <c r="E161" s="267"/>
      <c r="F161" s="267"/>
      <c r="G161" s="267"/>
      <c r="H161" s="267"/>
      <c r="I161" s="267"/>
      <c r="J161" s="267"/>
      <c r="K161" s="286"/>
    </row>
    <row r="162" spans="2:11" s="1" customFormat="1" ht="18.75" customHeight="1">
      <c r="B162" s="234"/>
      <c r="C162" s="237"/>
      <c r="D162" s="237"/>
      <c r="E162" s="237"/>
      <c r="F162" s="257"/>
      <c r="G162" s="237"/>
      <c r="H162" s="237"/>
      <c r="I162" s="237"/>
      <c r="J162" s="237"/>
      <c r="K162" s="234"/>
    </row>
    <row r="163" spans="2:11" s="1" customFormat="1" ht="18.75" customHeight="1"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</row>
    <row r="164" spans="2:11" s="1" customFormat="1" ht="7.5" customHeight="1">
      <c r="B164" s="226"/>
      <c r="C164" s="227"/>
      <c r="D164" s="227"/>
      <c r="E164" s="227"/>
      <c r="F164" s="227"/>
      <c r="G164" s="227"/>
      <c r="H164" s="227"/>
      <c r="I164" s="227"/>
      <c r="J164" s="227"/>
      <c r="K164" s="228"/>
    </row>
    <row r="165" spans="2:11" s="1" customFormat="1" ht="45" customHeight="1">
      <c r="B165" s="229"/>
      <c r="C165" s="361" t="s">
        <v>589</v>
      </c>
      <c r="D165" s="361"/>
      <c r="E165" s="361"/>
      <c r="F165" s="361"/>
      <c r="G165" s="361"/>
      <c r="H165" s="361"/>
      <c r="I165" s="361"/>
      <c r="J165" s="361"/>
      <c r="K165" s="230"/>
    </row>
    <row r="166" spans="2:11" s="1" customFormat="1" ht="17.25" customHeight="1">
      <c r="B166" s="229"/>
      <c r="C166" s="250" t="s">
        <v>517</v>
      </c>
      <c r="D166" s="250"/>
      <c r="E166" s="250"/>
      <c r="F166" s="250" t="s">
        <v>518</v>
      </c>
      <c r="G166" s="287"/>
      <c r="H166" s="288" t="s">
        <v>55</v>
      </c>
      <c r="I166" s="288" t="s">
        <v>58</v>
      </c>
      <c r="J166" s="250" t="s">
        <v>519</v>
      </c>
      <c r="K166" s="230"/>
    </row>
    <row r="167" spans="2:11" s="1" customFormat="1" ht="17.25" customHeight="1">
      <c r="B167" s="231"/>
      <c r="C167" s="252" t="s">
        <v>520</v>
      </c>
      <c r="D167" s="252"/>
      <c r="E167" s="252"/>
      <c r="F167" s="253" t="s">
        <v>521</v>
      </c>
      <c r="G167" s="289"/>
      <c r="H167" s="290"/>
      <c r="I167" s="290"/>
      <c r="J167" s="252" t="s">
        <v>522</v>
      </c>
      <c r="K167" s="232"/>
    </row>
    <row r="168" spans="2:11" s="1" customFormat="1" ht="5.25" customHeight="1">
      <c r="B168" s="258"/>
      <c r="C168" s="255"/>
      <c r="D168" s="255"/>
      <c r="E168" s="255"/>
      <c r="F168" s="255"/>
      <c r="G168" s="256"/>
      <c r="H168" s="255"/>
      <c r="I168" s="255"/>
      <c r="J168" s="255"/>
      <c r="K168" s="279"/>
    </row>
    <row r="169" spans="2:11" s="1" customFormat="1" ht="15" customHeight="1">
      <c r="B169" s="258"/>
      <c r="C169" s="237" t="s">
        <v>526</v>
      </c>
      <c r="D169" s="237"/>
      <c r="E169" s="237"/>
      <c r="F169" s="257" t="s">
        <v>523</v>
      </c>
      <c r="G169" s="237"/>
      <c r="H169" s="237" t="s">
        <v>563</v>
      </c>
      <c r="I169" s="237" t="s">
        <v>525</v>
      </c>
      <c r="J169" s="237">
        <v>120</v>
      </c>
      <c r="K169" s="279"/>
    </row>
    <row r="170" spans="2:11" s="1" customFormat="1" ht="15" customHeight="1">
      <c r="B170" s="258"/>
      <c r="C170" s="237" t="s">
        <v>572</v>
      </c>
      <c r="D170" s="237"/>
      <c r="E170" s="237"/>
      <c r="F170" s="257" t="s">
        <v>523</v>
      </c>
      <c r="G170" s="237"/>
      <c r="H170" s="237" t="s">
        <v>573</v>
      </c>
      <c r="I170" s="237" t="s">
        <v>525</v>
      </c>
      <c r="J170" s="237" t="s">
        <v>574</v>
      </c>
      <c r="K170" s="279"/>
    </row>
    <row r="171" spans="2:11" s="1" customFormat="1" ht="15" customHeight="1">
      <c r="B171" s="258"/>
      <c r="C171" s="237" t="s">
        <v>84</v>
      </c>
      <c r="D171" s="237"/>
      <c r="E171" s="237"/>
      <c r="F171" s="257" t="s">
        <v>523</v>
      </c>
      <c r="G171" s="237"/>
      <c r="H171" s="237" t="s">
        <v>590</v>
      </c>
      <c r="I171" s="237" t="s">
        <v>525</v>
      </c>
      <c r="J171" s="237" t="s">
        <v>574</v>
      </c>
      <c r="K171" s="279"/>
    </row>
    <row r="172" spans="2:11" s="1" customFormat="1" ht="15" customHeight="1">
      <c r="B172" s="258"/>
      <c r="C172" s="237" t="s">
        <v>528</v>
      </c>
      <c r="D172" s="237"/>
      <c r="E172" s="237"/>
      <c r="F172" s="257" t="s">
        <v>529</v>
      </c>
      <c r="G172" s="237"/>
      <c r="H172" s="237" t="s">
        <v>590</v>
      </c>
      <c r="I172" s="237" t="s">
        <v>525</v>
      </c>
      <c r="J172" s="237">
        <v>50</v>
      </c>
      <c r="K172" s="279"/>
    </row>
    <row r="173" spans="2:11" s="1" customFormat="1" ht="15" customHeight="1">
      <c r="B173" s="258"/>
      <c r="C173" s="237" t="s">
        <v>531</v>
      </c>
      <c r="D173" s="237"/>
      <c r="E173" s="237"/>
      <c r="F173" s="257" t="s">
        <v>523</v>
      </c>
      <c r="G173" s="237"/>
      <c r="H173" s="237" t="s">
        <v>590</v>
      </c>
      <c r="I173" s="237" t="s">
        <v>533</v>
      </c>
      <c r="J173" s="237"/>
      <c r="K173" s="279"/>
    </row>
    <row r="174" spans="2:11" s="1" customFormat="1" ht="15" customHeight="1">
      <c r="B174" s="258"/>
      <c r="C174" s="237" t="s">
        <v>542</v>
      </c>
      <c r="D174" s="237"/>
      <c r="E174" s="237"/>
      <c r="F174" s="257" t="s">
        <v>529</v>
      </c>
      <c r="G174" s="237"/>
      <c r="H174" s="237" t="s">
        <v>590</v>
      </c>
      <c r="I174" s="237" t="s">
        <v>525</v>
      </c>
      <c r="J174" s="237">
        <v>50</v>
      </c>
      <c r="K174" s="279"/>
    </row>
    <row r="175" spans="2:11" s="1" customFormat="1" ht="15" customHeight="1">
      <c r="B175" s="258"/>
      <c r="C175" s="237" t="s">
        <v>550</v>
      </c>
      <c r="D175" s="237"/>
      <c r="E175" s="237"/>
      <c r="F175" s="257" t="s">
        <v>529</v>
      </c>
      <c r="G175" s="237"/>
      <c r="H175" s="237" t="s">
        <v>590</v>
      </c>
      <c r="I175" s="237" t="s">
        <v>525</v>
      </c>
      <c r="J175" s="237">
        <v>50</v>
      </c>
      <c r="K175" s="279"/>
    </row>
    <row r="176" spans="2:11" s="1" customFormat="1" ht="15" customHeight="1">
      <c r="B176" s="258"/>
      <c r="C176" s="237" t="s">
        <v>548</v>
      </c>
      <c r="D176" s="237"/>
      <c r="E176" s="237"/>
      <c r="F176" s="257" t="s">
        <v>529</v>
      </c>
      <c r="G176" s="237"/>
      <c r="H176" s="237" t="s">
        <v>590</v>
      </c>
      <c r="I176" s="237" t="s">
        <v>525</v>
      </c>
      <c r="J176" s="237">
        <v>50</v>
      </c>
      <c r="K176" s="279"/>
    </row>
    <row r="177" spans="2:11" s="1" customFormat="1" ht="15" customHeight="1">
      <c r="B177" s="258"/>
      <c r="C177" s="237" t="s">
        <v>113</v>
      </c>
      <c r="D177" s="237"/>
      <c r="E177" s="237"/>
      <c r="F177" s="257" t="s">
        <v>523</v>
      </c>
      <c r="G177" s="237"/>
      <c r="H177" s="237" t="s">
        <v>591</v>
      </c>
      <c r="I177" s="237" t="s">
        <v>592</v>
      </c>
      <c r="J177" s="237"/>
      <c r="K177" s="279"/>
    </row>
    <row r="178" spans="2:11" s="1" customFormat="1" ht="15" customHeight="1">
      <c r="B178" s="258"/>
      <c r="C178" s="237" t="s">
        <v>58</v>
      </c>
      <c r="D178" s="237"/>
      <c r="E178" s="237"/>
      <c r="F178" s="257" t="s">
        <v>523</v>
      </c>
      <c r="G178" s="237"/>
      <c r="H178" s="237" t="s">
        <v>593</v>
      </c>
      <c r="I178" s="237" t="s">
        <v>594</v>
      </c>
      <c r="J178" s="237">
        <v>1</v>
      </c>
      <c r="K178" s="279"/>
    </row>
    <row r="179" spans="2:11" s="1" customFormat="1" ht="15" customHeight="1">
      <c r="B179" s="258"/>
      <c r="C179" s="237" t="s">
        <v>54</v>
      </c>
      <c r="D179" s="237"/>
      <c r="E179" s="237"/>
      <c r="F179" s="257" t="s">
        <v>523</v>
      </c>
      <c r="G179" s="237"/>
      <c r="H179" s="237" t="s">
        <v>595</v>
      </c>
      <c r="I179" s="237" t="s">
        <v>525</v>
      </c>
      <c r="J179" s="237">
        <v>20</v>
      </c>
      <c r="K179" s="279"/>
    </row>
    <row r="180" spans="2:11" s="1" customFormat="1" ht="15" customHeight="1">
      <c r="B180" s="258"/>
      <c r="C180" s="237" t="s">
        <v>55</v>
      </c>
      <c r="D180" s="237"/>
      <c r="E180" s="237"/>
      <c r="F180" s="257" t="s">
        <v>523</v>
      </c>
      <c r="G180" s="237"/>
      <c r="H180" s="237" t="s">
        <v>596</v>
      </c>
      <c r="I180" s="237" t="s">
        <v>525</v>
      </c>
      <c r="J180" s="237">
        <v>255</v>
      </c>
      <c r="K180" s="279"/>
    </row>
    <row r="181" spans="2:11" s="1" customFormat="1" ht="15" customHeight="1">
      <c r="B181" s="258"/>
      <c r="C181" s="237" t="s">
        <v>114</v>
      </c>
      <c r="D181" s="237"/>
      <c r="E181" s="237"/>
      <c r="F181" s="257" t="s">
        <v>523</v>
      </c>
      <c r="G181" s="237"/>
      <c r="H181" s="237" t="s">
        <v>487</v>
      </c>
      <c r="I181" s="237" t="s">
        <v>525</v>
      </c>
      <c r="J181" s="237">
        <v>10</v>
      </c>
      <c r="K181" s="279"/>
    </row>
    <row r="182" spans="2:11" s="1" customFormat="1" ht="15" customHeight="1">
      <c r="B182" s="258"/>
      <c r="C182" s="237" t="s">
        <v>115</v>
      </c>
      <c r="D182" s="237"/>
      <c r="E182" s="237"/>
      <c r="F182" s="257" t="s">
        <v>523</v>
      </c>
      <c r="G182" s="237"/>
      <c r="H182" s="237" t="s">
        <v>597</v>
      </c>
      <c r="I182" s="237" t="s">
        <v>558</v>
      </c>
      <c r="J182" s="237"/>
      <c r="K182" s="279"/>
    </row>
    <row r="183" spans="2:11" s="1" customFormat="1" ht="15" customHeight="1">
      <c r="B183" s="258"/>
      <c r="C183" s="237" t="s">
        <v>598</v>
      </c>
      <c r="D183" s="237"/>
      <c r="E183" s="237"/>
      <c r="F183" s="257" t="s">
        <v>523</v>
      </c>
      <c r="G183" s="237"/>
      <c r="H183" s="237" t="s">
        <v>599</v>
      </c>
      <c r="I183" s="237" t="s">
        <v>558</v>
      </c>
      <c r="J183" s="237"/>
      <c r="K183" s="279"/>
    </row>
    <row r="184" spans="2:11" s="1" customFormat="1" ht="15" customHeight="1">
      <c r="B184" s="258"/>
      <c r="C184" s="237" t="s">
        <v>587</v>
      </c>
      <c r="D184" s="237"/>
      <c r="E184" s="237"/>
      <c r="F184" s="257" t="s">
        <v>523</v>
      </c>
      <c r="G184" s="237"/>
      <c r="H184" s="237" t="s">
        <v>600</v>
      </c>
      <c r="I184" s="237" t="s">
        <v>558</v>
      </c>
      <c r="J184" s="237"/>
      <c r="K184" s="279"/>
    </row>
    <row r="185" spans="2:11" s="1" customFormat="1" ht="15" customHeight="1">
      <c r="B185" s="258"/>
      <c r="C185" s="237" t="s">
        <v>117</v>
      </c>
      <c r="D185" s="237"/>
      <c r="E185" s="237"/>
      <c r="F185" s="257" t="s">
        <v>529</v>
      </c>
      <c r="G185" s="237"/>
      <c r="H185" s="237" t="s">
        <v>601</v>
      </c>
      <c r="I185" s="237" t="s">
        <v>525</v>
      </c>
      <c r="J185" s="237">
        <v>50</v>
      </c>
      <c r="K185" s="279"/>
    </row>
    <row r="186" spans="2:11" s="1" customFormat="1" ht="15" customHeight="1">
      <c r="B186" s="258"/>
      <c r="C186" s="237" t="s">
        <v>602</v>
      </c>
      <c r="D186" s="237"/>
      <c r="E186" s="237"/>
      <c r="F186" s="257" t="s">
        <v>529</v>
      </c>
      <c r="G186" s="237"/>
      <c r="H186" s="237" t="s">
        <v>603</v>
      </c>
      <c r="I186" s="237" t="s">
        <v>604</v>
      </c>
      <c r="J186" s="237"/>
      <c r="K186" s="279"/>
    </row>
    <row r="187" spans="2:11" s="1" customFormat="1" ht="15" customHeight="1">
      <c r="B187" s="258"/>
      <c r="C187" s="237" t="s">
        <v>605</v>
      </c>
      <c r="D187" s="237"/>
      <c r="E187" s="237"/>
      <c r="F187" s="257" t="s">
        <v>529</v>
      </c>
      <c r="G187" s="237"/>
      <c r="H187" s="237" t="s">
        <v>606</v>
      </c>
      <c r="I187" s="237" t="s">
        <v>604</v>
      </c>
      <c r="J187" s="237"/>
      <c r="K187" s="279"/>
    </row>
    <row r="188" spans="2:11" s="1" customFormat="1" ht="15" customHeight="1">
      <c r="B188" s="258"/>
      <c r="C188" s="237" t="s">
        <v>607</v>
      </c>
      <c r="D188" s="237"/>
      <c r="E188" s="237"/>
      <c r="F188" s="257" t="s">
        <v>529</v>
      </c>
      <c r="G188" s="237"/>
      <c r="H188" s="237" t="s">
        <v>608</v>
      </c>
      <c r="I188" s="237" t="s">
        <v>604</v>
      </c>
      <c r="J188" s="237"/>
      <c r="K188" s="279"/>
    </row>
    <row r="189" spans="2:11" s="1" customFormat="1" ht="15" customHeight="1">
      <c r="B189" s="258"/>
      <c r="C189" s="291" t="s">
        <v>609</v>
      </c>
      <c r="D189" s="237"/>
      <c r="E189" s="237"/>
      <c r="F189" s="257" t="s">
        <v>529</v>
      </c>
      <c r="G189" s="237"/>
      <c r="H189" s="237" t="s">
        <v>610</v>
      </c>
      <c r="I189" s="237" t="s">
        <v>611</v>
      </c>
      <c r="J189" s="292" t="s">
        <v>612</v>
      </c>
      <c r="K189" s="279"/>
    </row>
    <row r="190" spans="2:11" s="1" customFormat="1" ht="15" customHeight="1">
      <c r="B190" s="258"/>
      <c r="C190" s="243" t="s">
        <v>43</v>
      </c>
      <c r="D190" s="237"/>
      <c r="E190" s="237"/>
      <c r="F190" s="257" t="s">
        <v>523</v>
      </c>
      <c r="G190" s="237"/>
      <c r="H190" s="234" t="s">
        <v>613</v>
      </c>
      <c r="I190" s="237" t="s">
        <v>614</v>
      </c>
      <c r="J190" s="237"/>
      <c r="K190" s="279"/>
    </row>
    <row r="191" spans="2:11" s="1" customFormat="1" ht="15" customHeight="1">
      <c r="B191" s="258"/>
      <c r="C191" s="243" t="s">
        <v>615</v>
      </c>
      <c r="D191" s="237"/>
      <c r="E191" s="237"/>
      <c r="F191" s="257" t="s">
        <v>523</v>
      </c>
      <c r="G191" s="237"/>
      <c r="H191" s="237" t="s">
        <v>616</v>
      </c>
      <c r="I191" s="237" t="s">
        <v>558</v>
      </c>
      <c r="J191" s="237"/>
      <c r="K191" s="279"/>
    </row>
    <row r="192" spans="2:11" s="1" customFormat="1" ht="15" customHeight="1">
      <c r="B192" s="258"/>
      <c r="C192" s="243" t="s">
        <v>617</v>
      </c>
      <c r="D192" s="237"/>
      <c r="E192" s="237"/>
      <c r="F192" s="257" t="s">
        <v>523</v>
      </c>
      <c r="G192" s="237"/>
      <c r="H192" s="237" t="s">
        <v>618</v>
      </c>
      <c r="I192" s="237" t="s">
        <v>558</v>
      </c>
      <c r="J192" s="237"/>
      <c r="K192" s="279"/>
    </row>
    <row r="193" spans="2:11" s="1" customFormat="1" ht="15" customHeight="1">
      <c r="B193" s="258"/>
      <c r="C193" s="243" t="s">
        <v>619</v>
      </c>
      <c r="D193" s="237"/>
      <c r="E193" s="237"/>
      <c r="F193" s="257" t="s">
        <v>529</v>
      </c>
      <c r="G193" s="237"/>
      <c r="H193" s="237" t="s">
        <v>620</v>
      </c>
      <c r="I193" s="237" t="s">
        <v>558</v>
      </c>
      <c r="J193" s="237"/>
      <c r="K193" s="279"/>
    </row>
    <row r="194" spans="2:11" s="1" customFormat="1" ht="15" customHeight="1">
      <c r="B194" s="285"/>
      <c r="C194" s="293"/>
      <c r="D194" s="267"/>
      <c r="E194" s="267"/>
      <c r="F194" s="267"/>
      <c r="G194" s="267"/>
      <c r="H194" s="267"/>
      <c r="I194" s="267"/>
      <c r="J194" s="267"/>
      <c r="K194" s="286"/>
    </row>
    <row r="195" spans="2:11" s="1" customFormat="1" ht="18.75" customHeight="1">
      <c r="B195" s="234"/>
      <c r="C195" s="237"/>
      <c r="D195" s="237"/>
      <c r="E195" s="237"/>
      <c r="F195" s="257"/>
      <c r="G195" s="237"/>
      <c r="H195" s="237"/>
      <c r="I195" s="237"/>
      <c r="J195" s="237"/>
      <c r="K195" s="234"/>
    </row>
    <row r="196" spans="2:11" s="1" customFormat="1" ht="18.75" customHeight="1">
      <c r="B196" s="234"/>
      <c r="C196" s="237"/>
      <c r="D196" s="237"/>
      <c r="E196" s="237"/>
      <c r="F196" s="257"/>
      <c r="G196" s="237"/>
      <c r="H196" s="237"/>
      <c r="I196" s="237"/>
      <c r="J196" s="237"/>
      <c r="K196" s="234"/>
    </row>
    <row r="197" spans="2:11" s="1" customFormat="1" ht="18.75" customHeight="1">
      <c r="B197" s="244"/>
      <c r="C197" s="244"/>
      <c r="D197" s="244"/>
      <c r="E197" s="244"/>
      <c r="F197" s="244"/>
      <c r="G197" s="244"/>
      <c r="H197" s="244"/>
      <c r="I197" s="244"/>
      <c r="J197" s="244"/>
      <c r="K197" s="244"/>
    </row>
    <row r="198" spans="2:11" s="1" customFormat="1" ht="13.5">
      <c r="B198" s="226"/>
      <c r="C198" s="227"/>
      <c r="D198" s="227"/>
      <c r="E198" s="227"/>
      <c r="F198" s="227"/>
      <c r="G198" s="227"/>
      <c r="H198" s="227"/>
      <c r="I198" s="227"/>
      <c r="J198" s="227"/>
      <c r="K198" s="228"/>
    </row>
    <row r="199" spans="2:11" s="1" customFormat="1" ht="21">
      <c r="B199" s="229"/>
      <c r="C199" s="361" t="s">
        <v>621</v>
      </c>
      <c r="D199" s="361"/>
      <c r="E199" s="361"/>
      <c r="F199" s="361"/>
      <c r="G199" s="361"/>
      <c r="H199" s="361"/>
      <c r="I199" s="361"/>
      <c r="J199" s="361"/>
      <c r="K199" s="230"/>
    </row>
    <row r="200" spans="2:11" s="1" customFormat="1" ht="25.5" customHeight="1">
      <c r="B200" s="229"/>
      <c r="C200" s="294" t="s">
        <v>622</v>
      </c>
      <c r="D200" s="294"/>
      <c r="E200" s="294"/>
      <c r="F200" s="294" t="s">
        <v>623</v>
      </c>
      <c r="G200" s="295"/>
      <c r="H200" s="362" t="s">
        <v>624</v>
      </c>
      <c r="I200" s="362"/>
      <c r="J200" s="362"/>
      <c r="K200" s="230"/>
    </row>
    <row r="201" spans="2:11" s="1" customFormat="1" ht="5.25" customHeight="1">
      <c r="B201" s="258"/>
      <c r="C201" s="255"/>
      <c r="D201" s="255"/>
      <c r="E201" s="255"/>
      <c r="F201" s="255"/>
      <c r="G201" s="237"/>
      <c r="H201" s="255"/>
      <c r="I201" s="255"/>
      <c r="J201" s="255"/>
      <c r="K201" s="279"/>
    </row>
    <row r="202" spans="2:11" s="1" customFormat="1" ht="15" customHeight="1">
      <c r="B202" s="258"/>
      <c r="C202" s="237" t="s">
        <v>614</v>
      </c>
      <c r="D202" s="237"/>
      <c r="E202" s="237"/>
      <c r="F202" s="257" t="s">
        <v>44</v>
      </c>
      <c r="G202" s="237"/>
      <c r="H202" s="363" t="s">
        <v>625</v>
      </c>
      <c r="I202" s="363"/>
      <c r="J202" s="363"/>
      <c r="K202" s="279"/>
    </row>
    <row r="203" spans="2:11" s="1" customFormat="1" ht="15" customHeight="1">
      <c r="B203" s="258"/>
      <c r="C203" s="264"/>
      <c r="D203" s="237"/>
      <c r="E203" s="237"/>
      <c r="F203" s="257" t="s">
        <v>45</v>
      </c>
      <c r="G203" s="237"/>
      <c r="H203" s="363" t="s">
        <v>626</v>
      </c>
      <c r="I203" s="363"/>
      <c r="J203" s="363"/>
      <c r="K203" s="279"/>
    </row>
    <row r="204" spans="2:11" s="1" customFormat="1" ht="15" customHeight="1">
      <c r="B204" s="258"/>
      <c r="C204" s="264"/>
      <c r="D204" s="237"/>
      <c r="E204" s="237"/>
      <c r="F204" s="257" t="s">
        <v>48</v>
      </c>
      <c r="G204" s="237"/>
      <c r="H204" s="363" t="s">
        <v>627</v>
      </c>
      <c r="I204" s="363"/>
      <c r="J204" s="363"/>
      <c r="K204" s="279"/>
    </row>
    <row r="205" spans="2:11" s="1" customFormat="1" ht="15" customHeight="1">
      <c r="B205" s="258"/>
      <c r="C205" s="237"/>
      <c r="D205" s="237"/>
      <c r="E205" s="237"/>
      <c r="F205" s="257" t="s">
        <v>46</v>
      </c>
      <c r="G205" s="237"/>
      <c r="H205" s="363" t="s">
        <v>628</v>
      </c>
      <c r="I205" s="363"/>
      <c r="J205" s="363"/>
      <c r="K205" s="279"/>
    </row>
    <row r="206" spans="2:11" s="1" customFormat="1" ht="15" customHeight="1">
      <c r="B206" s="258"/>
      <c r="C206" s="237"/>
      <c r="D206" s="237"/>
      <c r="E206" s="237"/>
      <c r="F206" s="257" t="s">
        <v>47</v>
      </c>
      <c r="G206" s="237"/>
      <c r="H206" s="363" t="s">
        <v>629</v>
      </c>
      <c r="I206" s="363"/>
      <c r="J206" s="363"/>
      <c r="K206" s="279"/>
    </row>
    <row r="207" spans="2:11" s="1" customFormat="1" ht="15" customHeight="1">
      <c r="B207" s="258"/>
      <c r="C207" s="237"/>
      <c r="D207" s="237"/>
      <c r="E207" s="237"/>
      <c r="F207" s="257"/>
      <c r="G207" s="237"/>
      <c r="H207" s="237"/>
      <c r="I207" s="237"/>
      <c r="J207" s="237"/>
      <c r="K207" s="279"/>
    </row>
    <row r="208" spans="2:11" s="1" customFormat="1" ht="15" customHeight="1">
      <c r="B208" s="258"/>
      <c r="C208" s="237" t="s">
        <v>570</v>
      </c>
      <c r="D208" s="237"/>
      <c r="E208" s="237"/>
      <c r="F208" s="257" t="s">
        <v>78</v>
      </c>
      <c r="G208" s="237"/>
      <c r="H208" s="363" t="s">
        <v>630</v>
      </c>
      <c r="I208" s="363"/>
      <c r="J208" s="363"/>
      <c r="K208" s="279"/>
    </row>
    <row r="209" spans="2:11" s="1" customFormat="1" ht="15" customHeight="1">
      <c r="B209" s="258"/>
      <c r="C209" s="264"/>
      <c r="D209" s="237"/>
      <c r="E209" s="237"/>
      <c r="F209" s="257" t="s">
        <v>466</v>
      </c>
      <c r="G209" s="237"/>
      <c r="H209" s="363" t="s">
        <v>467</v>
      </c>
      <c r="I209" s="363"/>
      <c r="J209" s="363"/>
      <c r="K209" s="279"/>
    </row>
    <row r="210" spans="2:11" s="1" customFormat="1" ht="15" customHeight="1">
      <c r="B210" s="258"/>
      <c r="C210" s="237"/>
      <c r="D210" s="237"/>
      <c r="E210" s="237"/>
      <c r="F210" s="257" t="s">
        <v>464</v>
      </c>
      <c r="G210" s="237"/>
      <c r="H210" s="363" t="s">
        <v>631</v>
      </c>
      <c r="I210" s="363"/>
      <c r="J210" s="363"/>
      <c r="K210" s="279"/>
    </row>
    <row r="211" spans="2:11" s="1" customFormat="1" ht="15" customHeight="1">
      <c r="B211" s="296"/>
      <c r="C211" s="264"/>
      <c r="D211" s="264"/>
      <c r="E211" s="264"/>
      <c r="F211" s="257" t="s">
        <v>468</v>
      </c>
      <c r="G211" s="243"/>
      <c r="H211" s="364" t="s">
        <v>469</v>
      </c>
      <c r="I211" s="364"/>
      <c r="J211" s="364"/>
      <c r="K211" s="297"/>
    </row>
    <row r="212" spans="2:11" s="1" customFormat="1" ht="15" customHeight="1">
      <c r="B212" s="296"/>
      <c r="C212" s="264"/>
      <c r="D212" s="264"/>
      <c r="E212" s="264"/>
      <c r="F212" s="257" t="s">
        <v>470</v>
      </c>
      <c r="G212" s="243"/>
      <c r="H212" s="364" t="s">
        <v>632</v>
      </c>
      <c r="I212" s="364"/>
      <c r="J212" s="364"/>
      <c r="K212" s="297"/>
    </row>
    <row r="213" spans="2:11" s="1" customFormat="1" ht="15" customHeight="1">
      <c r="B213" s="296"/>
      <c r="C213" s="264"/>
      <c r="D213" s="264"/>
      <c r="E213" s="264"/>
      <c r="F213" s="298"/>
      <c r="G213" s="243"/>
      <c r="H213" s="299"/>
      <c r="I213" s="299"/>
      <c r="J213" s="299"/>
      <c r="K213" s="297"/>
    </row>
    <row r="214" spans="2:11" s="1" customFormat="1" ht="15" customHeight="1">
      <c r="B214" s="296"/>
      <c r="C214" s="237" t="s">
        <v>594</v>
      </c>
      <c r="D214" s="264"/>
      <c r="E214" s="264"/>
      <c r="F214" s="257">
        <v>1</v>
      </c>
      <c r="G214" s="243"/>
      <c r="H214" s="364" t="s">
        <v>633</v>
      </c>
      <c r="I214" s="364"/>
      <c r="J214" s="364"/>
      <c r="K214" s="297"/>
    </row>
    <row r="215" spans="2:11" s="1" customFormat="1" ht="15" customHeight="1">
      <c r="B215" s="296"/>
      <c r="C215" s="264"/>
      <c r="D215" s="264"/>
      <c r="E215" s="264"/>
      <c r="F215" s="257">
        <v>2</v>
      </c>
      <c r="G215" s="243"/>
      <c r="H215" s="364" t="s">
        <v>634</v>
      </c>
      <c r="I215" s="364"/>
      <c r="J215" s="364"/>
      <c r="K215" s="297"/>
    </row>
    <row r="216" spans="2:11" s="1" customFormat="1" ht="15" customHeight="1">
      <c r="B216" s="296"/>
      <c r="C216" s="264"/>
      <c r="D216" s="264"/>
      <c r="E216" s="264"/>
      <c r="F216" s="257">
        <v>3</v>
      </c>
      <c r="G216" s="243"/>
      <c r="H216" s="364" t="s">
        <v>635</v>
      </c>
      <c r="I216" s="364"/>
      <c r="J216" s="364"/>
      <c r="K216" s="297"/>
    </row>
    <row r="217" spans="2:11" s="1" customFormat="1" ht="15" customHeight="1">
      <c r="B217" s="296"/>
      <c r="C217" s="264"/>
      <c r="D217" s="264"/>
      <c r="E217" s="264"/>
      <c r="F217" s="257">
        <v>4</v>
      </c>
      <c r="G217" s="243"/>
      <c r="H217" s="364" t="s">
        <v>636</v>
      </c>
      <c r="I217" s="364"/>
      <c r="J217" s="364"/>
      <c r="K217" s="297"/>
    </row>
    <row r="218" spans="2:11" s="1" customFormat="1" ht="12.75" customHeight="1">
      <c r="B218" s="300"/>
      <c r="C218" s="301"/>
      <c r="D218" s="301"/>
      <c r="E218" s="301"/>
      <c r="F218" s="301"/>
      <c r="G218" s="301"/>
      <c r="H218" s="301"/>
      <c r="I218" s="301"/>
      <c r="J218" s="301"/>
      <c r="K218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HEJMALOVA\Alena Hejmalova</dc:creator>
  <cp:keywords/>
  <dc:description/>
  <cp:lastModifiedBy>Alena Hejmalova</cp:lastModifiedBy>
  <dcterms:created xsi:type="dcterms:W3CDTF">2020-11-25T16:08:22Z</dcterms:created>
  <dcterms:modified xsi:type="dcterms:W3CDTF">2020-11-25T16:09:14Z</dcterms:modified>
  <cp:category/>
  <cp:version/>
  <cp:contentType/>
  <cp:contentStatus/>
</cp:coreProperties>
</file>