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.1.1. - Stavební část" sheetId="2" r:id="rId2"/>
  </sheets>
  <definedNames>
    <definedName name="_xlnm.Print_Area" localSheetId="0">'Rekapitulace stavby'!$D$4:$AO$76,'Rekapitulace stavby'!$C$82:$AQ$96</definedName>
    <definedName name="_xlnm._FilterDatabase" localSheetId="1" hidden="1">'D.1.1. - Stavební část'!$C$125:$K$602</definedName>
    <definedName name="_xlnm.Print_Area" localSheetId="1">'D.1.1. - Stavební část'!$C$4:$J$76,'D.1.1. - Stavební část'!$C$82:$J$107,'D.1.1. - Stavební část'!$C$113:$J$602</definedName>
    <definedName name="_xlnm.Print_Titles" localSheetId="0">'Rekapitulace stavby'!$92:$92</definedName>
    <definedName name="_xlnm.Print_Titles" localSheetId="1">'D.1.1. - Stavební část'!$125:$125</definedName>
  </definedNames>
  <calcPr fullCalcOnLoad="1"/>
</workbook>
</file>

<file path=xl/sharedStrings.xml><?xml version="1.0" encoding="utf-8"?>
<sst xmlns="http://schemas.openxmlformats.org/spreadsheetml/2006/main" count="4617" uniqueCount="635">
  <si>
    <t>Export Komplet</t>
  </si>
  <si>
    <t/>
  </si>
  <si>
    <t>2.0</t>
  </si>
  <si>
    <t>ZAMOK</t>
  </si>
  <si>
    <t>False</t>
  </si>
  <si>
    <t>{b8cc1800-3fb3-49ab-8131-c6809712986b}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</si>
  <si>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</si>
  <si>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</si>
  <si>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</si>
  <si>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</si>
  <si>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</si>
  <si>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</si>
  <si>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</si>
  <si>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</si>
  <si>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8-037/116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</si>
  <si>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</si>
  <si>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</si>
  <si>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Olomouc, Třída 17. listopadu  1131/8a - DEMOLICE OBJEKTU - SPODNÍ ČÁST STAVBY</t>
  </si>
  <si>
    <t>KSO:</t>
  </si>
  <si>
    <t>CC-CZ:</t>
  </si>
  <si>
    <t>Místo:</t>
  </si>
  <si>
    <t>Univerzita Palackého Olomouc,Křižkovského 8</t>
  </si>
  <si>
    <t>Datum:</t>
  </si>
  <si>
    <t>16. 4. 2021</t>
  </si>
  <si>
    <t>Zadavatel:</t>
  </si>
  <si>
    <t>IČ:</t>
  </si>
  <si>
    <t>Univerzita Palackého Olomouc,Křižkovského 8,Olomou</t>
  </si>
  <si>
    <t>DIČ:</t>
  </si>
  <si>
    <t>Uchazeč:</t>
  </si>
  <si>
    <t>Vyplň údaj</t>
  </si>
  <si>
    <t>Projektant:</t>
  </si>
  <si>
    <t>25849280</t>
  </si>
  <si>
    <t>Alfaprojekt Olomouc a.s.,Tylova4, 772 00 Olomouc</t>
  </si>
  <si>
    <t>CZ25849280</t>
  </si>
  <si>
    <t>True</t>
  </si>
  <si>
    <t>Zpracovatel:</t>
  </si>
  <si>
    <t xml:space="preserve"> </t>
  </si>
  <si>
    <t>Poznámka:</t>
  </si>
  <si>
    <t>pozn:
Vedlejší rozpočtové náklady jsou součásti rozpočtu  DEMOLICE OBJEKTU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</si>
  <si>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</si>
  <si>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</si>
  <si>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</si>
  <si>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</si>
  <si>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</si>
  <si>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</si>
  <si>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</si>
  <si>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</si>
  <si>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</si>
  <si>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</si>
  <si>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</si>
  <si>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</si>
  <si>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</si>
  <si>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</si>
  <si>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</si>
  <si>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</si>
  <si>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</si>
  <si>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</si>
  <si>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</si>
  <si>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</si>
  <si>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</si>
  <si>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</si>
  <si>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</si>
  <si>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</si>
  <si>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</si>
  <si>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</si>
  <si>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</si>
  <si>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</si>
  <si>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</si>
  <si>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</si>
  <si>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</si>
  <si>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</si>
  <si>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</si>
  <si>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</si>
  <si>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</si>
  <si>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</si>
  <si>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</si>
  <si>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</si>
  <si>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</si>
  <si>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</si>
  <si>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</si>
  <si>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</si>
  <si>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</si>
  <si>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</si>
  <si>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</si>
  <si>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D.1.1.</t>
  </si>
  <si>
    <t>Stavební část</t>
  </si>
  <si>
    <t>STA</t>
  </si>
  <si>
    <t>1</t>
  </si>
  <si>
    <t>{a43b2fa7-a238-48f6-943f-7855551cffae}</t>
  </si>
  <si>
    <t>2</t>
  </si>
  <si>
    <t>KRYCÍ LIST SOUPISU PRACÍ</t>
  </si>
  <si>
    <t>Objekt:</t>
  </si>
  <si>
    <t>D.1.1.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</si>
  <si>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</si>
  <si>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</si>
  <si>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</si>
  <si>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</si>
  <si>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</si>
  <si>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</si>
  <si>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11 - Zemní práce - přípravné a přidružené práce</t>
  </si>
  <si>
    <t xml:space="preserve">    13 - Zemní práce - hloubené vykopávky</t>
  </si>
  <si>
    <t xml:space="preserve">    16 - Zemní práce - přemístění výkopku</t>
  </si>
  <si>
    <t xml:space="preserve">    17 - Zemní práce - konstrukce ze zemin</t>
  </si>
  <si>
    <t xml:space="preserve">    29 - Zakládání - pomocné konstrukce pro zakládání</t>
  </si>
  <si>
    <t xml:space="preserve">    96 - Bourání konstrukcí</t>
  </si>
  <si>
    <t xml:space="preserve">    97 - Prorážení otvorů a ostatní bourací práce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</si>
  <si>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</si>
  <si>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</si>
  <si>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</si>
  <si>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</si>
  <si>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</si>
  <si>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</si>
  <si>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</si>
  <si>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</si>
  <si>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</si>
  <si>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</si>
  <si>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</si>
  <si>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</si>
  <si>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</si>
  <si>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</si>
  <si>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</si>
  <si>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</si>
  <si>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</si>
  <si>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</si>
  <si>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11</t>
  </si>
  <si>
    <t>Zemní práce - přípravné a přidružené práce</t>
  </si>
  <si>
    <t>K</t>
  </si>
  <si>
    <t>111151103</t>
  </si>
  <si>
    <t>Odstranění travin z celkové plochy přes 500 m2 strojně</t>
  </si>
  <si>
    <t>m2</t>
  </si>
  <si>
    <t>4</t>
  </si>
  <si>
    <t>-1550903646</t>
  </si>
  <si>
    <t>PP</t>
  </si>
  <si>
    <t>Odstranění travin a rákosu strojně travin, při celkové ploše přes 500 m2</t>
  </si>
  <si>
    <t>VV</t>
  </si>
  <si>
    <t>výkres č. 3</t>
  </si>
  <si>
    <t>"odstranění zatrabněné plochy"   407,00</t>
  </si>
  <si>
    <t>Součet</t>
  </si>
  <si>
    <t>111212351</t>
  </si>
  <si>
    <t>Odstranění nevhodných dřevin do 100 m2 výšky nad 1 m s odstraněním pařezů v rovině nebo svahu 1:5</t>
  </si>
  <si>
    <t>131924569</t>
  </si>
  <si>
    <t>Odstranění nevhodných dřevin průměru kmene do 100 mm výšky přes 1 m s odstraněním pařezu do 100 m2 v rovině nebo na svahu do 1:5</t>
  </si>
  <si>
    <t>výkres č.3</t>
  </si>
  <si>
    <t>"odstranění křovin č.1"  5,00*6,00</t>
  </si>
  <si>
    <t>"odstranění křovin č.2"  8,00*6,00</t>
  </si>
  <si>
    <t>"odstranění křovin č.12"  2,00*3,00</t>
  </si>
  <si>
    <t>"odstranění křovin č.13"  3,00*4,00</t>
  </si>
  <si>
    <t>"odstranění křovin č.14"  1,00*1,50</t>
  </si>
  <si>
    <t>"odstranění křovin č.15"  1,00*1,50</t>
  </si>
  <si>
    <t>"odstranění křovin č.16"  1,20*5,00</t>
  </si>
  <si>
    <t>"odstranění křovin č.18"   1,00*1,50</t>
  </si>
  <si>
    <t>"odstranění křovin č.19"  10,00*2</t>
  </si>
  <si>
    <t>3</t>
  </si>
  <si>
    <t>112151312</t>
  </si>
  <si>
    <t>Kácení stromu bez postupného spouštění koruny a kmene D do 0,3 m</t>
  </si>
  <si>
    <t>kus</t>
  </si>
  <si>
    <t>-168073609</t>
  </si>
  <si>
    <t>Pokácení stromu postupné bez spouštění částí kmene a koruny o průměru na řezné ploše pařezu přes 200 do 300 mm</t>
  </si>
  <si>
    <t>"odstranění stromu č.4"  3</t>
  </si>
  <si>
    <t>112151314</t>
  </si>
  <si>
    <t>Kácení stromu bez postupného spouštění koruny a kmene D do 0,5 m</t>
  </si>
  <si>
    <t>-1542799248</t>
  </si>
  <si>
    <t>Pokácení stromu postupné bez spouštění částí kmene a koruny o průměru na řezné ploše pařezu přes 400 do 500 mm</t>
  </si>
  <si>
    <t>"odstranění stromu č.3"  2</t>
  </si>
  <si>
    <t>5</t>
  </si>
  <si>
    <t>112151320</t>
  </si>
  <si>
    <t>Kácení stromu bez postupného spouštění koruny a kmene D do 1,1 m</t>
  </si>
  <si>
    <t>-2055949022</t>
  </si>
  <si>
    <t>Pokácení stromu postupné bez spouštění částí kmene a koruny o průměru na řezné ploše pařezu přes 1000 do 1100 mm</t>
  </si>
  <si>
    <t>"odstranění stromu č.5"  1</t>
  </si>
  <si>
    <t>"odstranění stromu č.6"  1</t>
  </si>
  <si>
    <t>"odstranění stromu č.7"  1</t>
  </si>
  <si>
    <t>"odstranění stromu č.8"  1</t>
  </si>
  <si>
    <t>"odstranění stromu č.10"  2</t>
  </si>
  <si>
    <t>"odstranění stromu č.11"  2</t>
  </si>
  <si>
    <t>"odstranění stromu č.17"  1</t>
  </si>
  <si>
    <t>6</t>
  </si>
  <si>
    <t>112151324</t>
  </si>
  <si>
    <t>Kácení stromu bez postupného spouštění koruny a kmene D do 1,5 m</t>
  </si>
  <si>
    <t>1122312406</t>
  </si>
  <si>
    <t>Pokácení stromu postupné bez spouštění částí kmene a koruny o průměru na řezné ploše pařezu přes 1400 do 1500 mm</t>
  </si>
  <si>
    <t>"odstranění stromu č.9"  1</t>
  </si>
  <si>
    <t>7</t>
  </si>
  <si>
    <t>112251101</t>
  </si>
  <si>
    <t>Odstranění pařezů D do 300 mm</t>
  </si>
  <si>
    <t>983995128</t>
  </si>
  <si>
    <t>Odstranění pařezů strojně s jejich vykopáním, vytrháním nebo odstřelením průměru přes 100 do 300 mm</t>
  </si>
  <si>
    <t>8</t>
  </si>
  <si>
    <t>112251102</t>
  </si>
  <si>
    <t>Odstranění pařezů D do 500 mm</t>
  </si>
  <si>
    <t>-1064648728</t>
  </si>
  <si>
    <t>Odstranění pařezů strojně s jejich vykopáním, vytrháním nebo odstřelením průměru přes 300 do 500 mm</t>
  </si>
  <si>
    <t>9</t>
  </si>
  <si>
    <t>112251105</t>
  </si>
  <si>
    <t>Odstranění pařezů D do 1100 mm</t>
  </si>
  <si>
    <t>-1468038609</t>
  </si>
  <si>
    <t>Odstranění pařezů strojně s jejich vykopáním, vytrháním nebo odstřelením průměru přes 900 do 1100 mm</t>
  </si>
  <si>
    <t>10</t>
  </si>
  <si>
    <t>112251108</t>
  </si>
  <si>
    <t>Odstranění pařezů D do 1500 mm</t>
  </si>
  <si>
    <t>-1755592874</t>
  </si>
  <si>
    <t>Odstranění pařezů strojně s jejich vykopáním, vytrháním nebo odstřelením průměru přes 1300 do 1500 mm</t>
  </si>
  <si>
    <t>113106132</t>
  </si>
  <si>
    <t>Rozebrání dlažeb z betonových nebo kamenných dlaždic komunikací pro pěší strojně pl do 50 m2</t>
  </si>
  <si>
    <t>376950812</t>
  </si>
  <si>
    <t>Rozebrání dlažeb komunikací pro pěší s přemístěním hmot na skládku na vzdálenost do 3 m nebo s naložením na dopravní prostředek s ložem z kameniva nebo živice a s jakoukoliv výplní spár strojně plochy jednotlivě do 50 m2 z betonových, kameninových nebo dlaždic, desek nebo tvarovek</t>
  </si>
  <si>
    <t>"rozebrání betonových ploch"  26,50</t>
  </si>
  <si>
    <t>12</t>
  </si>
  <si>
    <t>113107322</t>
  </si>
  <si>
    <t>Odstranění podkladu z kameniva drceného tl 200 mm strojně pl do 50 m2</t>
  </si>
  <si>
    <t>-265889771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</si>
  <si>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</si>
  <si>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"odtranění podkladu pod betonovou plochou"   26,50</t>
  </si>
  <si>
    <t>13</t>
  </si>
  <si>
    <t>113154224</t>
  </si>
  <si>
    <t>Frézování živičného krytu tl 100 mm pruh š 1 m pl do 1000 m2 bez překážek v trase</t>
  </si>
  <si>
    <t>385958769</t>
  </si>
  <si>
    <t>Frézování živičného podkladu nebo krytu  s naložením na dopravní prostředek plochy přes 500 do 1 000 m2 bez překážek v trase pruhu šířky do 1 m, tloušťky vrstvy 100 mm</t>
  </si>
  <si>
    <t>"odstranění asfaltové plochy včetně rampy"   912,00</t>
  </si>
  <si>
    <t>14</t>
  </si>
  <si>
    <t>113107223</t>
  </si>
  <si>
    <t>Odstranění podkladu z kameniva drceného tl 300 mm strojně pl přes 200 m2</t>
  </si>
  <si>
    <t>-1270920239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</si>
  <si>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</si>
  <si>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"odtranění podkladu pod asfaltovou plochou"   912,00</t>
  </si>
  <si>
    <t>Zemní práce - hloubené vykopávky</t>
  </si>
  <si>
    <t>122251104</t>
  </si>
  <si>
    <t>Odkopávky a prokopávky nezapažené v hornině třídy těžitelnosti I, skupiny 3 objem do 500 m3 strojně</t>
  </si>
  <si>
    <t>m3</t>
  </si>
  <si>
    <t>1176645821</t>
  </si>
  <si>
    <t>Odkopávky a prokopávky nezapažené strojně v hornině třídy těžitelnosti I skupiny 3 přes 100 do 500 m3</t>
  </si>
  <si>
    <t>"výkop zeminy"   116,00</t>
  </si>
  <si>
    <t>16</t>
  </si>
  <si>
    <t>Zemní práce - přemístění výkopku</t>
  </si>
  <si>
    <t>162351104</t>
  </si>
  <si>
    <t>Vodorovné přemístění do 1000 m výkopku/sypaniny z horniny třídy těžitelnosti I, skupiny 1 až 3</t>
  </si>
  <si>
    <t>-1888711136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</si>
  <si>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</si>
  <si>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17</t>
  </si>
  <si>
    <t>162751119</t>
  </si>
  <si>
    <t>Příplatek k vodorovnému přemístění výkopku/sypaniny z horniny třídy těžitelnosti I, skupiny 1 až 3 ZKD 1000 m přes 10000 m</t>
  </si>
  <si>
    <t>-428210476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</si>
  <si>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</si>
  <si>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18</t>
  </si>
  <si>
    <t>167151111</t>
  </si>
  <si>
    <t>Nakládání výkopku z hornin třídy těžitelnosti I, skupiny 1 až 3 přes 100 m3</t>
  </si>
  <si>
    <t>-227423793</t>
  </si>
  <si>
    <t>Nakládání, skládání a překládání neulehlého výkopku nebo sypaniny strojně nakládání, množství přes 100 m3, z hornin třídy těžitelnosti I, skupiny 1 až 3</t>
  </si>
  <si>
    <t>19</t>
  </si>
  <si>
    <t>162201401</t>
  </si>
  <si>
    <t>Vodorovné přemístění větví stromů listnatých do 1 km D kmene do 300 mm</t>
  </si>
  <si>
    <t>1410470724</t>
  </si>
  <si>
    <t>Vodorovné přemístění větví, kmenů nebo pařezů s naložením, složením a dopravou do 1000 m větví stromů listnatých, průměru kmene přes 100 do 300 mm</t>
  </si>
  <si>
    <t>20</t>
  </si>
  <si>
    <t>162201402</t>
  </si>
  <si>
    <t>Vodorovné přemístění větví stromů listnatých do 1 km D kmene do 500 mm</t>
  </si>
  <si>
    <t>180873388</t>
  </si>
  <si>
    <t>Vodorovné přemístění větví, kmenů nebo pařezů s naložením, složením a dopravou do 1000 m větví stromů listnatých, průměru kmene přes 300 do 500 mm</t>
  </si>
  <si>
    <t>162201500</t>
  </si>
  <si>
    <t>Vodorovné přemístění větví stromů listnatých do 1 km D kmene do 1100 mm</t>
  </si>
  <si>
    <t>779027064</t>
  </si>
  <si>
    <t>Vodorovné přemístění větví, kmenů nebo pařezů s naložením, složením a dopravou do 1000 m větví stromů listnatých, průměru kmene přes 900 do 1100 mm</t>
  </si>
  <si>
    <t>22</t>
  </si>
  <si>
    <t>162201502</t>
  </si>
  <si>
    <t>Vodorovné přemístění větví stromů listnatých do 1 km D kmene do 1500 mm</t>
  </si>
  <si>
    <t>-726875380</t>
  </si>
  <si>
    <t>Vodorovné přemístění větví, kmenů nebo pařezů s naložením, složením a dopravou do 1000 m větví stromů listnatých, průměru kmene přes 1300 do 1500 mm</t>
  </si>
  <si>
    <t>23</t>
  </si>
  <si>
    <t>162201411</t>
  </si>
  <si>
    <t>Vodorovné přemístění kmenů stromů listnatých do 1 km D kmene do 300 mm</t>
  </si>
  <si>
    <t>-1178427997</t>
  </si>
  <si>
    <t>Vodorovné přemístění větví, kmenů nebo pařezů s naložením, složením a dopravou do 1000 m kmenů stromů listnatých, průměru přes 100 do 300 mm</t>
  </si>
  <si>
    <t>24</t>
  </si>
  <si>
    <t>162201412</t>
  </si>
  <si>
    <t>Vodorovné přemístění kmenů stromů listnatých do 1 km D kmene do 500 mm</t>
  </si>
  <si>
    <t>-1359269353</t>
  </si>
  <si>
    <t>Vodorovné přemístění větví, kmenů nebo pařezů s naložením, složením a dopravou do 1000 m kmenů stromů listnatých, průměru přes 300 do 500 mm</t>
  </si>
  <si>
    <t>25</t>
  </si>
  <si>
    <t>162201510</t>
  </si>
  <si>
    <t>Vodorovné přemístění kmenů stromů listnatých do 1 km D kmene do 1100 mm</t>
  </si>
  <si>
    <t>1827455055</t>
  </si>
  <si>
    <t>Vodorovné přemístění větví, kmenů nebo pařezů s naložením, složením a dopravou do 1000 m kmenů stromů listnatých, průměru přes 900 do 1100 mm</t>
  </si>
  <si>
    <t>26</t>
  </si>
  <si>
    <t>162201512</t>
  </si>
  <si>
    <t>Vodorovné přemístění kmenů stromů listnatých do 1 km D kmene do 1500 mm</t>
  </si>
  <si>
    <t>1737451893</t>
  </si>
  <si>
    <t>Vodorovné přemístění větví, kmenů nebo pařezů s naložením, složením a dopravou do 1000 m kmenů stromů listnatých, průměru přes 1300 do 1500 mm</t>
  </si>
  <si>
    <t>27</t>
  </si>
  <si>
    <t>162201421</t>
  </si>
  <si>
    <t>Vodorovné přemístění pařezů do 1 km D do 300 mm</t>
  </si>
  <si>
    <t>-331252091</t>
  </si>
  <si>
    <t>Vodorovné přemístění větví, kmenů nebo pařezů s naložením, složením a dopravou do 1000 m pařezů kmenů, průměru přes 100 do 300 mm</t>
  </si>
  <si>
    <t>28</t>
  </si>
  <si>
    <t>162201422</t>
  </si>
  <si>
    <t>Vodorovné přemístění pařezů do 1 km D do 500 mm</t>
  </si>
  <si>
    <t>1046588753</t>
  </si>
  <si>
    <t>Vodorovné přemístění větví, kmenů nebo pařezů s naložením, složením a dopravou do 1000 m pařezů kmenů, průměru přes 300 do 500 mm</t>
  </si>
  <si>
    <t>29</t>
  </si>
  <si>
    <t>162201520</t>
  </si>
  <si>
    <t>Vodorovné přemístění pařezů do 1 km D do 1100 mm</t>
  </si>
  <si>
    <t>739331367</t>
  </si>
  <si>
    <t>Vodorovné přemístění větví, kmenů nebo pařezů s naložením, složením a dopravou do 1000 m pařezů kmenů, průměru přes 900 do 1100 mm</t>
  </si>
  <si>
    <t>30</t>
  </si>
  <si>
    <t>162201522</t>
  </si>
  <si>
    <t>Vodorovné přemístění pařezů do 1 km D do 1500 mm</t>
  </si>
  <si>
    <t>520527627</t>
  </si>
  <si>
    <t>Vodorovné přemístění větví, kmenů nebo pařezů s naložením, složením a dopravou do 1000 m pařezů kmenů, průměru přes 1300 do 1500 mm</t>
  </si>
  <si>
    <t>31</t>
  </si>
  <si>
    <t>162301501</t>
  </si>
  <si>
    <t>Vodorovné přemístění křovin do 5 km D kmene do 100 mm</t>
  </si>
  <si>
    <t>651134234</t>
  </si>
  <si>
    <t>Vodorovné přemístění smýcených křovin do průměru kmene 100 mm na vzdálenost do 5 000 m</t>
  </si>
  <si>
    <t>126,50</t>
  </si>
  <si>
    <t>32</t>
  </si>
  <si>
    <t>162301981</t>
  </si>
  <si>
    <t>Příplatek k vodorovnému přemístění křovin D kmene do 100 mm ZKD 1 km</t>
  </si>
  <si>
    <t>2048464172</t>
  </si>
  <si>
    <t>Vodorovné přemístění smýcených křovin Příplatek k ceně za každých dalších i započatých 1 000 m</t>
  </si>
  <si>
    <t>- příplatek 20km</t>
  </si>
  <si>
    <t>126,50*19</t>
  </si>
  <si>
    <t>Zemní práce - konstrukce ze zemin</t>
  </si>
  <si>
    <t>33</t>
  </si>
  <si>
    <t>171152501</t>
  </si>
  <si>
    <t>Zhutnění podloží z hornin soudržných nebo nesoudržných pod násypy</t>
  </si>
  <si>
    <t>-238017916</t>
  </si>
  <si>
    <t>Zhutnění podloží pod násypy z rostlé horniny třídy těžitelnosti I a II, skupiny 1 až 4 z hornin soudružných a nesoudržných</t>
  </si>
  <si>
    <t>34</t>
  </si>
  <si>
    <t>171251201</t>
  </si>
  <si>
    <t>Uložení sypaniny na skládky nebo meziskládky</t>
  </si>
  <si>
    <t>214994833</t>
  </si>
  <si>
    <t>Uložení sypaniny na skládky nebo meziskládky bez hutnění s upravením uložené sypaniny do předepsaného tvaru</t>
  </si>
  <si>
    <t>- vykopaná zemina určena k zasypu</t>
  </si>
  <si>
    <t>116,00</t>
  </si>
  <si>
    <t>35</t>
  </si>
  <si>
    <t>174151101R-01</t>
  </si>
  <si>
    <t>Zásyp jam, šachet rýh nebo kolem objektů betonovým recyklátem se zhutněním</t>
  </si>
  <si>
    <t>-715169315</t>
  </si>
  <si>
    <t>Zásyp betonovým recyklátem z jakékoliv horniny strojně s uložením výkopku ve vrstvách se zhutněním jam, šachet, rýh nebo kolem objektů v těchto vykopávkách</t>
  </si>
  <si>
    <t>výkres č.1</t>
  </si>
  <si>
    <t xml:space="preserve">- v rámci bouracích prací s využitím recyklátu pro provedení hutněného násypu budoucí základové </t>
  </si>
  <si>
    <t xml:space="preserve">desky podsyp </t>
  </si>
  <si>
    <t>- zásyp hutněným betonovým recyklátem  pod výhledovým objektem I.Etapy VTPD</t>
  </si>
  <si>
    <t>1767,631*1,15</t>
  </si>
  <si>
    <t>-52,70*28,05*1,00</t>
  </si>
  <si>
    <t>Mezisoučet</t>
  </si>
  <si>
    <t>- zásyp hutněným betonovým recýklátem v místě bouraných základových konstrukcí - II.Etapa</t>
  </si>
  <si>
    <t>od kóty -1,700 po kótu -0,200</t>
  </si>
  <si>
    <t>49,392+143,661</t>
  </si>
  <si>
    <t>- zásyp nepředvídatelných konstrukci, které před prováděním stavby známé, nutno upřesnit!</t>
  </si>
  <si>
    <t>30,00</t>
  </si>
  <si>
    <t>- zásyp ŽB jímek - hutnění po částech</t>
  </si>
  <si>
    <t>3,80*3,60*2,05</t>
  </si>
  <si>
    <t>36</t>
  </si>
  <si>
    <t>M</t>
  </si>
  <si>
    <t>58981122</t>
  </si>
  <si>
    <t>recyklát betonový frakce 0/32</t>
  </si>
  <si>
    <t>t</t>
  </si>
  <si>
    <t>439666192</t>
  </si>
  <si>
    <t>výkres č.1.2</t>
  </si>
  <si>
    <t>- zásyp výplňovým betonovým recyklátem</t>
  </si>
  <si>
    <t>805,638*2,41</t>
  </si>
  <si>
    <t>- odečet betonového recyklátu vyziskaného ze stávajících betonovéch konstrukcí</t>
  </si>
  <si>
    <t>- 1649,161</t>
  </si>
  <si>
    <t>37</t>
  </si>
  <si>
    <t>174151101</t>
  </si>
  <si>
    <t>Zásyp jam, šachet rýh nebo kolem objektů sypaninou se zhutněním</t>
  </si>
  <si>
    <t>1750472420</t>
  </si>
  <si>
    <t>Zásyp sypaninou z jakékoliv horniny strojně s uložením výkopku ve vrstvách se zhutněním jam, šachet, rýh nebo kolem objektů v těchto vykopávkách</t>
  </si>
  <si>
    <t>- zásyp sypaninou vykopaných části</t>
  </si>
  <si>
    <t>38</t>
  </si>
  <si>
    <t>174251201</t>
  </si>
  <si>
    <t>Zásyp jam po pařezech D pařezů do 300 mm strojně</t>
  </si>
  <si>
    <t>-771788139</t>
  </si>
  <si>
    <t>Zásyp jam po pařezech strojně výkopkem z horniny získané při dobývání pařezů s hrubým urovnáním povrchu zasypávky průměru pařezu přes 100 do 300 mm</t>
  </si>
  <si>
    <t>39</t>
  </si>
  <si>
    <t>174251202</t>
  </si>
  <si>
    <t>Zásyp jam po pařezech D pařezů do 500 mm strojně</t>
  </si>
  <si>
    <t>-2073106855</t>
  </si>
  <si>
    <t>Zásyp jam po pařezech strojně výkopkem z horniny získané při dobývání pařezů s hrubým urovnáním povrchu zasypávky průměru pařezu přes 300 do 500 mm</t>
  </si>
  <si>
    <t>40</t>
  </si>
  <si>
    <t>174251205</t>
  </si>
  <si>
    <t>Zásyp jam po pařezech D pařezů do 1100 mm strojně</t>
  </si>
  <si>
    <t>-1081190235</t>
  </si>
  <si>
    <t>Zásyp jam po pařezech strojně výkopkem z horniny získané při dobývání pařezů s hrubým urovnáním povrchu zasypávky průměru pařezu přes 900 do 1100 mm</t>
  </si>
  <si>
    <t>41</t>
  </si>
  <si>
    <t>174251207</t>
  </si>
  <si>
    <t>Zásyp jam po pařezech D pařezů do 1500 mm strojně</t>
  </si>
  <si>
    <t>1251809603</t>
  </si>
  <si>
    <t>Zásyp jam po pařezech strojně výkopkem z horniny získané při dobývání pařezů s hrubým urovnáním povrchu zasypávky průměru pařezu přes 1300 do 1500 mm</t>
  </si>
  <si>
    <t>42</t>
  </si>
  <si>
    <t>181951112</t>
  </si>
  <si>
    <t>Úprava pláně v hornině třídy těžitelnosti I, skupiny 1 až 3 se zhutněním strojně</t>
  </si>
  <si>
    <t>2091786302</t>
  </si>
  <si>
    <t>Úprava pláně vyrovnáním výškových rozdílů strojně v hornině třídy těžitelnosti I, skupiny 1 až 3 se zhutněním</t>
  </si>
  <si>
    <t>- úprava pláně HTŮ</t>
  </si>
  <si>
    <t>"I. ETAPA"  1753,33</t>
  </si>
  <si>
    <t>" po vybourání zpevněných ploch"  912,00+26,50</t>
  </si>
  <si>
    <t>43</t>
  </si>
  <si>
    <t>181351103</t>
  </si>
  <si>
    <t>Rozprostření ornice tl vrstvy do 200 mm pl do 500 m2 v rovině nebo ve svahu do 1:5 strojně</t>
  </si>
  <si>
    <t>-1282098594</t>
  </si>
  <si>
    <t>Rozprostření a urovnání ornice v rovině nebo ve svahu sklonu do 1:5 strojně při souvislé ploše přes 100 do 500 m2, tl. vrstvy do 200 mm</t>
  </si>
  <si>
    <t>- rozprostření zeminy</t>
  </si>
  <si>
    <t>(24,50+3,33+1,10+7,41+1,00+44,50+27,17+4,73)*2,50</t>
  </si>
  <si>
    <t>Zakládání - pomocné konstrukce pro zakládání</t>
  </si>
  <si>
    <t>44</t>
  </si>
  <si>
    <t>291111114</t>
  </si>
  <si>
    <t>Podklad pro zpevněné plochy z betonového recyklátu</t>
  </si>
  <si>
    <t>-1348339236</t>
  </si>
  <si>
    <t>Podklad pro zpevněné plochy  s rozprostřením a s hutněním z betonového recyklátu</t>
  </si>
  <si>
    <t>výkres č. 1</t>
  </si>
  <si>
    <t xml:space="preserve">- v rámci bouracích prací s využitím betnového recyklátu pro provedení hutněného násypu budoucí </t>
  </si>
  <si>
    <t>základové desky - podsyp</t>
  </si>
  <si>
    <t>- zhutnění na hodnotu Edef,2=min.45Mpa - tl.500mm</t>
  </si>
  <si>
    <t>- zásyp hutněným recyklátem  pod výhledovým objektem I.Etapy VTPD</t>
  </si>
  <si>
    <t>52,70*28,05*0,50</t>
  </si>
  <si>
    <t>- zhutnění na hodnotu poměr Edef,2/Edef,1=min.2,5MPa , Edef,2 = 20 MPa- tl.500mm</t>
  </si>
  <si>
    <t>45</t>
  </si>
  <si>
    <t>R-29-01</t>
  </si>
  <si>
    <t>Oprava případného poškození stávajícího vedení dešťové kanalizace s objektu TJ Lodní sporty - stávající odvodňovací rigol  zachovat a vyspravit poškozené části výstavbou poškozené</t>
  </si>
  <si>
    <t>bm</t>
  </si>
  <si>
    <t>-1920428363</t>
  </si>
  <si>
    <t>96</t>
  </si>
  <si>
    <t>Bourání konstrukcí</t>
  </si>
  <si>
    <t>46</t>
  </si>
  <si>
    <t>962052211</t>
  </si>
  <si>
    <t>Bourání zdiva nadzákladového ze ŽB přes 1 m3</t>
  </si>
  <si>
    <t>1165340588</t>
  </si>
  <si>
    <t>Bourání zdiva železobetonového  nadzákladového, objemu přes 1 m3</t>
  </si>
  <si>
    <t>" bourání ŽB opěrné stěny"    163,00*0,40*2,80</t>
  </si>
  <si>
    <t>47</t>
  </si>
  <si>
    <t>966079861</t>
  </si>
  <si>
    <t>Přerušení různých ocelových profilů průřezu do 200 mm2</t>
  </si>
  <si>
    <t>-2042656780</t>
  </si>
  <si>
    <t>Přerušení různých ocelových profilů  průřezu do 200 mm2</t>
  </si>
  <si>
    <t>48</t>
  </si>
  <si>
    <t>964076221</t>
  </si>
  <si>
    <t>Vybourání válcovaných nosníků ze zdiva betonového nebo kamenného dl do 4 m hmotnosti do 20 kg/m</t>
  </si>
  <si>
    <t>-1801953604</t>
  </si>
  <si>
    <t>Vybourání válcovaných nosníků uložených ve zdivu  betonovém nebo kamenném na maltu cementovou délky do 4 m, hmotnosti do 20 kg/m</t>
  </si>
  <si>
    <t>výkres č. 2</t>
  </si>
  <si>
    <t xml:space="preserve">- odstranění rámových spojek kotvený v kotevních otvorech betonových patek, vložených </t>
  </si>
  <si>
    <t>2x U č.10, dl.800mm</t>
  </si>
  <si>
    <t>0,80*10,60*2*20*0,001</t>
  </si>
  <si>
    <t>49</t>
  </si>
  <si>
    <t>966072121</t>
  </si>
  <si>
    <t>Demontáž opláštění stěn ocelových kcí z tvarovaných ocelových plechů budov v do 6 m</t>
  </si>
  <si>
    <t>-110155507</t>
  </si>
  <si>
    <t>Demontáž opláštění stěn ocelové konstrukce z tvarovaných ocelových plechů, výšky budovy do 6 m</t>
  </si>
  <si>
    <t>- bourání samostatné obálky s ocelového plechu</t>
  </si>
  <si>
    <t>(3,80+3,60)*2*2,30</t>
  </si>
  <si>
    <t>3,80*3,60</t>
  </si>
  <si>
    <t>50</t>
  </si>
  <si>
    <t>965082941</t>
  </si>
  <si>
    <t>Odstranění násypů pod podlahami tl přes 200 mm</t>
  </si>
  <si>
    <t>-54146623</t>
  </si>
  <si>
    <t>Odstranění násypu pod podlahami nebo ochranného násypu na střechách tl. přes 200 mm jakékoliv plochy</t>
  </si>
  <si>
    <t>výkres č.1,2</t>
  </si>
  <si>
    <t>- odstranění násypu v místě základových konstukcí I.Etapa</t>
  </si>
  <si>
    <t>1767,631*1,30</t>
  </si>
  <si>
    <t>- odečet základových konstrukcí</t>
  </si>
  <si>
    <t>-265,884</t>
  </si>
  <si>
    <t>-(3,80*3,60*3,15+2,90*3,10*0,85+5,875*3,90*0,85+2,70*5,60*1,00)</t>
  </si>
  <si>
    <t>- odstranění násypů pod rampou</t>
  </si>
  <si>
    <t>1650,00</t>
  </si>
  <si>
    <t>51</t>
  </si>
  <si>
    <t>981511114</t>
  </si>
  <si>
    <t>Demolice konstrukcí objektů z betonu železového postupným rozebíráním</t>
  </si>
  <si>
    <t>329998763</t>
  </si>
  <si>
    <t>Demolice konstrukcí objektů  postupným rozebíráním konstrukcí ze železobetonu</t>
  </si>
  <si>
    <t>výkre č.1</t>
  </si>
  <si>
    <t>- bourání ŽB jimky</t>
  </si>
  <si>
    <t>od kóty -3,600 po kótu - 3,300</t>
  </si>
  <si>
    <t>3,80*3,60*0,30</t>
  </si>
  <si>
    <t>(3,80+3,60)*2*0,30*3,15</t>
  </si>
  <si>
    <t>-(2,50*0,30*0,85)</t>
  </si>
  <si>
    <t>od kóty -1,100 po kótu -0,800</t>
  </si>
  <si>
    <t>2,90*3,10*0,30</t>
  </si>
  <si>
    <t>(2,90*2+3,10)*0,30*0,85</t>
  </si>
  <si>
    <t>od kóty -1,300 po kótu -1,000</t>
  </si>
  <si>
    <t>5,875*3,90*0,30</t>
  </si>
  <si>
    <t>(5,875+3,90)*2*0,30*0,85</t>
  </si>
  <si>
    <t>- bourání výtahových šachet - předpoklad , nutno ověřit při bouracích pracech!!</t>
  </si>
  <si>
    <t>2,70*5,60*0,30</t>
  </si>
  <si>
    <t>(2,70+5,60)*2*0,30*1,00</t>
  </si>
  <si>
    <t>52</t>
  </si>
  <si>
    <t>981513114</t>
  </si>
  <si>
    <t>Demolice konstrukcí objektů z betonu železového těžkou mechanizací</t>
  </si>
  <si>
    <t>1460786608</t>
  </si>
  <si>
    <t>Demolice konstrukcí objektů  těžkými mechanizačními prostředky konstrukcí ze železobetonu</t>
  </si>
  <si>
    <t>- bourání železobetonových základových patek montované konstkrukce v I.Etapě</t>
  </si>
  <si>
    <t>od kóty -1,500 po kótu -0,700</t>
  </si>
  <si>
    <t>1,40*1,40*0,80*18</t>
  </si>
  <si>
    <t>1,80*1,80*0,80*4</t>
  </si>
  <si>
    <t>2,00*2,00*0,80*22</t>
  </si>
  <si>
    <t>2,20*2,20*0,80*20</t>
  </si>
  <si>
    <t>2,40*2,40*0,80*13</t>
  </si>
  <si>
    <t>1,20*4,00*0,80*4</t>
  </si>
  <si>
    <t>2,00*2,55*0,80*1</t>
  </si>
  <si>
    <t>0,60*0,60*0,30*1</t>
  </si>
  <si>
    <t>- bourání železobetonových základových patek montované konstkrukce v II.Etapě</t>
  </si>
  <si>
    <t>1,40*1,40*1,40*18</t>
  </si>
  <si>
    <t>- bourání železobetonových základových pásů v II.Etapě</t>
  </si>
  <si>
    <t>od kóty -1,600 po kótu -0,200</t>
  </si>
  <si>
    <t>3,00*0,925*1,40</t>
  </si>
  <si>
    <t>19,50*0,60*1,40</t>
  </si>
  <si>
    <t>(1,85+1,35+1,85+1,35+1,85+1,85+1,35+1,85+1,35+1,85+1,35+1,85+1,85+1,65)*0,60*1,40</t>
  </si>
  <si>
    <t>(24,60+1,65+1,85+1,85+1,3+1,85+1,35+1,85+1,35+1,85+1,85+1,35+1,85+1,35+1,85+1,35)*0,60*1,40</t>
  </si>
  <si>
    <t>(1,85+1,85+1,85)*0,60*1,40</t>
  </si>
  <si>
    <t>(1,40*7+1,40*4+0,90+1,40*3)*0,30*1,40</t>
  </si>
  <si>
    <t>53</t>
  </si>
  <si>
    <t>981513116</t>
  </si>
  <si>
    <t>Demolice konstrukcí objektů z betonu prostého těžkou mechanizací</t>
  </si>
  <si>
    <t>-1935042381</t>
  </si>
  <si>
    <t>Demolice konstrukcí objektů  těžkými mechanizačními prostředky konstrukcí z betonu prostého</t>
  </si>
  <si>
    <t>výres č.1</t>
  </si>
  <si>
    <t>- bourání podkladního betonu pod základovými patkami</t>
  </si>
  <si>
    <t>1,60*1,60*0,10*18</t>
  </si>
  <si>
    <t>2,00*2,00*0,10*4</t>
  </si>
  <si>
    <t>2,20*2,20*0,10*22</t>
  </si>
  <si>
    <t>2,40*2,40*0,10*20</t>
  </si>
  <si>
    <t>2,60*2,60*0,10*13</t>
  </si>
  <si>
    <t>1,40*4,20*0,10*4</t>
  </si>
  <si>
    <t>2,20*2,75*0,10*1</t>
  </si>
  <si>
    <t>- bourání podkladního betonu pod základovými patkami a pásy</t>
  </si>
  <si>
    <t>3,00*1,025*0,10</t>
  </si>
  <si>
    <t>19,50*0,80*0,10</t>
  </si>
  <si>
    <t>(1,85+1,35+1,85+1,35+1,85+1,85+1,35+1,85+1,35+1,85+1,35+1,85+1,85+1,65)*0,80*0,10</t>
  </si>
  <si>
    <t>(24,60+1,65+1,85+1,85+1,3+1,85+1,35+1,85+1,35+1,85+1,85+1,35+1,85+1,35+1,85+1,35)*0,80*0,10</t>
  </si>
  <si>
    <t>(1,85+1,85+1,85)*0,80*0,10</t>
  </si>
  <si>
    <t>(1,40*7+1,40*4+0,90+1,40*3)*0,50*0,10</t>
  </si>
  <si>
    <t>54</t>
  </si>
  <si>
    <t>997006007</t>
  </si>
  <si>
    <t>Drcení stavebního odpadu ze zdiva z betonu železového s dopravou do 100 m a naložením</t>
  </si>
  <si>
    <t>887696409</t>
  </si>
  <si>
    <t>Úprava stavebního odpadu drcení s dopravou na vzdálenost do 100 m a naložením do drtícího zařízení ze zdiva železobetonového</t>
  </si>
  <si>
    <t xml:space="preserve">- drcení bouraných ŽB konstrukcí - část použita na zasyp a podsyp </t>
  </si>
  <si>
    <t>182,56*2,40</t>
  </si>
  <si>
    <t>43,794*2,41</t>
  </si>
  <si>
    <t>409,545*2,41</t>
  </si>
  <si>
    <t>55</t>
  </si>
  <si>
    <t>997006006</t>
  </si>
  <si>
    <t>Drcení stavebního odpadu ze zdiva z betonu prostého s dopravou do 100 m a naložením</t>
  </si>
  <si>
    <t>1516638017</t>
  </si>
  <si>
    <t>Úprava stavebního odpadu drcení s dopravou na vzdálenost do 100 m a naložením do drtícího zařízení ze zdiva betonového</t>
  </si>
  <si>
    <t xml:space="preserve">- drcení bouraných betonových konstrukcí - část použita na zasyp a podsyp </t>
  </si>
  <si>
    <t>53,85*2,20</t>
  </si>
  <si>
    <t>56</t>
  </si>
  <si>
    <t>997006512</t>
  </si>
  <si>
    <t>Vodorovné doprava suti s naložením a složením na skládku do 1 km</t>
  </si>
  <si>
    <t>-407324387</t>
  </si>
  <si>
    <t>Vodorovná doprava suti na skládku s naložením na dopravní prostředek a složením přes 100 m do 1 km</t>
  </si>
  <si>
    <t xml:space="preserve">- vodorovná přeprava s vybouranou sutí </t>
  </si>
  <si>
    <t>1530,691+118,47</t>
  </si>
  <si>
    <t>57</t>
  </si>
  <si>
    <t>997006519</t>
  </si>
  <si>
    <t>Příplatek k vodorovnému přemístění suti na skládku ZKD 1 km přes 1 km</t>
  </si>
  <si>
    <t>1694967660</t>
  </si>
  <si>
    <t>Vodorovná doprava suti na skládku s naložením na dopravní prostředek a složením Příplatek k ceně za každý další i započatý 1 km</t>
  </si>
  <si>
    <t>- příplatek k  vodorovné dopravě po staveništi - 5km</t>
  </si>
  <si>
    <t>1767,631*5</t>
  </si>
  <si>
    <t>8838,155*5 'Přepočtené koeficientem množství</t>
  </si>
  <si>
    <t>58</t>
  </si>
  <si>
    <t>997002611</t>
  </si>
  <si>
    <t>Nakládání suti a vybouraných hmot</t>
  </si>
  <si>
    <t>1810917741</t>
  </si>
  <si>
    <t>Nakládání suti a vybouraných hmot na dopravní prostředek  pro vodorovné přemístění</t>
  </si>
  <si>
    <t>97</t>
  </si>
  <si>
    <t>Prorážení otvorů a ostatní bourací práce</t>
  </si>
  <si>
    <t>59</t>
  </si>
  <si>
    <t>919735112</t>
  </si>
  <si>
    <t>Řezání stávajícího živičného krytu hl do 100 mm</t>
  </si>
  <si>
    <t>m</t>
  </si>
  <si>
    <t>-935210414</t>
  </si>
  <si>
    <t>Řezání stávajícího živičného krytu nebo podkladu  hloubky přes 50 do 100 mm</t>
  </si>
  <si>
    <t>- řezání asfaltového krytu</t>
  </si>
  <si>
    <t>75,00</t>
  </si>
  <si>
    <t>60</t>
  </si>
  <si>
    <t>919735123</t>
  </si>
  <si>
    <t>Řezání stávajícího betonového krytu hl do 150 mm</t>
  </si>
  <si>
    <t>806479704</t>
  </si>
  <si>
    <t>Řezání stávajícího betonového krytu nebo podkladu  hloubky přes 100 do 150 mm</t>
  </si>
  <si>
    <t>výkreč  č.1</t>
  </si>
  <si>
    <t xml:space="preserve">- řezání betonového krytu </t>
  </si>
  <si>
    <t>20,00</t>
  </si>
  <si>
    <t>997</t>
  </si>
  <si>
    <t>Přesun sutě</t>
  </si>
  <si>
    <t>61</t>
  </si>
  <si>
    <t>997013501</t>
  </si>
  <si>
    <t>Odvoz suti a vybouraných hmot na skládku nebo meziskládku do 1 km se složením</t>
  </si>
  <si>
    <t>-1892016421</t>
  </si>
  <si>
    <t>Odvoz suti a vybouraných hmot na skládku nebo meziskládku  se složením, na vzdálenost do 1 km</t>
  </si>
  <si>
    <t>- odvoz suti</t>
  </si>
  <si>
    <t>7310,889-1649,161</t>
  </si>
  <si>
    <t>62</t>
  </si>
  <si>
    <t>997013509</t>
  </si>
  <si>
    <t>Příplatek k odvozu suti a vybouraných hmot na skládku ZKD 1 km přes 1 km</t>
  </si>
  <si>
    <t>516774156</t>
  </si>
  <si>
    <t>Odvoz suti a vybouraných hmot na skládku nebo meziskládku  se složením, na vzdálenost Příplatek k ceně za každý další i započatý 1 km přes 1 km</t>
  </si>
  <si>
    <t>5661,728*19</t>
  </si>
  <si>
    <t>63</t>
  </si>
  <si>
    <t>997013875</t>
  </si>
  <si>
    <t>Poplatek za uložení stavebního odpadu na recyklační skládce (skládkovné) asfaltového bez obsahu dehtu zatříděného do Katalogu odpadů pod kódem 17 03 02</t>
  </si>
  <si>
    <t>-644686277</t>
  </si>
  <si>
    <t>- poplatek za skládku - asfalt</t>
  </si>
  <si>
    <t>912,00*0,23</t>
  </si>
  <si>
    <t>64</t>
  </si>
  <si>
    <t>997013873</t>
  </si>
  <si>
    <t>Poplatek za uložení stavebního odpadu na recyklační skládce (skládkovné) zeminy a kamení zatříděného do Katalogu odpadů pod kódem 17 05 04</t>
  </si>
  <si>
    <t>-935722474</t>
  </si>
  <si>
    <t>- poplatek za odstraněné podkladní vrstvy</t>
  </si>
  <si>
    <t>26,50*0,29</t>
  </si>
  <si>
    <t>912,00*0,44</t>
  </si>
  <si>
    <t>3596,707*1,40</t>
  </si>
  <si>
    <t>65</t>
  </si>
  <si>
    <t>997013861</t>
  </si>
  <si>
    <t>Poplatek za uložení stavebního odpadu na recyklační skládce (skládkovné) z prostého betonu kód odpadu 17 01 01</t>
  </si>
  <si>
    <t>-417192673</t>
  </si>
  <si>
    <t>Poplatek za uložení stavebního odpadu na recyklační skládce (skládkovné) z prostého betonu zatříděného do Katalogu odpadů pod kódem 17 01 01</t>
  </si>
  <si>
    <t>- poplatek za skládku betonových zpevněných ploch</t>
  </si>
  <si>
    <t>26,50*0,255</t>
  </si>
  <si>
    <t>66</t>
  </si>
  <si>
    <t>997013631</t>
  </si>
  <si>
    <t>Poplatek za uložení na skládce (skládkovné) stavebního odpadu směsného kód odpadu 17 09 04</t>
  </si>
  <si>
    <t>-2057917548</t>
  </si>
  <si>
    <t>Poplatek za uložení stavebního odpadu na skládce (skládkovné) směsného stavebního a demoličního zatříděného do Katalogu odpadů pod kódem 17 09 04</t>
  </si>
  <si>
    <t>- poplatek za směsný odpad</t>
  </si>
  <si>
    <t>5661,728-209,76-5444,355-6,758</t>
  </si>
  <si>
    <t>998</t>
  </si>
  <si>
    <t>Přesun hmot</t>
  </si>
  <si>
    <t>67</t>
  </si>
  <si>
    <t>998225111</t>
  </si>
  <si>
    <t>Přesun hmot pro pozemní komunikace s krytem z kamene, monolitickým betonovým nebo živičným</t>
  </si>
  <si>
    <t>75916751</t>
  </si>
  <si>
    <t>Přesun hmot pro komunikace s krytem z kameniva, monolitickým betonovým nebo živičným  dopravní vzdálenost do 200 m jakékoliv délky objektu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</si>
</sst>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9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31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33</v>
      </c>
      <c r="AO17" s="23"/>
      <c r="AP17" s="23"/>
      <c r="AQ17" s="23"/>
      <c r="AR17" s="21"/>
      <c r="BE17" s="32"/>
      <c r="BS17" s="18" t="s">
        <v>34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35.25" customHeight="1">
      <c r="B23" s="22"/>
      <c r="C23" s="23"/>
      <c r="D23" s="23"/>
      <c r="E23" s="37" t="s">
        <v>38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39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40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41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42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43</v>
      </c>
      <c r="E29" s="48"/>
      <c r="F29" s="33" t="s">
        <v>44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45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46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47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48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49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50</v>
      </c>
      <c r="U35" s="55"/>
      <c r="V35" s="55"/>
      <c r="W35" s="55"/>
      <c r="X35" s="57" t="s">
        <v>51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52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53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54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55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54</v>
      </c>
      <c r="AI60" s="43"/>
      <c r="AJ60" s="43"/>
      <c r="AK60" s="43"/>
      <c r="AL60" s="43"/>
      <c r="AM60" s="65" t="s">
        <v>55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56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57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54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55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54</v>
      </c>
      <c r="AI75" s="43"/>
      <c r="AJ75" s="43"/>
      <c r="AK75" s="43"/>
      <c r="AL75" s="43"/>
      <c r="AM75" s="65" t="s">
        <v>55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58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8-037/116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 xml:space="preserve">Olomouc, Třída 17. listopadu  1131/8a - DEMOLICE OBJEKTU - SPODNÍ ČÁST STAVBY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Univerzita Palackého Olomouc,Křižkovského 8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16. 4. 2021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40.0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Univerzita Palackého Olomouc,Křižkovského 8,Olomou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Alfaprojekt Olomouc a.s.,Tylova4, 772 00 Olomouc</v>
      </c>
      <c r="AN89" s="72"/>
      <c r="AO89" s="72"/>
      <c r="AP89" s="72"/>
      <c r="AQ89" s="41"/>
      <c r="AR89" s="45"/>
      <c r="AS89" s="82" t="s">
        <v>59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35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60</v>
      </c>
      <c r="D92" s="95"/>
      <c r="E92" s="95"/>
      <c r="F92" s="95"/>
      <c r="G92" s="95"/>
      <c r="H92" s="96"/>
      <c r="I92" s="97" t="s">
        <v>61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62</v>
      </c>
      <c r="AH92" s="95"/>
      <c r="AI92" s="95"/>
      <c r="AJ92" s="95"/>
      <c r="AK92" s="95"/>
      <c r="AL92" s="95"/>
      <c r="AM92" s="95"/>
      <c r="AN92" s="97" t="s">
        <v>63</v>
      </c>
      <c r="AO92" s="95"/>
      <c r="AP92" s="99"/>
      <c r="AQ92" s="100" t="s">
        <v>64</v>
      </c>
      <c r="AR92" s="45"/>
      <c r="AS92" s="101" t="s">
        <v>65</v>
      </c>
      <c r="AT92" s="102" t="s">
        <v>66</v>
      </c>
      <c r="AU92" s="102" t="s">
        <v>67</v>
      </c>
      <c r="AV92" s="102" t="s">
        <v>68</v>
      </c>
      <c r="AW92" s="102" t="s">
        <v>69</v>
      </c>
      <c r="AX92" s="102" t="s">
        <v>70</v>
      </c>
      <c r="AY92" s="102" t="s">
        <v>71</v>
      </c>
      <c r="AZ92" s="102" t="s">
        <v>72</v>
      </c>
      <c r="BA92" s="102" t="s">
        <v>73</v>
      </c>
      <c r="BB92" s="102" t="s">
        <v>74</v>
      </c>
      <c r="BC92" s="102" t="s">
        <v>75</v>
      </c>
      <c r="BD92" s="103" t="s">
        <v>76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77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ROUND(AS95,2)</f>
        <v>0</v>
      </c>
      <c r="AT94" s="115">
        <f>ROUND(SUM(AV94:AW94),2)</f>
        <v>0</v>
      </c>
      <c r="AU94" s="116">
        <f>ROUND(AU95,5)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ROUND(AZ95,2)</f>
        <v>0</v>
      </c>
      <c r="BA94" s="115">
        <f>ROUND(BA95,2)</f>
        <v>0</v>
      </c>
      <c r="BB94" s="115">
        <f>ROUND(BB95,2)</f>
        <v>0</v>
      </c>
      <c r="BC94" s="115">
        <f>ROUND(BC95,2)</f>
        <v>0</v>
      </c>
      <c r="BD94" s="117">
        <f>ROUND(BD95,2)</f>
        <v>0</v>
      </c>
      <c r="BE94" s="6"/>
      <c r="BS94" s="118" t="s">
        <v>78</v>
      </c>
      <c r="BT94" s="118" t="s">
        <v>79</v>
      </c>
      <c r="BU94" s="119" t="s">
        <v>80</v>
      </c>
      <c r="BV94" s="118" t="s">
        <v>81</v>
      </c>
      <c r="BW94" s="118" t="s">
        <v>5</v>
      </c>
      <c r="BX94" s="118" t="s">
        <v>82</v>
      </c>
      <c r="CL94" s="118" t="s">
        <v>1</v>
      </c>
    </row>
    <row r="95" spans="1:91" s="7" customFormat="1" ht="16.5" customHeight="1">
      <c r="A95" s="120" t="s">
        <v>83</v>
      </c>
      <c r="B95" s="121"/>
      <c r="C95" s="122"/>
      <c r="D95" s="123" t="s">
        <v>84</v>
      </c>
      <c r="E95" s="123"/>
      <c r="F95" s="123"/>
      <c r="G95" s="123"/>
      <c r="H95" s="123"/>
      <c r="I95" s="124"/>
      <c r="J95" s="123" t="s">
        <v>85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'D.1.1. - Stavební část'!J30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86</v>
      </c>
      <c r="AR95" s="127"/>
      <c r="AS95" s="128">
        <v>0</v>
      </c>
      <c r="AT95" s="129">
        <f>ROUND(SUM(AV95:AW95),2)</f>
        <v>0</v>
      </c>
      <c r="AU95" s="130">
        <f>'D.1.1. - Stavební část'!P126</f>
        <v>0</v>
      </c>
      <c r="AV95" s="129">
        <f>'D.1.1. - Stavební část'!J33</f>
        <v>0</v>
      </c>
      <c r="AW95" s="129">
        <f>'D.1.1. - Stavební část'!J34</f>
        <v>0</v>
      </c>
      <c r="AX95" s="129">
        <f>'D.1.1. - Stavební část'!J35</f>
        <v>0</v>
      </c>
      <c r="AY95" s="129">
        <f>'D.1.1. - Stavební část'!J36</f>
        <v>0</v>
      </c>
      <c r="AZ95" s="129">
        <f>'D.1.1. - Stavební část'!F33</f>
        <v>0</v>
      </c>
      <c r="BA95" s="129">
        <f>'D.1.1. - Stavební část'!F34</f>
        <v>0</v>
      </c>
      <c r="BB95" s="129">
        <f>'D.1.1. - Stavební část'!F35</f>
        <v>0</v>
      </c>
      <c r="BC95" s="129">
        <f>'D.1.1. - Stavební část'!F36</f>
        <v>0</v>
      </c>
      <c r="BD95" s="131">
        <f>'D.1.1. - Stavební část'!F37</f>
        <v>0</v>
      </c>
      <c r="BE95" s="7"/>
      <c r="BT95" s="132" t="s">
        <v>87</v>
      </c>
      <c r="BV95" s="132" t="s">
        <v>81</v>
      </c>
      <c r="BW95" s="132" t="s">
        <v>88</v>
      </c>
      <c r="BX95" s="132" t="s">
        <v>5</v>
      </c>
      <c r="CL95" s="132" t="s">
        <v>1</v>
      </c>
      <c r="CM95" s="132" t="s">
        <v>89</v>
      </c>
    </row>
    <row r="96" spans="1:57" s="2" customFormat="1" ht="30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5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s="2" customFormat="1" ht="6.95" customHeight="1">
      <c r="A97" s="39"/>
      <c r="B97" s="67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45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</sheetData>
  <sheetProtection password="CCF4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D.1.1. - Stavební část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21"/>
      <c r="AT3" s="18" t="s">
        <v>89</v>
      </c>
    </row>
    <row r="4" spans="2:46" s="1" customFormat="1" ht="24.95" customHeight="1">
      <c r="B4" s="21"/>
      <c r="D4" s="135" t="s">
        <v>90</v>
      </c>
      <c r="L4" s="21"/>
      <c r="M4" s="136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7" t="s">
        <v>16</v>
      </c>
      <c r="L6" s="21"/>
    </row>
    <row r="7" spans="2:12" s="1" customFormat="1" ht="26.25" customHeight="1">
      <c r="B7" s="21"/>
      <c r="E7" s="138" t="str">
        <f>'Rekapitulace stavby'!K6</f>
        <v xml:space="preserve">Olomouc, Třída 17. listopadu  1131/8a - DEMOLICE OBJEKTU - SPODNÍ ČÁST STAVBY</v>
      </c>
      <c r="F7" s="137"/>
      <c r="G7" s="137"/>
      <c r="H7" s="137"/>
      <c r="L7" s="21"/>
    </row>
    <row r="8" spans="1:31" s="2" customFormat="1" ht="12" customHeight="1">
      <c r="A8" s="39"/>
      <c r="B8" s="45"/>
      <c r="C8" s="39"/>
      <c r="D8" s="137" t="s">
        <v>91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9" t="s">
        <v>92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7" t="s">
        <v>18</v>
      </c>
      <c r="E11" s="39"/>
      <c r="F11" s="140" t="s">
        <v>1</v>
      </c>
      <c r="G11" s="39"/>
      <c r="H11" s="39"/>
      <c r="I11" s="137" t="s">
        <v>19</v>
      </c>
      <c r="J11" s="140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7" t="s">
        <v>20</v>
      </c>
      <c r="E12" s="39"/>
      <c r="F12" s="140" t="s">
        <v>21</v>
      </c>
      <c r="G12" s="39"/>
      <c r="H12" s="39"/>
      <c r="I12" s="137" t="s">
        <v>22</v>
      </c>
      <c r="J12" s="141" t="str">
        <f>'Rekapitulace stavby'!AN8</f>
        <v>16. 4. 2021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7" t="s">
        <v>24</v>
      </c>
      <c r="E14" s="39"/>
      <c r="F14" s="39"/>
      <c r="G14" s="39"/>
      <c r="H14" s="39"/>
      <c r="I14" s="137" t="s">
        <v>25</v>
      </c>
      <c r="J14" s="140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26</v>
      </c>
      <c r="F15" s="39"/>
      <c r="G15" s="39"/>
      <c r="H15" s="39"/>
      <c r="I15" s="137" t="s">
        <v>27</v>
      </c>
      <c r="J15" s="140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7" t="s">
        <v>28</v>
      </c>
      <c r="E17" s="39"/>
      <c r="F17" s="39"/>
      <c r="G17" s="39"/>
      <c r="H17" s="39"/>
      <c r="I17" s="137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37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7" t="s">
        <v>30</v>
      </c>
      <c r="E20" s="39"/>
      <c r="F20" s="39"/>
      <c r="G20" s="39"/>
      <c r="H20" s="39"/>
      <c r="I20" s="137" t="s">
        <v>25</v>
      </c>
      <c r="J20" s="140" t="s">
        <v>31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32</v>
      </c>
      <c r="F21" s="39"/>
      <c r="G21" s="39"/>
      <c r="H21" s="39"/>
      <c r="I21" s="137" t="s">
        <v>27</v>
      </c>
      <c r="J21" s="140" t="s">
        <v>33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7" t="s">
        <v>35</v>
      </c>
      <c r="E23" s="39"/>
      <c r="F23" s="39"/>
      <c r="G23" s="39"/>
      <c r="H23" s="39"/>
      <c r="I23" s="137" t="s">
        <v>25</v>
      </c>
      <c r="J23" s="140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37" t="s">
        <v>27</v>
      </c>
      <c r="J24" s="140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7" t="s">
        <v>37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6"/>
      <c r="E29" s="146"/>
      <c r="F29" s="146"/>
      <c r="G29" s="146"/>
      <c r="H29" s="146"/>
      <c r="I29" s="146"/>
      <c r="J29" s="146"/>
      <c r="K29" s="146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7" t="s">
        <v>39</v>
      </c>
      <c r="E30" s="39"/>
      <c r="F30" s="39"/>
      <c r="G30" s="39"/>
      <c r="H30" s="39"/>
      <c r="I30" s="39"/>
      <c r="J30" s="148">
        <f>ROUND(J126,2)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6"/>
      <c r="E31" s="146"/>
      <c r="F31" s="146"/>
      <c r="G31" s="146"/>
      <c r="H31" s="146"/>
      <c r="I31" s="146"/>
      <c r="J31" s="146"/>
      <c r="K31" s="146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9" t="s">
        <v>41</v>
      </c>
      <c r="G32" s="39"/>
      <c r="H32" s="39"/>
      <c r="I32" s="149" t="s">
        <v>40</v>
      </c>
      <c r="J32" s="149" t="s">
        <v>42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0" t="s">
        <v>43</v>
      </c>
      <c r="E33" s="137" t="s">
        <v>44</v>
      </c>
      <c r="F33" s="151">
        <f>ROUND((SUM(BE126:BE602)),2)</f>
        <v>0</v>
      </c>
      <c r="G33" s="39"/>
      <c r="H33" s="39"/>
      <c r="I33" s="152">
        <v>0.21</v>
      </c>
      <c r="J33" s="151">
        <f>ROUND(((SUM(BE126:BE602))*I33),2)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7" t="s">
        <v>45</v>
      </c>
      <c r="F34" s="151">
        <f>ROUND((SUM(BF126:BF602)),2)</f>
        <v>0</v>
      </c>
      <c r="G34" s="39"/>
      <c r="H34" s="39"/>
      <c r="I34" s="152">
        <v>0.15</v>
      </c>
      <c r="J34" s="151">
        <f>ROUND(((SUM(BF126:BF602))*I34),2)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7" t="s">
        <v>46</v>
      </c>
      <c r="F35" s="151">
        <f>ROUND((SUM(BG126:BG602)),2)</f>
        <v>0</v>
      </c>
      <c r="G35" s="39"/>
      <c r="H35" s="39"/>
      <c r="I35" s="152">
        <v>0.21</v>
      </c>
      <c r="J35" s="151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7" t="s">
        <v>47</v>
      </c>
      <c r="F36" s="151">
        <f>ROUND((SUM(BH126:BH602)),2)</f>
        <v>0</v>
      </c>
      <c r="G36" s="39"/>
      <c r="H36" s="39"/>
      <c r="I36" s="152">
        <v>0.15</v>
      </c>
      <c r="J36" s="151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7" t="s">
        <v>48</v>
      </c>
      <c r="F37" s="151">
        <f>ROUND((SUM(BI126:BI602)),2)</f>
        <v>0</v>
      </c>
      <c r="G37" s="39"/>
      <c r="H37" s="39"/>
      <c r="I37" s="152">
        <v>0</v>
      </c>
      <c r="J37" s="151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3"/>
      <c r="D39" s="154" t="s">
        <v>49</v>
      </c>
      <c r="E39" s="155"/>
      <c r="F39" s="155"/>
      <c r="G39" s="156" t="s">
        <v>50</v>
      </c>
      <c r="H39" s="157" t="s">
        <v>51</v>
      </c>
      <c r="I39" s="155"/>
      <c r="J39" s="158">
        <f>SUM(J30:J37)</f>
        <v>0</v>
      </c>
      <c r="K39" s="15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0" t="s">
        <v>52</v>
      </c>
      <c r="E50" s="161"/>
      <c r="F50" s="161"/>
      <c r="G50" s="160" t="s">
        <v>53</v>
      </c>
      <c r="H50" s="161"/>
      <c r="I50" s="161"/>
      <c r="J50" s="161"/>
      <c r="K50" s="161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2" t="s">
        <v>54</v>
      </c>
      <c r="E61" s="163"/>
      <c r="F61" s="164" t="s">
        <v>55</v>
      </c>
      <c r="G61" s="162" t="s">
        <v>54</v>
      </c>
      <c r="H61" s="163"/>
      <c r="I61" s="163"/>
      <c r="J61" s="165" t="s">
        <v>55</v>
      </c>
      <c r="K61" s="163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0" t="s">
        <v>56</v>
      </c>
      <c r="E65" s="166"/>
      <c r="F65" s="166"/>
      <c r="G65" s="160" t="s">
        <v>57</v>
      </c>
      <c r="H65" s="166"/>
      <c r="I65" s="166"/>
      <c r="J65" s="166"/>
      <c r="K65" s="166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2" t="s">
        <v>54</v>
      </c>
      <c r="E76" s="163"/>
      <c r="F76" s="164" t="s">
        <v>55</v>
      </c>
      <c r="G76" s="162" t="s">
        <v>54</v>
      </c>
      <c r="H76" s="163"/>
      <c r="I76" s="163"/>
      <c r="J76" s="165" t="s">
        <v>55</v>
      </c>
      <c r="K76" s="163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1" t="str">
        <f>E7</f>
        <v xml:space="preserve">Olomouc, Třída 17. listopadu  1131/8a - DEMOLICE OBJEKTU - SPODNÍ ČÁST STAVBY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D.1.1. - Stavební část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Univerzita Palackého Olomouc,Křižkovského 8</v>
      </c>
      <c r="G89" s="41"/>
      <c r="H89" s="41"/>
      <c r="I89" s="33" t="s">
        <v>22</v>
      </c>
      <c r="J89" s="80" t="str">
        <f>IF(J12="","",J12)</f>
        <v>16. 4. 2021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Univerzita Palackého Olomouc,Křižkovského 8,Olomou</v>
      </c>
      <c r="G91" s="41"/>
      <c r="H91" s="41"/>
      <c r="I91" s="33" t="s">
        <v>30</v>
      </c>
      <c r="J91" s="37" t="str">
        <f>E21</f>
        <v>Alfaprojekt Olomouc a.s.,Tylova4, 772 00 Olomouc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2" t="s">
        <v>94</v>
      </c>
      <c r="D94" s="173"/>
      <c r="E94" s="173"/>
      <c r="F94" s="173"/>
      <c r="G94" s="173"/>
      <c r="H94" s="173"/>
      <c r="I94" s="173"/>
      <c r="J94" s="174" t="s">
        <v>95</v>
      </c>
      <c r="K94" s="173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5" t="s">
        <v>96</v>
      </c>
      <c r="D96" s="41"/>
      <c r="E96" s="41"/>
      <c r="F96" s="41"/>
      <c r="G96" s="41"/>
      <c r="H96" s="41"/>
      <c r="I96" s="41"/>
      <c r="J96" s="111">
        <f>J126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97</v>
      </c>
    </row>
    <row r="97" spans="1:31" s="9" customFormat="1" ht="24.95" customHeight="1">
      <c r="A97" s="9"/>
      <c r="B97" s="176"/>
      <c r="C97" s="177"/>
      <c r="D97" s="178" t="s">
        <v>98</v>
      </c>
      <c r="E97" s="179"/>
      <c r="F97" s="179"/>
      <c r="G97" s="179"/>
      <c r="H97" s="179"/>
      <c r="I97" s="179"/>
      <c r="J97" s="180">
        <f>J127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99</v>
      </c>
      <c r="E98" s="185"/>
      <c r="F98" s="185"/>
      <c r="G98" s="185"/>
      <c r="H98" s="185"/>
      <c r="I98" s="185"/>
      <c r="J98" s="186">
        <f>J128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2"/>
      <c r="C99" s="183"/>
      <c r="D99" s="184" t="s">
        <v>100</v>
      </c>
      <c r="E99" s="185"/>
      <c r="F99" s="185"/>
      <c r="G99" s="185"/>
      <c r="H99" s="185"/>
      <c r="I99" s="185"/>
      <c r="J99" s="186">
        <f>J221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2"/>
      <c r="C100" s="183"/>
      <c r="D100" s="184" t="s">
        <v>101</v>
      </c>
      <c r="E100" s="185"/>
      <c r="F100" s="185"/>
      <c r="G100" s="185"/>
      <c r="H100" s="185"/>
      <c r="I100" s="185"/>
      <c r="J100" s="186">
        <f>J227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2"/>
      <c r="C101" s="183"/>
      <c r="D101" s="184" t="s">
        <v>102</v>
      </c>
      <c r="E101" s="185"/>
      <c r="F101" s="185"/>
      <c r="G101" s="185"/>
      <c r="H101" s="185"/>
      <c r="I101" s="185"/>
      <c r="J101" s="186">
        <f>J325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2"/>
      <c r="C102" s="183"/>
      <c r="D102" s="184" t="s">
        <v>103</v>
      </c>
      <c r="E102" s="185"/>
      <c r="F102" s="185"/>
      <c r="G102" s="185"/>
      <c r="H102" s="185"/>
      <c r="I102" s="185"/>
      <c r="J102" s="186">
        <f>J406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2"/>
      <c r="C103" s="183"/>
      <c r="D103" s="184" t="s">
        <v>104</v>
      </c>
      <c r="E103" s="185"/>
      <c r="F103" s="185"/>
      <c r="G103" s="185"/>
      <c r="H103" s="185"/>
      <c r="I103" s="185"/>
      <c r="J103" s="186">
        <f>J420</f>
        <v>0</v>
      </c>
      <c r="K103" s="183"/>
      <c r="L103" s="18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2"/>
      <c r="C104" s="183"/>
      <c r="D104" s="184" t="s">
        <v>105</v>
      </c>
      <c r="E104" s="185"/>
      <c r="F104" s="185"/>
      <c r="G104" s="185"/>
      <c r="H104" s="185"/>
      <c r="I104" s="185"/>
      <c r="J104" s="186">
        <f>J554</f>
        <v>0</v>
      </c>
      <c r="K104" s="183"/>
      <c r="L104" s="18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2"/>
      <c r="C105" s="183"/>
      <c r="D105" s="184" t="s">
        <v>106</v>
      </c>
      <c r="E105" s="185"/>
      <c r="F105" s="185"/>
      <c r="G105" s="185"/>
      <c r="H105" s="185"/>
      <c r="I105" s="185"/>
      <c r="J105" s="186">
        <f>J567</f>
        <v>0</v>
      </c>
      <c r="K105" s="183"/>
      <c r="L105" s="18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2"/>
      <c r="C106" s="183"/>
      <c r="D106" s="184" t="s">
        <v>107</v>
      </c>
      <c r="E106" s="185"/>
      <c r="F106" s="185"/>
      <c r="G106" s="185"/>
      <c r="H106" s="185"/>
      <c r="I106" s="185"/>
      <c r="J106" s="186">
        <f>J600</f>
        <v>0</v>
      </c>
      <c r="K106" s="183"/>
      <c r="L106" s="18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12" spans="1:31" s="2" customFormat="1" ht="6.95" customHeight="1">
      <c r="A112" s="39"/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4.95" customHeight="1">
      <c r="A113" s="39"/>
      <c r="B113" s="40"/>
      <c r="C113" s="24" t="s">
        <v>108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16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6.25" customHeight="1">
      <c r="A116" s="39"/>
      <c r="B116" s="40"/>
      <c r="C116" s="41"/>
      <c r="D116" s="41"/>
      <c r="E116" s="171" t="str">
        <f>E7</f>
        <v xml:space="preserve">Olomouc, Třída 17. listopadu  1131/8a - DEMOLICE OBJEKTU - SPODNÍ ČÁST STAVBY</v>
      </c>
      <c r="F116" s="33"/>
      <c r="G116" s="33"/>
      <c r="H116" s="33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91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77" t="str">
        <f>E9</f>
        <v>D.1.1. - Stavební část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20</v>
      </c>
      <c r="D120" s="41"/>
      <c r="E120" s="41"/>
      <c r="F120" s="28" t="str">
        <f>F12</f>
        <v>Univerzita Palackého Olomouc,Křižkovského 8</v>
      </c>
      <c r="G120" s="41"/>
      <c r="H120" s="41"/>
      <c r="I120" s="33" t="s">
        <v>22</v>
      </c>
      <c r="J120" s="80" t="str">
        <f>IF(J12="","",J12)</f>
        <v>16. 4. 2021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40.05" customHeight="1">
      <c r="A122" s="39"/>
      <c r="B122" s="40"/>
      <c r="C122" s="33" t="s">
        <v>24</v>
      </c>
      <c r="D122" s="41"/>
      <c r="E122" s="41"/>
      <c r="F122" s="28" t="str">
        <f>E15</f>
        <v>Univerzita Palackého Olomouc,Křižkovského 8,Olomou</v>
      </c>
      <c r="G122" s="41"/>
      <c r="H122" s="41"/>
      <c r="I122" s="33" t="s">
        <v>30</v>
      </c>
      <c r="J122" s="37" t="str">
        <f>E21</f>
        <v>Alfaprojekt Olomouc a.s.,Tylova4, 772 00 Olomouc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28</v>
      </c>
      <c r="D123" s="41"/>
      <c r="E123" s="41"/>
      <c r="F123" s="28" t="str">
        <f>IF(E18="","",E18)</f>
        <v>Vyplň údaj</v>
      </c>
      <c r="G123" s="41"/>
      <c r="H123" s="41"/>
      <c r="I123" s="33" t="s">
        <v>35</v>
      </c>
      <c r="J123" s="37" t="str">
        <f>E24</f>
        <v xml:space="preserve">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188"/>
      <c r="B125" s="189"/>
      <c r="C125" s="190" t="s">
        <v>109</v>
      </c>
      <c r="D125" s="191" t="s">
        <v>64</v>
      </c>
      <c r="E125" s="191" t="s">
        <v>60</v>
      </c>
      <c r="F125" s="191" t="s">
        <v>61</v>
      </c>
      <c r="G125" s="191" t="s">
        <v>110</v>
      </c>
      <c r="H125" s="191" t="s">
        <v>111</v>
      </c>
      <c r="I125" s="191" t="s">
        <v>112</v>
      </c>
      <c r="J125" s="192" t="s">
        <v>95</v>
      </c>
      <c r="K125" s="193" t="s">
        <v>113</v>
      </c>
      <c r="L125" s="194"/>
      <c r="M125" s="101" t="s">
        <v>1</v>
      </c>
      <c r="N125" s="102" t="s">
        <v>43</v>
      </c>
      <c r="O125" s="102" t="s">
        <v>114</v>
      </c>
      <c r="P125" s="102" t="s">
        <v>115</v>
      </c>
      <c r="Q125" s="102" t="s">
        <v>116</v>
      </c>
      <c r="R125" s="102" t="s">
        <v>117</v>
      </c>
      <c r="S125" s="102" t="s">
        <v>118</v>
      </c>
      <c r="T125" s="103" t="s">
        <v>119</v>
      </c>
      <c r="U125" s="188"/>
      <c r="V125" s="188"/>
      <c r="W125" s="188"/>
      <c r="X125" s="188"/>
      <c r="Y125" s="188"/>
      <c r="Z125" s="188"/>
      <c r="AA125" s="188"/>
      <c r="AB125" s="188"/>
      <c r="AC125" s="188"/>
      <c r="AD125" s="188"/>
      <c r="AE125" s="188"/>
    </row>
    <row r="126" spans="1:63" s="2" customFormat="1" ht="22.8" customHeight="1">
      <c r="A126" s="39"/>
      <c r="B126" s="40"/>
      <c r="C126" s="108" t="s">
        <v>120</v>
      </c>
      <c r="D126" s="41"/>
      <c r="E126" s="41"/>
      <c r="F126" s="41"/>
      <c r="G126" s="41"/>
      <c r="H126" s="41"/>
      <c r="I126" s="41"/>
      <c r="J126" s="195">
        <f>BK126</f>
        <v>0</v>
      </c>
      <c r="K126" s="41"/>
      <c r="L126" s="45"/>
      <c r="M126" s="104"/>
      <c r="N126" s="196"/>
      <c r="O126" s="105"/>
      <c r="P126" s="197">
        <f>P127</f>
        <v>0</v>
      </c>
      <c r="Q126" s="105"/>
      <c r="R126" s="197">
        <f>R127</f>
        <v>3101.1624593999995</v>
      </c>
      <c r="S126" s="105"/>
      <c r="T126" s="198">
        <f>T127</f>
        <v>7310.889232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78</v>
      </c>
      <c r="AU126" s="18" t="s">
        <v>97</v>
      </c>
      <c r="BK126" s="199">
        <f>BK127</f>
        <v>0</v>
      </c>
    </row>
    <row r="127" spans="1:63" s="12" customFormat="1" ht="25.9" customHeight="1">
      <c r="A127" s="12"/>
      <c r="B127" s="200"/>
      <c r="C127" s="201"/>
      <c r="D127" s="202" t="s">
        <v>78</v>
      </c>
      <c r="E127" s="203" t="s">
        <v>121</v>
      </c>
      <c r="F127" s="203" t="s">
        <v>122</v>
      </c>
      <c r="G127" s="201"/>
      <c r="H127" s="201"/>
      <c r="I127" s="204"/>
      <c r="J127" s="205">
        <f>BK127</f>
        <v>0</v>
      </c>
      <c r="K127" s="201"/>
      <c r="L127" s="206"/>
      <c r="M127" s="207"/>
      <c r="N127" s="208"/>
      <c r="O127" s="208"/>
      <c r="P127" s="209">
        <f>P128+P221+P227+P325+P406+P420+P554+P567+P600</f>
        <v>0</v>
      </c>
      <c r="Q127" s="208"/>
      <c r="R127" s="209">
        <f>R128+R221+R227+R325+R406+R420+R554+R567+R600</f>
        <v>3101.1624593999995</v>
      </c>
      <c r="S127" s="208"/>
      <c r="T127" s="210">
        <f>T128+T221+T227+T325+T406+T420+T554+T567+T600</f>
        <v>7310.889232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1" t="s">
        <v>87</v>
      </c>
      <c r="AT127" s="212" t="s">
        <v>78</v>
      </c>
      <c r="AU127" s="212" t="s">
        <v>79</v>
      </c>
      <c r="AY127" s="211" t="s">
        <v>123</v>
      </c>
      <c r="BK127" s="213">
        <f>BK128+BK221+BK227+BK325+BK406+BK420+BK554+BK567+BK600</f>
        <v>0</v>
      </c>
    </row>
    <row r="128" spans="1:63" s="12" customFormat="1" ht="22.8" customHeight="1">
      <c r="A128" s="12"/>
      <c r="B128" s="200"/>
      <c r="C128" s="201"/>
      <c r="D128" s="202" t="s">
        <v>78</v>
      </c>
      <c r="E128" s="214" t="s">
        <v>124</v>
      </c>
      <c r="F128" s="214" t="s">
        <v>125</v>
      </c>
      <c r="G128" s="201"/>
      <c r="H128" s="201"/>
      <c r="I128" s="204"/>
      <c r="J128" s="215">
        <f>BK128</f>
        <v>0</v>
      </c>
      <c r="K128" s="201"/>
      <c r="L128" s="206"/>
      <c r="M128" s="207"/>
      <c r="N128" s="208"/>
      <c r="O128" s="208"/>
      <c r="P128" s="209">
        <f>SUM(P129:P220)</f>
        <v>0</v>
      </c>
      <c r="Q128" s="208"/>
      <c r="R128" s="209">
        <f>SUM(R129:R220)</f>
        <v>0.08208</v>
      </c>
      <c r="S128" s="208"/>
      <c r="T128" s="210">
        <f>SUM(T129:T220)</f>
        <v>625.4825000000001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1" t="s">
        <v>87</v>
      </c>
      <c r="AT128" s="212" t="s">
        <v>78</v>
      </c>
      <c r="AU128" s="212" t="s">
        <v>87</v>
      </c>
      <c r="AY128" s="211" t="s">
        <v>123</v>
      </c>
      <c r="BK128" s="213">
        <f>SUM(BK129:BK220)</f>
        <v>0</v>
      </c>
    </row>
    <row r="129" spans="1:65" s="2" customFormat="1" ht="21.75" customHeight="1">
      <c r="A129" s="39"/>
      <c r="B129" s="40"/>
      <c r="C129" s="216" t="s">
        <v>87</v>
      </c>
      <c r="D129" s="216" t="s">
        <v>126</v>
      </c>
      <c r="E129" s="217" t="s">
        <v>127</v>
      </c>
      <c r="F129" s="218" t="s">
        <v>128</v>
      </c>
      <c r="G129" s="219" t="s">
        <v>129</v>
      </c>
      <c r="H129" s="220">
        <v>407</v>
      </c>
      <c r="I129" s="221"/>
      <c r="J129" s="222">
        <f>ROUND(I129*H129,2)</f>
        <v>0</v>
      </c>
      <c r="K129" s="223"/>
      <c r="L129" s="45"/>
      <c r="M129" s="224" t="s">
        <v>1</v>
      </c>
      <c r="N129" s="225" t="s">
        <v>44</v>
      </c>
      <c r="O129" s="92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8" t="s">
        <v>130</v>
      </c>
      <c r="AT129" s="228" t="s">
        <v>126</v>
      </c>
      <c r="AU129" s="228" t="s">
        <v>89</v>
      </c>
      <c r="AY129" s="18" t="s">
        <v>123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8" t="s">
        <v>87</v>
      </c>
      <c r="BK129" s="229">
        <f>ROUND(I129*H129,2)</f>
        <v>0</v>
      </c>
      <c r="BL129" s="18" t="s">
        <v>130</v>
      </c>
      <c r="BM129" s="228" t="s">
        <v>131</v>
      </c>
    </row>
    <row r="130" spans="1:47" s="2" customFormat="1" ht="12">
      <c r="A130" s="39"/>
      <c r="B130" s="40"/>
      <c r="C130" s="41"/>
      <c r="D130" s="230" t="s">
        <v>132</v>
      </c>
      <c r="E130" s="41"/>
      <c r="F130" s="231" t="s">
        <v>133</v>
      </c>
      <c r="G130" s="41"/>
      <c r="H130" s="41"/>
      <c r="I130" s="232"/>
      <c r="J130" s="41"/>
      <c r="K130" s="41"/>
      <c r="L130" s="45"/>
      <c r="M130" s="233"/>
      <c r="N130" s="234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132</v>
      </c>
      <c r="AU130" s="18" t="s">
        <v>89</v>
      </c>
    </row>
    <row r="131" spans="1:51" s="13" customFormat="1" ht="12">
      <c r="A131" s="13"/>
      <c r="B131" s="235"/>
      <c r="C131" s="236"/>
      <c r="D131" s="230" t="s">
        <v>134</v>
      </c>
      <c r="E131" s="237" t="s">
        <v>1</v>
      </c>
      <c r="F131" s="238" t="s">
        <v>135</v>
      </c>
      <c r="G131" s="236"/>
      <c r="H131" s="237" t="s">
        <v>1</v>
      </c>
      <c r="I131" s="239"/>
      <c r="J131" s="236"/>
      <c r="K131" s="236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134</v>
      </c>
      <c r="AU131" s="244" t="s">
        <v>89</v>
      </c>
      <c r="AV131" s="13" t="s">
        <v>87</v>
      </c>
      <c r="AW131" s="13" t="s">
        <v>34</v>
      </c>
      <c r="AX131" s="13" t="s">
        <v>79</v>
      </c>
      <c r="AY131" s="244" t="s">
        <v>123</v>
      </c>
    </row>
    <row r="132" spans="1:51" s="14" customFormat="1" ht="12">
      <c r="A132" s="14"/>
      <c r="B132" s="245"/>
      <c r="C132" s="246"/>
      <c r="D132" s="230" t="s">
        <v>134</v>
      </c>
      <c r="E132" s="247" t="s">
        <v>1</v>
      </c>
      <c r="F132" s="248" t="s">
        <v>136</v>
      </c>
      <c r="G132" s="246"/>
      <c r="H132" s="249">
        <v>407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134</v>
      </c>
      <c r="AU132" s="255" t="s">
        <v>89</v>
      </c>
      <c r="AV132" s="14" t="s">
        <v>89</v>
      </c>
      <c r="AW132" s="14" t="s">
        <v>34</v>
      </c>
      <c r="AX132" s="14" t="s">
        <v>79</v>
      </c>
      <c r="AY132" s="255" t="s">
        <v>123</v>
      </c>
    </row>
    <row r="133" spans="1:51" s="15" customFormat="1" ht="12">
      <c r="A133" s="15"/>
      <c r="B133" s="256"/>
      <c r="C133" s="257"/>
      <c r="D133" s="230" t="s">
        <v>134</v>
      </c>
      <c r="E133" s="258" t="s">
        <v>1</v>
      </c>
      <c r="F133" s="259" t="s">
        <v>137</v>
      </c>
      <c r="G133" s="257"/>
      <c r="H133" s="260">
        <v>407</v>
      </c>
      <c r="I133" s="261"/>
      <c r="J133" s="257"/>
      <c r="K133" s="257"/>
      <c r="L133" s="262"/>
      <c r="M133" s="263"/>
      <c r="N133" s="264"/>
      <c r="O133" s="264"/>
      <c r="P133" s="264"/>
      <c r="Q133" s="264"/>
      <c r="R133" s="264"/>
      <c r="S133" s="264"/>
      <c r="T133" s="26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66" t="s">
        <v>134</v>
      </c>
      <c r="AU133" s="266" t="s">
        <v>89</v>
      </c>
      <c r="AV133" s="15" t="s">
        <v>130</v>
      </c>
      <c r="AW133" s="15" t="s">
        <v>34</v>
      </c>
      <c r="AX133" s="15" t="s">
        <v>87</v>
      </c>
      <c r="AY133" s="266" t="s">
        <v>123</v>
      </c>
    </row>
    <row r="134" spans="1:65" s="2" customFormat="1" ht="33" customHeight="1">
      <c r="A134" s="39"/>
      <c r="B134" s="40"/>
      <c r="C134" s="216" t="s">
        <v>89</v>
      </c>
      <c r="D134" s="216" t="s">
        <v>126</v>
      </c>
      <c r="E134" s="217" t="s">
        <v>138</v>
      </c>
      <c r="F134" s="218" t="s">
        <v>139</v>
      </c>
      <c r="G134" s="219" t="s">
        <v>129</v>
      </c>
      <c r="H134" s="220">
        <v>126.5</v>
      </c>
      <c r="I134" s="221"/>
      <c r="J134" s="222">
        <f>ROUND(I134*H134,2)</f>
        <v>0</v>
      </c>
      <c r="K134" s="223"/>
      <c r="L134" s="45"/>
      <c r="M134" s="224" t="s">
        <v>1</v>
      </c>
      <c r="N134" s="225" t="s">
        <v>44</v>
      </c>
      <c r="O134" s="92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8" t="s">
        <v>130</v>
      </c>
      <c r="AT134" s="228" t="s">
        <v>126</v>
      </c>
      <c r="AU134" s="228" t="s">
        <v>89</v>
      </c>
      <c r="AY134" s="18" t="s">
        <v>123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8" t="s">
        <v>87</v>
      </c>
      <c r="BK134" s="229">
        <f>ROUND(I134*H134,2)</f>
        <v>0</v>
      </c>
      <c r="BL134" s="18" t="s">
        <v>130</v>
      </c>
      <c r="BM134" s="228" t="s">
        <v>140</v>
      </c>
    </row>
    <row r="135" spans="1:47" s="2" customFormat="1" ht="12">
      <c r="A135" s="39"/>
      <c r="B135" s="40"/>
      <c r="C135" s="41"/>
      <c r="D135" s="230" t="s">
        <v>132</v>
      </c>
      <c r="E135" s="41"/>
      <c r="F135" s="231" t="s">
        <v>141</v>
      </c>
      <c r="G135" s="41"/>
      <c r="H135" s="41"/>
      <c r="I135" s="232"/>
      <c r="J135" s="41"/>
      <c r="K135" s="41"/>
      <c r="L135" s="45"/>
      <c r="M135" s="233"/>
      <c r="N135" s="234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132</v>
      </c>
      <c r="AU135" s="18" t="s">
        <v>89</v>
      </c>
    </row>
    <row r="136" spans="1:51" s="13" customFormat="1" ht="12">
      <c r="A136" s="13"/>
      <c r="B136" s="235"/>
      <c r="C136" s="236"/>
      <c r="D136" s="230" t="s">
        <v>134</v>
      </c>
      <c r="E136" s="237" t="s">
        <v>1</v>
      </c>
      <c r="F136" s="238" t="s">
        <v>142</v>
      </c>
      <c r="G136" s="236"/>
      <c r="H136" s="237" t="s">
        <v>1</v>
      </c>
      <c r="I136" s="239"/>
      <c r="J136" s="236"/>
      <c r="K136" s="236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134</v>
      </c>
      <c r="AU136" s="244" t="s">
        <v>89</v>
      </c>
      <c r="AV136" s="13" t="s">
        <v>87</v>
      </c>
      <c r="AW136" s="13" t="s">
        <v>34</v>
      </c>
      <c r="AX136" s="13" t="s">
        <v>79</v>
      </c>
      <c r="AY136" s="244" t="s">
        <v>123</v>
      </c>
    </row>
    <row r="137" spans="1:51" s="14" customFormat="1" ht="12">
      <c r="A137" s="14"/>
      <c r="B137" s="245"/>
      <c r="C137" s="246"/>
      <c r="D137" s="230" t="s">
        <v>134</v>
      </c>
      <c r="E137" s="247" t="s">
        <v>1</v>
      </c>
      <c r="F137" s="248" t="s">
        <v>143</v>
      </c>
      <c r="G137" s="246"/>
      <c r="H137" s="249">
        <v>30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5" t="s">
        <v>134</v>
      </c>
      <c r="AU137" s="255" t="s">
        <v>89</v>
      </c>
      <c r="AV137" s="14" t="s">
        <v>89</v>
      </c>
      <c r="AW137" s="14" t="s">
        <v>34</v>
      </c>
      <c r="AX137" s="14" t="s">
        <v>79</v>
      </c>
      <c r="AY137" s="255" t="s">
        <v>123</v>
      </c>
    </row>
    <row r="138" spans="1:51" s="14" customFormat="1" ht="12">
      <c r="A138" s="14"/>
      <c r="B138" s="245"/>
      <c r="C138" s="246"/>
      <c r="D138" s="230" t="s">
        <v>134</v>
      </c>
      <c r="E138" s="247" t="s">
        <v>1</v>
      </c>
      <c r="F138" s="248" t="s">
        <v>144</v>
      </c>
      <c r="G138" s="246"/>
      <c r="H138" s="249">
        <v>48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5" t="s">
        <v>134</v>
      </c>
      <c r="AU138" s="255" t="s">
        <v>89</v>
      </c>
      <c r="AV138" s="14" t="s">
        <v>89</v>
      </c>
      <c r="AW138" s="14" t="s">
        <v>34</v>
      </c>
      <c r="AX138" s="14" t="s">
        <v>79</v>
      </c>
      <c r="AY138" s="255" t="s">
        <v>123</v>
      </c>
    </row>
    <row r="139" spans="1:51" s="14" customFormat="1" ht="12">
      <c r="A139" s="14"/>
      <c r="B139" s="245"/>
      <c r="C139" s="246"/>
      <c r="D139" s="230" t="s">
        <v>134</v>
      </c>
      <c r="E139" s="247" t="s">
        <v>1</v>
      </c>
      <c r="F139" s="248" t="s">
        <v>145</v>
      </c>
      <c r="G139" s="246"/>
      <c r="H139" s="249">
        <v>6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5" t="s">
        <v>134</v>
      </c>
      <c r="AU139" s="255" t="s">
        <v>89</v>
      </c>
      <c r="AV139" s="14" t="s">
        <v>89</v>
      </c>
      <c r="AW139" s="14" t="s">
        <v>34</v>
      </c>
      <c r="AX139" s="14" t="s">
        <v>79</v>
      </c>
      <c r="AY139" s="255" t="s">
        <v>123</v>
      </c>
    </row>
    <row r="140" spans="1:51" s="14" customFormat="1" ht="12">
      <c r="A140" s="14"/>
      <c r="B140" s="245"/>
      <c r="C140" s="246"/>
      <c r="D140" s="230" t="s">
        <v>134</v>
      </c>
      <c r="E140" s="247" t="s">
        <v>1</v>
      </c>
      <c r="F140" s="248" t="s">
        <v>146</v>
      </c>
      <c r="G140" s="246"/>
      <c r="H140" s="249">
        <v>12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5" t="s">
        <v>134</v>
      </c>
      <c r="AU140" s="255" t="s">
        <v>89</v>
      </c>
      <c r="AV140" s="14" t="s">
        <v>89</v>
      </c>
      <c r="AW140" s="14" t="s">
        <v>34</v>
      </c>
      <c r="AX140" s="14" t="s">
        <v>79</v>
      </c>
      <c r="AY140" s="255" t="s">
        <v>123</v>
      </c>
    </row>
    <row r="141" spans="1:51" s="14" customFormat="1" ht="12">
      <c r="A141" s="14"/>
      <c r="B141" s="245"/>
      <c r="C141" s="246"/>
      <c r="D141" s="230" t="s">
        <v>134</v>
      </c>
      <c r="E141" s="247" t="s">
        <v>1</v>
      </c>
      <c r="F141" s="248" t="s">
        <v>147</v>
      </c>
      <c r="G141" s="246"/>
      <c r="H141" s="249">
        <v>1.5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5" t="s">
        <v>134</v>
      </c>
      <c r="AU141" s="255" t="s">
        <v>89</v>
      </c>
      <c r="AV141" s="14" t="s">
        <v>89</v>
      </c>
      <c r="AW141" s="14" t="s">
        <v>34</v>
      </c>
      <c r="AX141" s="14" t="s">
        <v>79</v>
      </c>
      <c r="AY141" s="255" t="s">
        <v>123</v>
      </c>
    </row>
    <row r="142" spans="1:51" s="14" customFormat="1" ht="12">
      <c r="A142" s="14"/>
      <c r="B142" s="245"/>
      <c r="C142" s="246"/>
      <c r="D142" s="230" t="s">
        <v>134</v>
      </c>
      <c r="E142" s="247" t="s">
        <v>1</v>
      </c>
      <c r="F142" s="248" t="s">
        <v>148</v>
      </c>
      <c r="G142" s="246"/>
      <c r="H142" s="249">
        <v>1.5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134</v>
      </c>
      <c r="AU142" s="255" t="s">
        <v>89</v>
      </c>
      <c r="AV142" s="14" t="s">
        <v>89</v>
      </c>
      <c r="AW142" s="14" t="s">
        <v>34</v>
      </c>
      <c r="AX142" s="14" t="s">
        <v>79</v>
      </c>
      <c r="AY142" s="255" t="s">
        <v>123</v>
      </c>
    </row>
    <row r="143" spans="1:51" s="14" customFormat="1" ht="12">
      <c r="A143" s="14"/>
      <c r="B143" s="245"/>
      <c r="C143" s="246"/>
      <c r="D143" s="230" t="s">
        <v>134</v>
      </c>
      <c r="E143" s="247" t="s">
        <v>1</v>
      </c>
      <c r="F143" s="248" t="s">
        <v>149</v>
      </c>
      <c r="G143" s="246"/>
      <c r="H143" s="249">
        <v>6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5" t="s">
        <v>134</v>
      </c>
      <c r="AU143" s="255" t="s">
        <v>89</v>
      </c>
      <c r="AV143" s="14" t="s">
        <v>89</v>
      </c>
      <c r="AW143" s="14" t="s">
        <v>34</v>
      </c>
      <c r="AX143" s="14" t="s">
        <v>79</v>
      </c>
      <c r="AY143" s="255" t="s">
        <v>123</v>
      </c>
    </row>
    <row r="144" spans="1:51" s="14" customFormat="1" ht="12">
      <c r="A144" s="14"/>
      <c r="B144" s="245"/>
      <c r="C144" s="246"/>
      <c r="D144" s="230" t="s">
        <v>134</v>
      </c>
      <c r="E144" s="247" t="s">
        <v>1</v>
      </c>
      <c r="F144" s="248" t="s">
        <v>150</v>
      </c>
      <c r="G144" s="246"/>
      <c r="H144" s="249">
        <v>1.5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5" t="s">
        <v>134</v>
      </c>
      <c r="AU144" s="255" t="s">
        <v>89</v>
      </c>
      <c r="AV144" s="14" t="s">
        <v>89</v>
      </c>
      <c r="AW144" s="14" t="s">
        <v>34</v>
      </c>
      <c r="AX144" s="14" t="s">
        <v>79</v>
      </c>
      <c r="AY144" s="255" t="s">
        <v>123</v>
      </c>
    </row>
    <row r="145" spans="1:51" s="14" customFormat="1" ht="12">
      <c r="A145" s="14"/>
      <c r="B145" s="245"/>
      <c r="C145" s="246"/>
      <c r="D145" s="230" t="s">
        <v>134</v>
      </c>
      <c r="E145" s="247" t="s">
        <v>1</v>
      </c>
      <c r="F145" s="248" t="s">
        <v>151</v>
      </c>
      <c r="G145" s="246"/>
      <c r="H145" s="249">
        <v>20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5" t="s">
        <v>134</v>
      </c>
      <c r="AU145" s="255" t="s">
        <v>89</v>
      </c>
      <c r="AV145" s="14" t="s">
        <v>89</v>
      </c>
      <c r="AW145" s="14" t="s">
        <v>34</v>
      </c>
      <c r="AX145" s="14" t="s">
        <v>79</v>
      </c>
      <c r="AY145" s="255" t="s">
        <v>123</v>
      </c>
    </row>
    <row r="146" spans="1:51" s="15" customFormat="1" ht="12">
      <c r="A146" s="15"/>
      <c r="B146" s="256"/>
      <c r="C146" s="257"/>
      <c r="D146" s="230" t="s">
        <v>134</v>
      </c>
      <c r="E146" s="258" t="s">
        <v>1</v>
      </c>
      <c r="F146" s="259" t="s">
        <v>137</v>
      </c>
      <c r="G146" s="257"/>
      <c r="H146" s="260">
        <v>126.5</v>
      </c>
      <c r="I146" s="261"/>
      <c r="J146" s="257"/>
      <c r="K146" s="257"/>
      <c r="L146" s="262"/>
      <c r="M146" s="263"/>
      <c r="N146" s="264"/>
      <c r="O146" s="264"/>
      <c r="P146" s="264"/>
      <c r="Q146" s="264"/>
      <c r="R146" s="264"/>
      <c r="S146" s="264"/>
      <c r="T146" s="26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66" t="s">
        <v>134</v>
      </c>
      <c r="AU146" s="266" t="s">
        <v>89</v>
      </c>
      <c r="AV146" s="15" t="s">
        <v>130</v>
      </c>
      <c r="AW146" s="15" t="s">
        <v>34</v>
      </c>
      <c r="AX146" s="15" t="s">
        <v>87</v>
      </c>
      <c r="AY146" s="266" t="s">
        <v>123</v>
      </c>
    </row>
    <row r="147" spans="1:65" s="2" customFormat="1" ht="21.75" customHeight="1">
      <c r="A147" s="39"/>
      <c r="B147" s="40"/>
      <c r="C147" s="216" t="s">
        <v>152</v>
      </c>
      <c r="D147" s="216" t="s">
        <v>126</v>
      </c>
      <c r="E147" s="217" t="s">
        <v>153</v>
      </c>
      <c r="F147" s="218" t="s">
        <v>154</v>
      </c>
      <c r="G147" s="219" t="s">
        <v>155</v>
      </c>
      <c r="H147" s="220">
        <v>3</v>
      </c>
      <c r="I147" s="221"/>
      <c r="J147" s="222">
        <f>ROUND(I147*H147,2)</f>
        <v>0</v>
      </c>
      <c r="K147" s="223"/>
      <c r="L147" s="45"/>
      <c r="M147" s="224" t="s">
        <v>1</v>
      </c>
      <c r="N147" s="225" t="s">
        <v>44</v>
      </c>
      <c r="O147" s="92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8" t="s">
        <v>130</v>
      </c>
      <c r="AT147" s="228" t="s">
        <v>126</v>
      </c>
      <c r="AU147" s="228" t="s">
        <v>89</v>
      </c>
      <c r="AY147" s="18" t="s">
        <v>123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8" t="s">
        <v>87</v>
      </c>
      <c r="BK147" s="229">
        <f>ROUND(I147*H147,2)</f>
        <v>0</v>
      </c>
      <c r="BL147" s="18" t="s">
        <v>130</v>
      </c>
      <c r="BM147" s="228" t="s">
        <v>156</v>
      </c>
    </row>
    <row r="148" spans="1:47" s="2" customFormat="1" ht="12">
      <c r="A148" s="39"/>
      <c r="B148" s="40"/>
      <c r="C148" s="41"/>
      <c r="D148" s="230" t="s">
        <v>132</v>
      </c>
      <c r="E148" s="41"/>
      <c r="F148" s="231" t="s">
        <v>157</v>
      </c>
      <c r="G148" s="41"/>
      <c r="H148" s="41"/>
      <c r="I148" s="232"/>
      <c r="J148" s="41"/>
      <c r="K148" s="41"/>
      <c r="L148" s="45"/>
      <c r="M148" s="233"/>
      <c r="N148" s="234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132</v>
      </c>
      <c r="AU148" s="18" t="s">
        <v>89</v>
      </c>
    </row>
    <row r="149" spans="1:51" s="13" customFormat="1" ht="12">
      <c r="A149" s="13"/>
      <c r="B149" s="235"/>
      <c r="C149" s="236"/>
      <c r="D149" s="230" t="s">
        <v>134</v>
      </c>
      <c r="E149" s="237" t="s">
        <v>1</v>
      </c>
      <c r="F149" s="238" t="s">
        <v>142</v>
      </c>
      <c r="G149" s="236"/>
      <c r="H149" s="237" t="s">
        <v>1</v>
      </c>
      <c r="I149" s="239"/>
      <c r="J149" s="236"/>
      <c r="K149" s="236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134</v>
      </c>
      <c r="AU149" s="244" t="s">
        <v>89</v>
      </c>
      <c r="AV149" s="13" t="s">
        <v>87</v>
      </c>
      <c r="AW149" s="13" t="s">
        <v>34</v>
      </c>
      <c r="AX149" s="13" t="s">
        <v>79</v>
      </c>
      <c r="AY149" s="244" t="s">
        <v>123</v>
      </c>
    </row>
    <row r="150" spans="1:51" s="14" customFormat="1" ht="12">
      <c r="A150" s="14"/>
      <c r="B150" s="245"/>
      <c r="C150" s="246"/>
      <c r="D150" s="230" t="s">
        <v>134</v>
      </c>
      <c r="E150" s="247" t="s">
        <v>1</v>
      </c>
      <c r="F150" s="248" t="s">
        <v>158</v>
      </c>
      <c r="G150" s="246"/>
      <c r="H150" s="249">
        <v>3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5" t="s">
        <v>134</v>
      </c>
      <c r="AU150" s="255" t="s">
        <v>89</v>
      </c>
      <c r="AV150" s="14" t="s">
        <v>89</v>
      </c>
      <c r="AW150" s="14" t="s">
        <v>34</v>
      </c>
      <c r="AX150" s="14" t="s">
        <v>79</v>
      </c>
      <c r="AY150" s="255" t="s">
        <v>123</v>
      </c>
    </row>
    <row r="151" spans="1:51" s="15" customFormat="1" ht="12">
      <c r="A151" s="15"/>
      <c r="B151" s="256"/>
      <c r="C151" s="257"/>
      <c r="D151" s="230" t="s">
        <v>134</v>
      </c>
      <c r="E151" s="258" t="s">
        <v>1</v>
      </c>
      <c r="F151" s="259" t="s">
        <v>137</v>
      </c>
      <c r="G151" s="257"/>
      <c r="H151" s="260">
        <v>3</v>
      </c>
      <c r="I151" s="261"/>
      <c r="J151" s="257"/>
      <c r="K151" s="257"/>
      <c r="L151" s="262"/>
      <c r="M151" s="263"/>
      <c r="N151" s="264"/>
      <c r="O151" s="264"/>
      <c r="P151" s="264"/>
      <c r="Q151" s="264"/>
      <c r="R151" s="264"/>
      <c r="S151" s="264"/>
      <c r="T151" s="26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6" t="s">
        <v>134</v>
      </c>
      <c r="AU151" s="266" t="s">
        <v>89</v>
      </c>
      <c r="AV151" s="15" t="s">
        <v>130</v>
      </c>
      <c r="AW151" s="15" t="s">
        <v>34</v>
      </c>
      <c r="AX151" s="15" t="s">
        <v>87</v>
      </c>
      <c r="AY151" s="266" t="s">
        <v>123</v>
      </c>
    </row>
    <row r="152" spans="1:65" s="2" customFormat="1" ht="21.75" customHeight="1">
      <c r="A152" s="39"/>
      <c r="B152" s="40"/>
      <c r="C152" s="216" t="s">
        <v>130</v>
      </c>
      <c r="D152" s="216" t="s">
        <v>126</v>
      </c>
      <c r="E152" s="217" t="s">
        <v>159</v>
      </c>
      <c r="F152" s="218" t="s">
        <v>160</v>
      </c>
      <c r="G152" s="219" t="s">
        <v>155</v>
      </c>
      <c r="H152" s="220">
        <v>2</v>
      </c>
      <c r="I152" s="221"/>
      <c r="J152" s="222">
        <f>ROUND(I152*H152,2)</f>
        <v>0</v>
      </c>
      <c r="K152" s="223"/>
      <c r="L152" s="45"/>
      <c r="M152" s="224" t="s">
        <v>1</v>
      </c>
      <c r="N152" s="225" t="s">
        <v>44</v>
      </c>
      <c r="O152" s="92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8" t="s">
        <v>130</v>
      </c>
      <c r="AT152" s="228" t="s">
        <v>126</v>
      </c>
      <c r="AU152" s="228" t="s">
        <v>89</v>
      </c>
      <c r="AY152" s="18" t="s">
        <v>123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8" t="s">
        <v>87</v>
      </c>
      <c r="BK152" s="229">
        <f>ROUND(I152*H152,2)</f>
        <v>0</v>
      </c>
      <c r="BL152" s="18" t="s">
        <v>130</v>
      </c>
      <c r="BM152" s="228" t="s">
        <v>161</v>
      </c>
    </row>
    <row r="153" spans="1:47" s="2" customFormat="1" ht="12">
      <c r="A153" s="39"/>
      <c r="B153" s="40"/>
      <c r="C153" s="41"/>
      <c r="D153" s="230" t="s">
        <v>132</v>
      </c>
      <c r="E153" s="41"/>
      <c r="F153" s="231" t="s">
        <v>162</v>
      </c>
      <c r="G153" s="41"/>
      <c r="H153" s="41"/>
      <c r="I153" s="232"/>
      <c r="J153" s="41"/>
      <c r="K153" s="41"/>
      <c r="L153" s="45"/>
      <c r="M153" s="233"/>
      <c r="N153" s="234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132</v>
      </c>
      <c r="AU153" s="18" t="s">
        <v>89</v>
      </c>
    </row>
    <row r="154" spans="1:51" s="13" customFormat="1" ht="12">
      <c r="A154" s="13"/>
      <c r="B154" s="235"/>
      <c r="C154" s="236"/>
      <c r="D154" s="230" t="s">
        <v>134</v>
      </c>
      <c r="E154" s="237" t="s">
        <v>1</v>
      </c>
      <c r="F154" s="238" t="s">
        <v>142</v>
      </c>
      <c r="G154" s="236"/>
      <c r="H154" s="237" t="s">
        <v>1</v>
      </c>
      <c r="I154" s="239"/>
      <c r="J154" s="236"/>
      <c r="K154" s="236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134</v>
      </c>
      <c r="AU154" s="244" t="s">
        <v>89</v>
      </c>
      <c r="AV154" s="13" t="s">
        <v>87</v>
      </c>
      <c r="AW154" s="13" t="s">
        <v>34</v>
      </c>
      <c r="AX154" s="13" t="s">
        <v>79</v>
      </c>
      <c r="AY154" s="244" t="s">
        <v>123</v>
      </c>
    </row>
    <row r="155" spans="1:51" s="14" customFormat="1" ht="12">
      <c r="A155" s="14"/>
      <c r="B155" s="245"/>
      <c r="C155" s="246"/>
      <c r="D155" s="230" t="s">
        <v>134</v>
      </c>
      <c r="E155" s="247" t="s">
        <v>1</v>
      </c>
      <c r="F155" s="248" t="s">
        <v>163</v>
      </c>
      <c r="G155" s="246"/>
      <c r="H155" s="249">
        <v>2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5" t="s">
        <v>134</v>
      </c>
      <c r="AU155" s="255" t="s">
        <v>89</v>
      </c>
      <c r="AV155" s="14" t="s">
        <v>89</v>
      </c>
      <c r="AW155" s="14" t="s">
        <v>34</v>
      </c>
      <c r="AX155" s="14" t="s">
        <v>79</v>
      </c>
      <c r="AY155" s="255" t="s">
        <v>123</v>
      </c>
    </row>
    <row r="156" spans="1:51" s="15" customFormat="1" ht="12">
      <c r="A156" s="15"/>
      <c r="B156" s="256"/>
      <c r="C156" s="257"/>
      <c r="D156" s="230" t="s">
        <v>134</v>
      </c>
      <c r="E156" s="258" t="s">
        <v>1</v>
      </c>
      <c r="F156" s="259" t="s">
        <v>137</v>
      </c>
      <c r="G156" s="257"/>
      <c r="H156" s="260">
        <v>2</v>
      </c>
      <c r="I156" s="261"/>
      <c r="J156" s="257"/>
      <c r="K156" s="257"/>
      <c r="L156" s="262"/>
      <c r="M156" s="263"/>
      <c r="N156" s="264"/>
      <c r="O156" s="264"/>
      <c r="P156" s="264"/>
      <c r="Q156" s="264"/>
      <c r="R156" s="264"/>
      <c r="S156" s="264"/>
      <c r="T156" s="26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6" t="s">
        <v>134</v>
      </c>
      <c r="AU156" s="266" t="s">
        <v>89</v>
      </c>
      <c r="AV156" s="15" t="s">
        <v>130</v>
      </c>
      <c r="AW156" s="15" t="s">
        <v>34</v>
      </c>
      <c r="AX156" s="15" t="s">
        <v>87</v>
      </c>
      <c r="AY156" s="266" t="s">
        <v>123</v>
      </c>
    </row>
    <row r="157" spans="1:65" s="2" customFormat="1" ht="21.75" customHeight="1">
      <c r="A157" s="39"/>
      <c r="B157" s="40"/>
      <c r="C157" s="216" t="s">
        <v>164</v>
      </c>
      <c r="D157" s="216" t="s">
        <v>126</v>
      </c>
      <c r="E157" s="217" t="s">
        <v>165</v>
      </c>
      <c r="F157" s="218" t="s">
        <v>166</v>
      </c>
      <c r="G157" s="219" t="s">
        <v>155</v>
      </c>
      <c r="H157" s="220">
        <v>9</v>
      </c>
      <c r="I157" s="221"/>
      <c r="J157" s="222">
        <f>ROUND(I157*H157,2)</f>
        <v>0</v>
      </c>
      <c r="K157" s="223"/>
      <c r="L157" s="45"/>
      <c r="M157" s="224" t="s">
        <v>1</v>
      </c>
      <c r="N157" s="225" t="s">
        <v>44</v>
      </c>
      <c r="O157" s="92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8" t="s">
        <v>130</v>
      </c>
      <c r="AT157" s="228" t="s">
        <v>126</v>
      </c>
      <c r="AU157" s="228" t="s">
        <v>89</v>
      </c>
      <c r="AY157" s="18" t="s">
        <v>123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8" t="s">
        <v>87</v>
      </c>
      <c r="BK157" s="229">
        <f>ROUND(I157*H157,2)</f>
        <v>0</v>
      </c>
      <c r="BL157" s="18" t="s">
        <v>130</v>
      </c>
      <c r="BM157" s="228" t="s">
        <v>167</v>
      </c>
    </row>
    <row r="158" spans="1:47" s="2" customFormat="1" ht="12">
      <c r="A158" s="39"/>
      <c r="B158" s="40"/>
      <c r="C158" s="41"/>
      <c r="D158" s="230" t="s">
        <v>132</v>
      </c>
      <c r="E158" s="41"/>
      <c r="F158" s="231" t="s">
        <v>168</v>
      </c>
      <c r="G158" s="41"/>
      <c r="H158" s="41"/>
      <c r="I158" s="232"/>
      <c r="J158" s="41"/>
      <c r="K158" s="41"/>
      <c r="L158" s="45"/>
      <c r="M158" s="233"/>
      <c r="N158" s="234"/>
      <c r="O158" s="92"/>
      <c r="P158" s="92"/>
      <c r="Q158" s="92"/>
      <c r="R158" s="92"/>
      <c r="S158" s="92"/>
      <c r="T158" s="93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132</v>
      </c>
      <c r="AU158" s="18" t="s">
        <v>89</v>
      </c>
    </row>
    <row r="159" spans="1:51" s="13" customFormat="1" ht="12">
      <c r="A159" s="13"/>
      <c r="B159" s="235"/>
      <c r="C159" s="236"/>
      <c r="D159" s="230" t="s">
        <v>134</v>
      </c>
      <c r="E159" s="237" t="s">
        <v>1</v>
      </c>
      <c r="F159" s="238" t="s">
        <v>142</v>
      </c>
      <c r="G159" s="236"/>
      <c r="H159" s="237" t="s">
        <v>1</v>
      </c>
      <c r="I159" s="239"/>
      <c r="J159" s="236"/>
      <c r="K159" s="236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134</v>
      </c>
      <c r="AU159" s="244" t="s">
        <v>89</v>
      </c>
      <c r="AV159" s="13" t="s">
        <v>87</v>
      </c>
      <c r="AW159" s="13" t="s">
        <v>34</v>
      </c>
      <c r="AX159" s="13" t="s">
        <v>79</v>
      </c>
      <c r="AY159" s="244" t="s">
        <v>123</v>
      </c>
    </row>
    <row r="160" spans="1:51" s="14" customFormat="1" ht="12">
      <c r="A160" s="14"/>
      <c r="B160" s="245"/>
      <c r="C160" s="246"/>
      <c r="D160" s="230" t="s">
        <v>134</v>
      </c>
      <c r="E160" s="247" t="s">
        <v>1</v>
      </c>
      <c r="F160" s="248" t="s">
        <v>169</v>
      </c>
      <c r="G160" s="246"/>
      <c r="H160" s="249">
        <v>1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5" t="s">
        <v>134</v>
      </c>
      <c r="AU160" s="255" t="s">
        <v>89</v>
      </c>
      <c r="AV160" s="14" t="s">
        <v>89</v>
      </c>
      <c r="AW160" s="14" t="s">
        <v>34</v>
      </c>
      <c r="AX160" s="14" t="s">
        <v>79</v>
      </c>
      <c r="AY160" s="255" t="s">
        <v>123</v>
      </c>
    </row>
    <row r="161" spans="1:51" s="14" customFormat="1" ht="12">
      <c r="A161" s="14"/>
      <c r="B161" s="245"/>
      <c r="C161" s="246"/>
      <c r="D161" s="230" t="s">
        <v>134</v>
      </c>
      <c r="E161" s="247" t="s">
        <v>1</v>
      </c>
      <c r="F161" s="248" t="s">
        <v>170</v>
      </c>
      <c r="G161" s="246"/>
      <c r="H161" s="249">
        <v>1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5" t="s">
        <v>134</v>
      </c>
      <c r="AU161" s="255" t="s">
        <v>89</v>
      </c>
      <c r="AV161" s="14" t="s">
        <v>89</v>
      </c>
      <c r="AW161" s="14" t="s">
        <v>34</v>
      </c>
      <c r="AX161" s="14" t="s">
        <v>79</v>
      </c>
      <c r="AY161" s="255" t="s">
        <v>123</v>
      </c>
    </row>
    <row r="162" spans="1:51" s="14" customFormat="1" ht="12">
      <c r="A162" s="14"/>
      <c r="B162" s="245"/>
      <c r="C162" s="246"/>
      <c r="D162" s="230" t="s">
        <v>134</v>
      </c>
      <c r="E162" s="247" t="s">
        <v>1</v>
      </c>
      <c r="F162" s="248" t="s">
        <v>171</v>
      </c>
      <c r="G162" s="246"/>
      <c r="H162" s="249">
        <v>1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5" t="s">
        <v>134</v>
      </c>
      <c r="AU162" s="255" t="s">
        <v>89</v>
      </c>
      <c r="AV162" s="14" t="s">
        <v>89</v>
      </c>
      <c r="AW162" s="14" t="s">
        <v>34</v>
      </c>
      <c r="AX162" s="14" t="s">
        <v>79</v>
      </c>
      <c r="AY162" s="255" t="s">
        <v>123</v>
      </c>
    </row>
    <row r="163" spans="1:51" s="14" customFormat="1" ht="12">
      <c r="A163" s="14"/>
      <c r="B163" s="245"/>
      <c r="C163" s="246"/>
      <c r="D163" s="230" t="s">
        <v>134</v>
      </c>
      <c r="E163" s="247" t="s">
        <v>1</v>
      </c>
      <c r="F163" s="248" t="s">
        <v>172</v>
      </c>
      <c r="G163" s="246"/>
      <c r="H163" s="249">
        <v>1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5" t="s">
        <v>134</v>
      </c>
      <c r="AU163" s="255" t="s">
        <v>89</v>
      </c>
      <c r="AV163" s="14" t="s">
        <v>89</v>
      </c>
      <c r="AW163" s="14" t="s">
        <v>34</v>
      </c>
      <c r="AX163" s="14" t="s">
        <v>79</v>
      </c>
      <c r="AY163" s="255" t="s">
        <v>123</v>
      </c>
    </row>
    <row r="164" spans="1:51" s="14" customFormat="1" ht="12">
      <c r="A164" s="14"/>
      <c r="B164" s="245"/>
      <c r="C164" s="246"/>
      <c r="D164" s="230" t="s">
        <v>134</v>
      </c>
      <c r="E164" s="247" t="s">
        <v>1</v>
      </c>
      <c r="F164" s="248" t="s">
        <v>173</v>
      </c>
      <c r="G164" s="246"/>
      <c r="H164" s="249">
        <v>2</v>
      </c>
      <c r="I164" s="250"/>
      <c r="J164" s="246"/>
      <c r="K164" s="246"/>
      <c r="L164" s="251"/>
      <c r="M164" s="252"/>
      <c r="N164" s="253"/>
      <c r="O164" s="253"/>
      <c r="P164" s="253"/>
      <c r="Q164" s="253"/>
      <c r="R164" s="253"/>
      <c r="S164" s="253"/>
      <c r="T164" s="25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5" t="s">
        <v>134</v>
      </c>
      <c r="AU164" s="255" t="s">
        <v>89</v>
      </c>
      <c r="AV164" s="14" t="s">
        <v>89</v>
      </c>
      <c r="AW164" s="14" t="s">
        <v>34</v>
      </c>
      <c r="AX164" s="14" t="s">
        <v>79</v>
      </c>
      <c r="AY164" s="255" t="s">
        <v>123</v>
      </c>
    </row>
    <row r="165" spans="1:51" s="14" customFormat="1" ht="12">
      <c r="A165" s="14"/>
      <c r="B165" s="245"/>
      <c r="C165" s="246"/>
      <c r="D165" s="230" t="s">
        <v>134</v>
      </c>
      <c r="E165" s="247" t="s">
        <v>1</v>
      </c>
      <c r="F165" s="248" t="s">
        <v>174</v>
      </c>
      <c r="G165" s="246"/>
      <c r="H165" s="249">
        <v>2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5" t="s">
        <v>134</v>
      </c>
      <c r="AU165" s="255" t="s">
        <v>89</v>
      </c>
      <c r="AV165" s="14" t="s">
        <v>89</v>
      </c>
      <c r="AW165" s="14" t="s">
        <v>34</v>
      </c>
      <c r="AX165" s="14" t="s">
        <v>79</v>
      </c>
      <c r="AY165" s="255" t="s">
        <v>123</v>
      </c>
    </row>
    <row r="166" spans="1:51" s="14" customFormat="1" ht="12">
      <c r="A166" s="14"/>
      <c r="B166" s="245"/>
      <c r="C166" s="246"/>
      <c r="D166" s="230" t="s">
        <v>134</v>
      </c>
      <c r="E166" s="247" t="s">
        <v>1</v>
      </c>
      <c r="F166" s="248" t="s">
        <v>175</v>
      </c>
      <c r="G166" s="246"/>
      <c r="H166" s="249">
        <v>1</v>
      </c>
      <c r="I166" s="250"/>
      <c r="J166" s="246"/>
      <c r="K166" s="246"/>
      <c r="L166" s="251"/>
      <c r="M166" s="252"/>
      <c r="N166" s="253"/>
      <c r="O166" s="253"/>
      <c r="P166" s="253"/>
      <c r="Q166" s="253"/>
      <c r="R166" s="253"/>
      <c r="S166" s="253"/>
      <c r="T166" s="25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5" t="s">
        <v>134</v>
      </c>
      <c r="AU166" s="255" t="s">
        <v>89</v>
      </c>
      <c r="AV166" s="14" t="s">
        <v>89</v>
      </c>
      <c r="AW166" s="14" t="s">
        <v>34</v>
      </c>
      <c r="AX166" s="14" t="s">
        <v>79</v>
      </c>
      <c r="AY166" s="255" t="s">
        <v>123</v>
      </c>
    </row>
    <row r="167" spans="1:51" s="15" customFormat="1" ht="12">
      <c r="A167" s="15"/>
      <c r="B167" s="256"/>
      <c r="C167" s="257"/>
      <c r="D167" s="230" t="s">
        <v>134</v>
      </c>
      <c r="E167" s="258" t="s">
        <v>1</v>
      </c>
      <c r="F167" s="259" t="s">
        <v>137</v>
      </c>
      <c r="G167" s="257"/>
      <c r="H167" s="260">
        <v>9</v>
      </c>
      <c r="I167" s="261"/>
      <c r="J167" s="257"/>
      <c r="K167" s="257"/>
      <c r="L167" s="262"/>
      <c r="M167" s="263"/>
      <c r="N167" s="264"/>
      <c r="O167" s="264"/>
      <c r="P167" s="264"/>
      <c r="Q167" s="264"/>
      <c r="R167" s="264"/>
      <c r="S167" s="264"/>
      <c r="T167" s="26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66" t="s">
        <v>134</v>
      </c>
      <c r="AU167" s="266" t="s">
        <v>89</v>
      </c>
      <c r="AV167" s="15" t="s">
        <v>130</v>
      </c>
      <c r="AW167" s="15" t="s">
        <v>34</v>
      </c>
      <c r="AX167" s="15" t="s">
        <v>87</v>
      </c>
      <c r="AY167" s="266" t="s">
        <v>123</v>
      </c>
    </row>
    <row r="168" spans="1:65" s="2" customFormat="1" ht="21.75" customHeight="1">
      <c r="A168" s="39"/>
      <c r="B168" s="40"/>
      <c r="C168" s="216" t="s">
        <v>176</v>
      </c>
      <c r="D168" s="216" t="s">
        <v>126</v>
      </c>
      <c r="E168" s="217" t="s">
        <v>177</v>
      </c>
      <c r="F168" s="218" t="s">
        <v>178</v>
      </c>
      <c r="G168" s="219" t="s">
        <v>155</v>
      </c>
      <c r="H168" s="220">
        <v>3</v>
      </c>
      <c r="I168" s="221"/>
      <c r="J168" s="222">
        <f>ROUND(I168*H168,2)</f>
        <v>0</v>
      </c>
      <c r="K168" s="223"/>
      <c r="L168" s="45"/>
      <c r="M168" s="224" t="s">
        <v>1</v>
      </c>
      <c r="N168" s="225" t="s">
        <v>44</v>
      </c>
      <c r="O168" s="92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8" t="s">
        <v>130</v>
      </c>
      <c r="AT168" s="228" t="s">
        <v>126</v>
      </c>
      <c r="AU168" s="228" t="s">
        <v>89</v>
      </c>
      <c r="AY168" s="18" t="s">
        <v>123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8" t="s">
        <v>87</v>
      </c>
      <c r="BK168" s="229">
        <f>ROUND(I168*H168,2)</f>
        <v>0</v>
      </c>
      <c r="BL168" s="18" t="s">
        <v>130</v>
      </c>
      <c r="BM168" s="228" t="s">
        <v>179</v>
      </c>
    </row>
    <row r="169" spans="1:47" s="2" customFormat="1" ht="12">
      <c r="A169" s="39"/>
      <c r="B169" s="40"/>
      <c r="C169" s="41"/>
      <c r="D169" s="230" t="s">
        <v>132</v>
      </c>
      <c r="E169" s="41"/>
      <c r="F169" s="231" t="s">
        <v>180</v>
      </c>
      <c r="G169" s="41"/>
      <c r="H169" s="41"/>
      <c r="I169" s="232"/>
      <c r="J169" s="41"/>
      <c r="K169" s="41"/>
      <c r="L169" s="45"/>
      <c r="M169" s="233"/>
      <c r="N169" s="234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132</v>
      </c>
      <c r="AU169" s="18" t="s">
        <v>89</v>
      </c>
    </row>
    <row r="170" spans="1:51" s="13" customFormat="1" ht="12">
      <c r="A170" s="13"/>
      <c r="B170" s="235"/>
      <c r="C170" s="236"/>
      <c r="D170" s="230" t="s">
        <v>134</v>
      </c>
      <c r="E170" s="237" t="s">
        <v>1</v>
      </c>
      <c r="F170" s="238" t="s">
        <v>142</v>
      </c>
      <c r="G170" s="236"/>
      <c r="H170" s="237" t="s">
        <v>1</v>
      </c>
      <c r="I170" s="239"/>
      <c r="J170" s="236"/>
      <c r="K170" s="236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134</v>
      </c>
      <c r="AU170" s="244" t="s">
        <v>89</v>
      </c>
      <c r="AV170" s="13" t="s">
        <v>87</v>
      </c>
      <c r="AW170" s="13" t="s">
        <v>34</v>
      </c>
      <c r="AX170" s="13" t="s">
        <v>79</v>
      </c>
      <c r="AY170" s="244" t="s">
        <v>123</v>
      </c>
    </row>
    <row r="171" spans="1:51" s="14" customFormat="1" ht="12">
      <c r="A171" s="14"/>
      <c r="B171" s="245"/>
      <c r="C171" s="246"/>
      <c r="D171" s="230" t="s">
        <v>134</v>
      </c>
      <c r="E171" s="247" t="s">
        <v>1</v>
      </c>
      <c r="F171" s="248" t="s">
        <v>181</v>
      </c>
      <c r="G171" s="246"/>
      <c r="H171" s="249">
        <v>1</v>
      </c>
      <c r="I171" s="250"/>
      <c r="J171" s="246"/>
      <c r="K171" s="246"/>
      <c r="L171" s="251"/>
      <c r="M171" s="252"/>
      <c r="N171" s="253"/>
      <c r="O171" s="253"/>
      <c r="P171" s="253"/>
      <c r="Q171" s="253"/>
      <c r="R171" s="253"/>
      <c r="S171" s="253"/>
      <c r="T171" s="25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5" t="s">
        <v>134</v>
      </c>
      <c r="AU171" s="255" t="s">
        <v>89</v>
      </c>
      <c r="AV171" s="14" t="s">
        <v>89</v>
      </c>
      <c r="AW171" s="14" t="s">
        <v>34</v>
      </c>
      <c r="AX171" s="14" t="s">
        <v>79</v>
      </c>
      <c r="AY171" s="255" t="s">
        <v>123</v>
      </c>
    </row>
    <row r="172" spans="1:51" s="14" customFormat="1" ht="12">
      <c r="A172" s="14"/>
      <c r="B172" s="245"/>
      <c r="C172" s="246"/>
      <c r="D172" s="230" t="s">
        <v>134</v>
      </c>
      <c r="E172" s="247" t="s">
        <v>1</v>
      </c>
      <c r="F172" s="248" t="s">
        <v>173</v>
      </c>
      <c r="G172" s="246"/>
      <c r="H172" s="249">
        <v>2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5" t="s">
        <v>134</v>
      </c>
      <c r="AU172" s="255" t="s">
        <v>89</v>
      </c>
      <c r="AV172" s="14" t="s">
        <v>89</v>
      </c>
      <c r="AW172" s="14" t="s">
        <v>34</v>
      </c>
      <c r="AX172" s="14" t="s">
        <v>79</v>
      </c>
      <c r="AY172" s="255" t="s">
        <v>123</v>
      </c>
    </row>
    <row r="173" spans="1:51" s="15" customFormat="1" ht="12">
      <c r="A173" s="15"/>
      <c r="B173" s="256"/>
      <c r="C173" s="257"/>
      <c r="D173" s="230" t="s">
        <v>134</v>
      </c>
      <c r="E173" s="258" t="s">
        <v>1</v>
      </c>
      <c r="F173" s="259" t="s">
        <v>137</v>
      </c>
      <c r="G173" s="257"/>
      <c r="H173" s="260">
        <v>3</v>
      </c>
      <c r="I173" s="261"/>
      <c r="J173" s="257"/>
      <c r="K173" s="257"/>
      <c r="L173" s="262"/>
      <c r="M173" s="263"/>
      <c r="N173" s="264"/>
      <c r="O173" s="264"/>
      <c r="P173" s="264"/>
      <c r="Q173" s="264"/>
      <c r="R173" s="264"/>
      <c r="S173" s="264"/>
      <c r="T173" s="26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66" t="s">
        <v>134</v>
      </c>
      <c r="AU173" s="266" t="s">
        <v>89</v>
      </c>
      <c r="AV173" s="15" t="s">
        <v>130</v>
      </c>
      <c r="AW173" s="15" t="s">
        <v>34</v>
      </c>
      <c r="AX173" s="15" t="s">
        <v>87</v>
      </c>
      <c r="AY173" s="266" t="s">
        <v>123</v>
      </c>
    </row>
    <row r="174" spans="1:65" s="2" customFormat="1" ht="16.5" customHeight="1">
      <c r="A174" s="39"/>
      <c r="B174" s="40"/>
      <c r="C174" s="216" t="s">
        <v>182</v>
      </c>
      <c r="D174" s="216" t="s">
        <v>126</v>
      </c>
      <c r="E174" s="217" t="s">
        <v>183</v>
      </c>
      <c r="F174" s="218" t="s">
        <v>184</v>
      </c>
      <c r="G174" s="219" t="s">
        <v>155</v>
      </c>
      <c r="H174" s="220">
        <v>3</v>
      </c>
      <c r="I174" s="221"/>
      <c r="J174" s="222">
        <f>ROUND(I174*H174,2)</f>
        <v>0</v>
      </c>
      <c r="K174" s="223"/>
      <c r="L174" s="45"/>
      <c r="M174" s="224" t="s">
        <v>1</v>
      </c>
      <c r="N174" s="225" t="s">
        <v>44</v>
      </c>
      <c r="O174" s="92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8" t="s">
        <v>130</v>
      </c>
      <c r="AT174" s="228" t="s">
        <v>126</v>
      </c>
      <c r="AU174" s="228" t="s">
        <v>89</v>
      </c>
      <c r="AY174" s="18" t="s">
        <v>123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8" t="s">
        <v>87</v>
      </c>
      <c r="BK174" s="229">
        <f>ROUND(I174*H174,2)</f>
        <v>0</v>
      </c>
      <c r="BL174" s="18" t="s">
        <v>130</v>
      </c>
      <c r="BM174" s="228" t="s">
        <v>185</v>
      </c>
    </row>
    <row r="175" spans="1:47" s="2" customFormat="1" ht="12">
      <c r="A175" s="39"/>
      <c r="B175" s="40"/>
      <c r="C175" s="41"/>
      <c r="D175" s="230" t="s">
        <v>132</v>
      </c>
      <c r="E175" s="41"/>
      <c r="F175" s="231" t="s">
        <v>186</v>
      </c>
      <c r="G175" s="41"/>
      <c r="H175" s="41"/>
      <c r="I175" s="232"/>
      <c r="J175" s="41"/>
      <c r="K175" s="41"/>
      <c r="L175" s="45"/>
      <c r="M175" s="233"/>
      <c r="N175" s="234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132</v>
      </c>
      <c r="AU175" s="18" t="s">
        <v>89</v>
      </c>
    </row>
    <row r="176" spans="1:51" s="13" customFormat="1" ht="12">
      <c r="A176" s="13"/>
      <c r="B176" s="235"/>
      <c r="C176" s="236"/>
      <c r="D176" s="230" t="s">
        <v>134</v>
      </c>
      <c r="E176" s="237" t="s">
        <v>1</v>
      </c>
      <c r="F176" s="238" t="s">
        <v>142</v>
      </c>
      <c r="G176" s="236"/>
      <c r="H176" s="237" t="s">
        <v>1</v>
      </c>
      <c r="I176" s="239"/>
      <c r="J176" s="236"/>
      <c r="K176" s="236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134</v>
      </c>
      <c r="AU176" s="244" t="s">
        <v>89</v>
      </c>
      <c r="AV176" s="13" t="s">
        <v>87</v>
      </c>
      <c r="AW176" s="13" t="s">
        <v>34</v>
      </c>
      <c r="AX176" s="13" t="s">
        <v>79</v>
      </c>
      <c r="AY176" s="244" t="s">
        <v>123</v>
      </c>
    </row>
    <row r="177" spans="1:51" s="14" customFormat="1" ht="12">
      <c r="A177" s="14"/>
      <c r="B177" s="245"/>
      <c r="C177" s="246"/>
      <c r="D177" s="230" t="s">
        <v>134</v>
      </c>
      <c r="E177" s="247" t="s">
        <v>1</v>
      </c>
      <c r="F177" s="248" t="s">
        <v>158</v>
      </c>
      <c r="G177" s="246"/>
      <c r="H177" s="249">
        <v>3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5" t="s">
        <v>134</v>
      </c>
      <c r="AU177" s="255" t="s">
        <v>89</v>
      </c>
      <c r="AV177" s="14" t="s">
        <v>89</v>
      </c>
      <c r="AW177" s="14" t="s">
        <v>34</v>
      </c>
      <c r="AX177" s="14" t="s">
        <v>79</v>
      </c>
      <c r="AY177" s="255" t="s">
        <v>123</v>
      </c>
    </row>
    <row r="178" spans="1:51" s="15" customFormat="1" ht="12">
      <c r="A178" s="15"/>
      <c r="B178" s="256"/>
      <c r="C178" s="257"/>
      <c r="D178" s="230" t="s">
        <v>134</v>
      </c>
      <c r="E178" s="258" t="s">
        <v>1</v>
      </c>
      <c r="F178" s="259" t="s">
        <v>137</v>
      </c>
      <c r="G178" s="257"/>
      <c r="H178" s="260">
        <v>3</v>
      </c>
      <c r="I178" s="261"/>
      <c r="J178" s="257"/>
      <c r="K178" s="257"/>
      <c r="L178" s="262"/>
      <c r="M178" s="263"/>
      <c r="N178" s="264"/>
      <c r="O178" s="264"/>
      <c r="P178" s="264"/>
      <c r="Q178" s="264"/>
      <c r="R178" s="264"/>
      <c r="S178" s="264"/>
      <c r="T178" s="26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66" t="s">
        <v>134</v>
      </c>
      <c r="AU178" s="266" t="s">
        <v>89</v>
      </c>
      <c r="AV178" s="15" t="s">
        <v>130</v>
      </c>
      <c r="AW178" s="15" t="s">
        <v>34</v>
      </c>
      <c r="AX178" s="15" t="s">
        <v>87</v>
      </c>
      <c r="AY178" s="266" t="s">
        <v>123</v>
      </c>
    </row>
    <row r="179" spans="1:65" s="2" customFormat="1" ht="16.5" customHeight="1">
      <c r="A179" s="39"/>
      <c r="B179" s="40"/>
      <c r="C179" s="216" t="s">
        <v>187</v>
      </c>
      <c r="D179" s="216" t="s">
        <v>126</v>
      </c>
      <c r="E179" s="217" t="s">
        <v>188</v>
      </c>
      <c r="F179" s="218" t="s">
        <v>189</v>
      </c>
      <c r="G179" s="219" t="s">
        <v>155</v>
      </c>
      <c r="H179" s="220">
        <v>2</v>
      </c>
      <c r="I179" s="221"/>
      <c r="J179" s="222">
        <f>ROUND(I179*H179,2)</f>
        <v>0</v>
      </c>
      <c r="K179" s="223"/>
      <c r="L179" s="45"/>
      <c r="M179" s="224" t="s">
        <v>1</v>
      </c>
      <c r="N179" s="225" t="s">
        <v>44</v>
      </c>
      <c r="O179" s="92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8" t="s">
        <v>130</v>
      </c>
      <c r="AT179" s="228" t="s">
        <v>126</v>
      </c>
      <c r="AU179" s="228" t="s">
        <v>89</v>
      </c>
      <c r="AY179" s="18" t="s">
        <v>123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8" t="s">
        <v>87</v>
      </c>
      <c r="BK179" s="229">
        <f>ROUND(I179*H179,2)</f>
        <v>0</v>
      </c>
      <c r="BL179" s="18" t="s">
        <v>130</v>
      </c>
      <c r="BM179" s="228" t="s">
        <v>190</v>
      </c>
    </row>
    <row r="180" spans="1:47" s="2" customFormat="1" ht="12">
      <c r="A180" s="39"/>
      <c r="B180" s="40"/>
      <c r="C180" s="41"/>
      <c r="D180" s="230" t="s">
        <v>132</v>
      </c>
      <c r="E180" s="41"/>
      <c r="F180" s="231" t="s">
        <v>191</v>
      </c>
      <c r="G180" s="41"/>
      <c r="H180" s="41"/>
      <c r="I180" s="232"/>
      <c r="J180" s="41"/>
      <c r="K180" s="41"/>
      <c r="L180" s="45"/>
      <c r="M180" s="233"/>
      <c r="N180" s="234"/>
      <c r="O180" s="92"/>
      <c r="P180" s="92"/>
      <c r="Q180" s="92"/>
      <c r="R180" s="92"/>
      <c r="S180" s="92"/>
      <c r="T180" s="93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132</v>
      </c>
      <c r="AU180" s="18" t="s">
        <v>89</v>
      </c>
    </row>
    <row r="181" spans="1:51" s="13" customFormat="1" ht="12">
      <c r="A181" s="13"/>
      <c r="B181" s="235"/>
      <c r="C181" s="236"/>
      <c r="D181" s="230" t="s">
        <v>134</v>
      </c>
      <c r="E181" s="237" t="s">
        <v>1</v>
      </c>
      <c r="F181" s="238" t="s">
        <v>142</v>
      </c>
      <c r="G181" s="236"/>
      <c r="H181" s="237" t="s">
        <v>1</v>
      </c>
      <c r="I181" s="239"/>
      <c r="J181" s="236"/>
      <c r="K181" s="236"/>
      <c r="L181" s="240"/>
      <c r="M181" s="241"/>
      <c r="N181" s="242"/>
      <c r="O181" s="242"/>
      <c r="P181" s="242"/>
      <c r="Q181" s="242"/>
      <c r="R181" s="242"/>
      <c r="S181" s="242"/>
      <c r="T181" s="24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4" t="s">
        <v>134</v>
      </c>
      <c r="AU181" s="244" t="s">
        <v>89</v>
      </c>
      <c r="AV181" s="13" t="s">
        <v>87</v>
      </c>
      <c r="AW181" s="13" t="s">
        <v>34</v>
      </c>
      <c r="AX181" s="13" t="s">
        <v>79</v>
      </c>
      <c r="AY181" s="244" t="s">
        <v>123</v>
      </c>
    </row>
    <row r="182" spans="1:51" s="14" customFormat="1" ht="12">
      <c r="A182" s="14"/>
      <c r="B182" s="245"/>
      <c r="C182" s="246"/>
      <c r="D182" s="230" t="s">
        <v>134</v>
      </c>
      <c r="E182" s="247" t="s">
        <v>1</v>
      </c>
      <c r="F182" s="248" t="s">
        <v>163</v>
      </c>
      <c r="G182" s="246"/>
      <c r="H182" s="249">
        <v>2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5" t="s">
        <v>134</v>
      </c>
      <c r="AU182" s="255" t="s">
        <v>89</v>
      </c>
      <c r="AV182" s="14" t="s">
        <v>89</v>
      </c>
      <c r="AW182" s="14" t="s">
        <v>34</v>
      </c>
      <c r="AX182" s="14" t="s">
        <v>79</v>
      </c>
      <c r="AY182" s="255" t="s">
        <v>123</v>
      </c>
    </row>
    <row r="183" spans="1:51" s="15" customFormat="1" ht="12">
      <c r="A183" s="15"/>
      <c r="B183" s="256"/>
      <c r="C183" s="257"/>
      <c r="D183" s="230" t="s">
        <v>134</v>
      </c>
      <c r="E183" s="258" t="s">
        <v>1</v>
      </c>
      <c r="F183" s="259" t="s">
        <v>137</v>
      </c>
      <c r="G183" s="257"/>
      <c r="H183" s="260">
        <v>2</v>
      </c>
      <c r="I183" s="261"/>
      <c r="J183" s="257"/>
      <c r="K183" s="257"/>
      <c r="L183" s="262"/>
      <c r="M183" s="263"/>
      <c r="N183" s="264"/>
      <c r="O183" s="264"/>
      <c r="P183" s="264"/>
      <c r="Q183" s="264"/>
      <c r="R183" s="264"/>
      <c r="S183" s="264"/>
      <c r="T183" s="26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6" t="s">
        <v>134</v>
      </c>
      <c r="AU183" s="266" t="s">
        <v>89</v>
      </c>
      <c r="AV183" s="15" t="s">
        <v>130</v>
      </c>
      <c r="AW183" s="15" t="s">
        <v>34</v>
      </c>
      <c r="AX183" s="15" t="s">
        <v>87</v>
      </c>
      <c r="AY183" s="266" t="s">
        <v>123</v>
      </c>
    </row>
    <row r="184" spans="1:65" s="2" customFormat="1" ht="16.5" customHeight="1">
      <c r="A184" s="39"/>
      <c r="B184" s="40"/>
      <c r="C184" s="216" t="s">
        <v>192</v>
      </c>
      <c r="D184" s="216" t="s">
        <v>126</v>
      </c>
      <c r="E184" s="217" t="s">
        <v>193</v>
      </c>
      <c r="F184" s="218" t="s">
        <v>194</v>
      </c>
      <c r="G184" s="219" t="s">
        <v>155</v>
      </c>
      <c r="H184" s="220">
        <v>9</v>
      </c>
      <c r="I184" s="221"/>
      <c r="J184" s="222">
        <f>ROUND(I184*H184,2)</f>
        <v>0</v>
      </c>
      <c r="K184" s="223"/>
      <c r="L184" s="45"/>
      <c r="M184" s="224" t="s">
        <v>1</v>
      </c>
      <c r="N184" s="225" t="s">
        <v>44</v>
      </c>
      <c r="O184" s="92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8" t="s">
        <v>130</v>
      </c>
      <c r="AT184" s="228" t="s">
        <v>126</v>
      </c>
      <c r="AU184" s="228" t="s">
        <v>89</v>
      </c>
      <c r="AY184" s="18" t="s">
        <v>123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8" t="s">
        <v>87</v>
      </c>
      <c r="BK184" s="229">
        <f>ROUND(I184*H184,2)</f>
        <v>0</v>
      </c>
      <c r="BL184" s="18" t="s">
        <v>130</v>
      </c>
      <c r="BM184" s="228" t="s">
        <v>195</v>
      </c>
    </row>
    <row r="185" spans="1:47" s="2" customFormat="1" ht="12">
      <c r="A185" s="39"/>
      <c r="B185" s="40"/>
      <c r="C185" s="41"/>
      <c r="D185" s="230" t="s">
        <v>132</v>
      </c>
      <c r="E185" s="41"/>
      <c r="F185" s="231" t="s">
        <v>196</v>
      </c>
      <c r="G185" s="41"/>
      <c r="H185" s="41"/>
      <c r="I185" s="232"/>
      <c r="J185" s="41"/>
      <c r="K185" s="41"/>
      <c r="L185" s="45"/>
      <c r="M185" s="233"/>
      <c r="N185" s="234"/>
      <c r="O185" s="92"/>
      <c r="P185" s="92"/>
      <c r="Q185" s="92"/>
      <c r="R185" s="92"/>
      <c r="S185" s="92"/>
      <c r="T185" s="9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132</v>
      </c>
      <c r="AU185" s="18" t="s">
        <v>89</v>
      </c>
    </row>
    <row r="186" spans="1:51" s="13" customFormat="1" ht="12">
      <c r="A186" s="13"/>
      <c r="B186" s="235"/>
      <c r="C186" s="236"/>
      <c r="D186" s="230" t="s">
        <v>134</v>
      </c>
      <c r="E186" s="237" t="s">
        <v>1</v>
      </c>
      <c r="F186" s="238" t="s">
        <v>142</v>
      </c>
      <c r="G186" s="236"/>
      <c r="H186" s="237" t="s">
        <v>1</v>
      </c>
      <c r="I186" s="239"/>
      <c r="J186" s="236"/>
      <c r="K186" s="236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134</v>
      </c>
      <c r="AU186" s="244" t="s">
        <v>89</v>
      </c>
      <c r="AV186" s="13" t="s">
        <v>87</v>
      </c>
      <c r="AW186" s="13" t="s">
        <v>34</v>
      </c>
      <c r="AX186" s="13" t="s">
        <v>79</v>
      </c>
      <c r="AY186" s="244" t="s">
        <v>123</v>
      </c>
    </row>
    <row r="187" spans="1:51" s="14" customFormat="1" ht="12">
      <c r="A187" s="14"/>
      <c r="B187" s="245"/>
      <c r="C187" s="246"/>
      <c r="D187" s="230" t="s">
        <v>134</v>
      </c>
      <c r="E187" s="247" t="s">
        <v>1</v>
      </c>
      <c r="F187" s="248" t="s">
        <v>169</v>
      </c>
      <c r="G187" s="246"/>
      <c r="H187" s="249">
        <v>1</v>
      </c>
      <c r="I187" s="250"/>
      <c r="J187" s="246"/>
      <c r="K187" s="246"/>
      <c r="L187" s="251"/>
      <c r="M187" s="252"/>
      <c r="N187" s="253"/>
      <c r="O187" s="253"/>
      <c r="P187" s="253"/>
      <c r="Q187" s="253"/>
      <c r="R187" s="253"/>
      <c r="S187" s="253"/>
      <c r="T187" s="25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5" t="s">
        <v>134</v>
      </c>
      <c r="AU187" s="255" t="s">
        <v>89</v>
      </c>
      <c r="AV187" s="14" t="s">
        <v>89</v>
      </c>
      <c r="AW187" s="14" t="s">
        <v>34</v>
      </c>
      <c r="AX187" s="14" t="s">
        <v>79</v>
      </c>
      <c r="AY187" s="255" t="s">
        <v>123</v>
      </c>
    </row>
    <row r="188" spans="1:51" s="14" customFormat="1" ht="12">
      <c r="A188" s="14"/>
      <c r="B188" s="245"/>
      <c r="C188" s="246"/>
      <c r="D188" s="230" t="s">
        <v>134</v>
      </c>
      <c r="E188" s="247" t="s">
        <v>1</v>
      </c>
      <c r="F188" s="248" t="s">
        <v>170</v>
      </c>
      <c r="G188" s="246"/>
      <c r="H188" s="249">
        <v>1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5" t="s">
        <v>134</v>
      </c>
      <c r="AU188" s="255" t="s">
        <v>89</v>
      </c>
      <c r="AV188" s="14" t="s">
        <v>89</v>
      </c>
      <c r="AW188" s="14" t="s">
        <v>34</v>
      </c>
      <c r="AX188" s="14" t="s">
        <v>79</v>
      </c>
      <c r="AY188" s="255" t="s">
        <v>123</v>
      </c>
    </row>
    <row r="189" spans="1:51" s="14" customFormat="1" ht="12">
      <c r="A189" s="14"/>
      <c r="B189" s="245"/>
      <c r="C189" s="246"/>
      <c r="D189" s="230" t="s">
        <v>134</v>
      </c>
      <c r="E189" s="247" t="s">
        <v>1</v>
      </c>
      <c r="F189" s="248" t="s">
        <v>171</v>
      </c>
      <c r="G189" s="246"/>
      <c r="H189" s="249">
        <v>1</v>
      </c>
      <c r="I189" s="250"/>
      <c r="J189" s="246"/>
      <c r="K189" s="246"/>
      <c r="L189" s="251"/>
      <c r="M189" s="252"/>
      <c r="N189" s="253"/>
      <c r="O189" s="253"/>
      <c r="P189" s="253"/>
      <c r="Q189" s="253"/>
      <c r="R189" s="253"/>
      <c r="S189" s="253"/>
      <c r="T189" s="25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5" t="s">
        <v>134</v>
      </c>
      <c r="AU189" s="255" t="s">
        <v>89</v>
      </c>
      <c r="AV189" s="14" t="s">
        <v>89</v>
      </c>
      <c r="AW189" s="14" t="s">
        <v>34</v>
      </c>
      <c r="AX189" s="14" t="s">
        <v>79</v>
      </c>
      <c r="AY189" s="255" t="s">
        <v>123</v>
      </c>
    </row>
    <row r="190" spans="1:51" s="14" customFormat="1" ht="12">
      <c r="A190" s="14"/>
      <c r="B190" s="245"/>
      <c r="C190" s="246"/>
      <c r="D190" s="230" t="s">
        <v>134</v>
      </c>
      <c r="E190" s="247" t="s">
        <v>1</v>
      </c>
      <c r="F190" s="248" t="s">
        <v>172</v>
      </c>
      <c r="G190" s="246"/>
      <c r="H190" s="249">
        <v>1</v>
      </c>
      <c r="I190" s="250"/>
      <c r="J190" s="246"/>
      <c r="K190" s="246"/>
      <c r="L190" s="251"/>
      <c r="M190" s="252"/>
      <c r="N190" s="253"/>
      <c r="O190" s="253"/>
      <c r="P190" s="253"/>
      <c r="Q190" s="253"/>
      <c r="R190" s="253"/>
      <c r="S190" s="253"/>
      <c r="T190" s="25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5" t="s">
        <v>134</v>
      </c>
      <c r="AU190" s="255" t="s">
        <v>89</v>
      </c>
      <c r="AV190" s="14" t="s">
        <v>89</v>
      </c>
      <c r="AW190" s="14" t="s">
        <v>34</v>
      </c>
      <c r="AX190" s="14" t="s">
        <v>79</v>
      </c>
      <c r="AY190" s="255" t="s">
        <v>123</v>
      </c>
    </row>
    <row r="191" spans="1:51" s="14" customFormat="1" ht="12">
      <c r="A191" s="14"/>
      <c r="B191" s="245"/>
      <c r="C191" s="246"/>
      <c r="D191" s="230" t="s">
        <v>134</v>
      </c>
      <c r="E191" s="247" t="s">
        <v>1</v>
      </c>
      <c r="F191" s="248" t="s">
        <v>173</v>
      </c>
      <c r="G191" s="246"/>
      <c r="H191" s="249">
        <v>2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5" t="s">
        <v>134</v>
      </c>
      <c r="AU191" s="255" t="s">
        <v>89</v>
      </c>
      <c r="AV191" s="14" t="s">
        <v>89</v>
      </c>
      <c r="AW191" s="14" t="s">
        <v>34</v>
      </c>
      <c r="AX191" s="14" t="s">
        <v>79</v>
      </c>
      <c r="AY191" s="255" t="s">
        <v>123</v>
      </c>
    </row>
    <row r="192" spans="1:51" s="14" customFormat="1" ht="12">
      <c r="A192" s="14"/>
      <c r="B192" s="245"/>
      <c r="C192" s="246"/>
      <c r="D192" s="230" t="s">
        <v>134</v>
      </c>
      <c r="E192" s="247" t="s">
        <v>1</v>
      </c>
      <c r="F192" s="248" t="s">
        <v>174</v>
      </c>
      <c r="G192" s="246"/>
      <c r="H192" s="249">
        <v>2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5" t="s">
        <v>134</v>
      </c>
      <c r="AU192" s="255" t="s">
        <v>89</v>
      </c>
      <c r="AV192" s="14" t="s">
        <v>89</v>
      </c>
      <c r="AW192" s="14" t="s">
        <v>34</v>
      </c>
      <c r="AX192" s="14" t="s">
        <v>79</v>
      </c>
      <c r="AY192" s="255" t="s">
        <v>123</v>
      </c>
    </row>
    <row r="193" spans="1:51" s="14" customFormat="1" ht="12">
      <c r="A193" s="14"/>
      <c r="B193" s="245"/>
      <c r="C193" s="246"/>
      <c r="D193" s="230" t="s">
        <v>134</v>
      </c>
      <c r="E193" s="247" t="s">
        <v>1</v>
      </c>
      <c r="F193" s="248" t="s">
        <v>175</v>
      </c>
      <c r="G193" s="246"/>
      <c r="H193" s="249">
        <v>1</v>
      </c>
      <c r="I193" s="250"/>
      <c r="J193" s="246"/>
      <c r="K193" s="246"/>
      <c r="L193" s="251"/>
      <c r="M193" s="252"/>
      <c r="N193" s="253"/>
      <c r="O193" s="253"/>
      <c r="P193" s="253"/>
      <c r="Q193" s="253"/>
      <c r="R193" s="253"/>
      <c r="S193" s="253"/>
      <c r="T193" s="25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5" t="s">
        <v>134</v>
      </c>
      <c r="AU193" s="255" t="s">
        <v>89</v>
      </c>
      <c r="AV193" s="14" t="s">
        <v>89</v>
      </c>
      <c r="AW193" s="14" t="s">
        <v>34</v>
      </c>
      <c r="AX193" s="14" t="s">
        <v>79</v>
      </c>
      <c r="AY193" s="255" t="s">
        <v>123</v>
      </c>
    </row>
    <row r="194" spans="1:51" s="15" customFormat="1" ht="12">
      <c r="A194" s="15"/>
      <c r="B194" s="256"/>
      <c r="C194" s="257"/>
      <c r="D194" s="230" t="s">
        <v>134</v>
      </c>
      <c r="E194" s="258" t="s">
        <v>1</v>
      </c>
      <c r="F194" s="259" t="s">
        <v>137</v>
      </c>
      <c r="G194" s="257"/>
      <c r="H194" s="260">
        <v>9</v>
      </c>
      <c r="I194" s="261"/>
      <c r="J194" s="257"/>
      <c r="K194" s="257"/>
      <c r="L194" s="262"/>
      <c r="M194" s="263"/>
      <c r="N194" s="264"/>
      <c r="O194" s="264"/>
      <c r="P194" s="264"/>
      <c r="Q194" s="264"/>
      <c r="R194" s="264"/>
      <c r="S194" s="264"/>
      <c r="T194" s="26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66" t="s">
        <v>134</v>
      </c>
      <c r="AU194" s="266" t="s">
        <v>89</v>
      </c>
      <c r="AV194" s="15" t="s">
        <v>130</v>
      </c>
      <c r="AW194" s="15" t="s">
        <v>34</v>
      </c>
      <c r="AX194" s="15" t="s">
        <v>87</v>
      </c>
      <c r="AY194" s="266" t="s">
        <v>123</v>
      </c>
    </row>
    <row r="195" spans="1:65" s="2" customFormat="1" ht="16.5" customHeight="1">
      <c r="A195" s="39"/>
      <c r="B195" s="40"/>
      <c r="C195" s="216" t="s">
        <v>197</v>
      </c>
      <c r="D195" s="216" t="s">
        <v>126</v>
      </c>
      <c r="E195" s="217" t="s">
        <v>198</v>
      </c>
      <c r="F195" s="218" t="s">
        <v>199</v>
      </c>
      <c r="G195" s="219" t="s">
        <v>155</v>
      </c>
      <c r="H195" s="220">
        <v>3</v>
      </c>
      <c r="I195" s="221"/>
      <c r="J195" s="222">
        <f>ROUND(I195*H195,2)</f>
        <v>0</v>
      </c>
      <c r="K195" s="223"/>
      <c r="L195" s="45"/>
      <c r="M195" s="224" t="s">
        <v>1</v>
      </c>
      <c r="N195" s="225" t="s">
        <v>44</v>
      </c>
      <c r="O195" s="92"/>
      <c r="P195" s="226">
        <f>O195*H195</f>
        <v>0</v>
      </c>
      <c r="Q195" s="226">
        <v>0</v>
      </c>
      <c r="R195" s="226">
        <f>Q195*H195</f>
        <v>0</v>
      </c>
      <c r="S195" s="226">
        <v>0</v>
      </c>
      <c r="T195" s="227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8" t="s">
        <v>130</v>
      </c>
      <c r="AT195" s="228" t="s">
        <v>126</v>
      </c>
      <c r="AU195" s="228" t="s">
        <v>89</v>
      </c>
      <c r="AY195" s="18" t="s">
        <v>123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8" t="s">
        <v>87</v>
      </c>
      <c r="BK195" s="229">
        <f>ROUND(I195*H195,2)</f>
        <v>0</v>
      </c>
      <c r="BL195" s="18" t="s">
        <v>130</v>
      </c>
      <c r="BM195" s="228" t="s">
        <v>200</v>
      </c>
    </row>
    <row r="196" spans="1:47" s="2" customFormat="1" ht="12">
      <c r="A196" s="39"/>
      <c r="B196" s="40"/>
      <c r="C196" s="41"/>
      <c r="D196" s="230" t="s">
        <v>132</v>
      </c>
      <c r="E196" s="41"/>
      <c r="F196" s="231" t="s">
        <v>201</v>
      </c>
      <c r="G196" s="41"/>
      <c r="H196" s="41"/>
      <c r="I196" s="232"/>
      <c r="J196" s="41"/>
      <c r="K196" s="41"/>
      <c r="L196" s="45"/>
      <c r="M196" s="233"/>
      <c r="N196" s="234"/>
      <c r="O196" s="92"/>
      <c r="P196" s="92"/>
      <c r="Q196" s="92"/>
      <c r="R196" s="92"/>
      <c r="S196" s="92"/>
      <c r="T196" s="93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132</v>
      </c>
      <c r="AU196" s="18" t="s">
        <v>89</v>
      </c>
    </row>
    <row r="197" spans="1:51" s="13" customFormat="1" ht="12">
      <c r="A197" s="13"/>
      <c r="B197" s="235"/>
      <c r="C197" s="236"/>
      <c r="D197" s="230" t="s">
        <v>134</v>
      </c>
      <c r="E197" s="237" t="s">
        <v>1</v>
      </c>
      <c r="F197" s="238" t="s">
        <v>142</v>
      </c>
      <c r="G197" s="236"/>
      <c r="H197" s="237" t="s">
        <v>1</v>
      </c>
      <c r="I197" s="239"/>
      <c r="J197" s="236"/>
      <c r="K197" s="236"/>
      <c r="L197" s="240"/>
      <c r="M197" s="241"/>
      <c r="N197" s="242"/>
      <c r="O197" s="242"/>
      <c r="P197" s="242"/>
      <c r="Q197" s="242"/>
      <c r="R197" s="242"/>
      <c r="S197" s="242"/>
      <c r="T197" s="24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4" t="s">
        <v>134</v>
      </c>
      <c r="AU197" s="244" t="s">
        <v>89</v>
      </c>
      <c r="AV197" s="13" t="s">
        <v>87</v>
      </c>
      <c r="AW197" s="13" t="s">
        <v>34</v>
      </c>
      <c r="AX197" s="13" t="s">
        <v>79</v>
      </c>
      <c r="AY197" s="244" t="s">
        <v>123</v>
      </c>
    </row>
    <row r="198" spans="1:51" s="14" customFormat="1" ht="12">
      <c r="A198" s="14"/>
      <c r="B198" s="245"/>
      <c r="C198" s="246"/>
      <c r="D198" s="230" t="s">
        <v>134</v>
      </c>
      <c r="E198" s="247" t="s">
        <v>1</v>
      </c>
      <c r="F198" s="248" t="s">
        <v>181</v>
      </c>
      <c r="G198" s="246"/>
      <c r="H198" s="249">
        <v>1</v>
      </c>
      <c r="I198" s="250"/>
      <c r="J198" s="246"/>
      <c r="K198" s="246"/>
      <c r="L198" s="251"/>
      <c r="M198" s="252"/>
      <c r="N198" s="253"/>
      <c r="O198" s="253"/>
      <c r="P198" s="253"/>
      <c r="Q198" s="253"/>
      <c r="R198" s="253"/>
      <c r="S198" s="253"/>
      <c r="T198" s="25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5" t="s">
        <v>134</v>
      </c>
      <c r="AU198" s="255" t="s">
        <v>89</v>
      </c>
      <c r="AV198" s="14" t="s">
        <v>89</v>
      </c>
      <c r="AW198" s="14" t="s">
        <v>34</v>
      </c>
      <c r="AX198" s="14" t="s">
        <v>79</v>
      </c>
      <c r="AY198" s="255" t="s">
        <v>123</v>
      </c>
    </row>
    <row r="199" spans="1:51" s="14" customFormat="1" ht="12">
      <c r="A199" s="14"/>
      <c r="B199" s="245"/>
      <c r="C199" s="246"/>
      <c r="D199" s="230" t="s">
        <v>134</v>
      </c>
      <c r="E199" s="247" t="s">
        <v>1</v>
      </c>
      <c r="F199" s="248" t="s">
        <v>173</v>
      </c>
      <c r="G199" s="246"/>
      <c r="H199" s="249">
        <v>2</v>
      </c>
      <c r="I199" s="250"/>
      <c r="J199" s="246"/>
      <c r="K199" s="246"/>
      <c r="L199" s="251"/>
      <c r="M199" s="252"/>
      <c r="N199" s="253"/>
      <c r="O199" s="253"/>
      <c r="P199" s="253"/>
      <c r="Q199" s="253"/>
      <c r="R199" s="253"/>
      <c r="S199" s="253"/>
      <c r="T199" s="25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5" t="s">
        <v>134</v>
      </c>
      <c r="AU199" s="255" t="s">
        <v>89</v>
      </c>
      <c r="AV199" s="14" t="s">
        <v>89</v>
      </c>
      <c r="AW199" s="14" t="s">
        <v>34</v>
      </c>
      <c r="AX199" s="14" t="s">
        <v>79</v>
      </c>
      <c r="AY199" s="255" t="s">
        <v>123</v>
      </c>
    </row>
    <row r="200" spans="1:51" s="15" customFormat="1" ht="12">
      <c r="A200" s="15"/>
      <c r="B200" s="256"/>
      <c r="C200" s="257"/>
      <c r="D200" s="230" t="s">
        <v>134</v>
      </c>
      <c r="E200" s="258" t="s">
        <v>1</v>
      </c>
      <c r="F200" s="259" t="s">
        <v>137</v>
      </c>
      <c r="G200" s="257"/>
      <c r="H200" s="260">
        <v>3</v>
      </c>
      <c r="I200" s="261"/>
      <c r="J200" s="257"/>
      <c r="K200" s="257"/>
      <c r="L200" s="262"/>
      <c r="M200" s="263"/>
      <c r="N200" s="264"/>
      <c r="O200" s="264"/>
      <c r="P200" s="264"/>
      <c r="Q200" s="264"/>
      <c r="R200" s="264"/>
      <c r="S200" s="264"/>
      <c r="T200" s="26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66" t="s">
        <v>134</v>
      </c>
      <c r="AU200" s="266" t="s">
        <v>89</v>
      </c>
      <c r="AV200" s="15" t="s">
        <v>130</v>
      </c>
      <c r="AW200" s="15" t="s">
        <v>34</v>
      </c>
      <c r="AX200" s="15" t="s">
        <v>87</v>
      </c>
      <c r="AY200" s="266" t="s">
        <v>123</v>
      </c>
    </row>
    <row r="201" spans="1:65" s="2" customFormat="1" ht="33" customHeight="1">
      <c r="A201" s="39"/>
      <c r="B201" s="40"/>
      <c r="C201" s="216" t="s">
        <v>124</v>
      </c>
      <c r="D201" s="216" t="s">
        <v>126</v>
      </c>
      <c r="E201" s="217" t="s">
        <v>202</v>
      </c>
      <c r="F201" s="218" t="s">
        <v>203</v>
      </c>
      <c r="G201" s="219" t="s">
        <v>129</v>
      </c>
      <c r="H201" s="220">
        <v>26.5</v>
      </c>
      <c r="I201" s="221"/>
      <c r="J201" s="222">
        <f>ROUND(I201*H201,2)</f>
        <v>0</v>
      </c>
      <c r="K201" s="223"/>
      <c r="L201" s="45"/>
      <c r="M201" s="224" t="s">
        <v>1</v>
      </c>
      <c r="N201" s="225" t="s">
        <v>44</v>
      </c>
      <c r="O201" s="92"/>
      <c r="P201" s="226">
        <f>O201*H201</f>
        <v>0</v>
      </c>
      <c r="Q201" s="226">
        <v>0</v>
      </c>
      <c r="R201" s="226">
        <f>Q201*H201</f>
        <v>0</v>
      </c>
      <c r="S201" s="226">
        <v>0.255</v>
      </c>
      <c r="T201" s="227">
        <f>S201*H201</f>
        <v>6.7575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8" t="s">
        <v>130</v>
      </c>
      <c r="AT201" s="228" t="s">
        <v>126</v>
      </c>
      <c r="AU201" s="228" t="s">
        <v>89</v>
      </c>
      <c r="AY201" s="18" t="s">
        <v>123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8" t="s">
        <v>87</v>
      </c>
      <c r="BK201" s="229">
        <f>ROUND(I201*H201,2)</f>
        <v>0</v>
      </c>
      <c r="BL201" s="18" t="s">
        <v>130</v>
      </c>
      <c r="BM201" s="228" t="s">
        <v>204</v>
      </c>
    </row>
    <row r="202" spans="1:47" s="2" customFormat="1" ht="12">
      <c r="A202" s="39"/>
      <c r="B202" s="40"/>
      <c r="C202" s="41"/>
      <c r="D202" s="230" t="s">
        <v>132</v>
      </c>
      <c r="E202" s="41"/>
      <c r="F202" s="231" t="s">
        <v>205</v>
      </c>
      <c r="G202" s="41"/>
      <c r="H202" s="41"/>
      <c r="I202" s="232"/>
      <c r="J202" s="41"/>
      <c r="K202" s="41"/>
      <c r="L202" s="45"/>
      <c r="M202" s="233"/>
      <c r="N202" s="234"/>
      <c r="O202" s="92"/>
      <c r="P202" s="92"/>
      <c r="Q202" s="92"/>
      <c r="R202" s="92"/>
      <c r="S202" s="92"/>
      <c r="T202" s="9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132</v>
      </c>
      <c r="AU202" s="18" t="s">
        <v>89</v>
      </c>
    </row>
    <row r="203" spans="1:51" s="13" customFormat="1" ht="12">
      <c r="A203" s="13"/>
      <c r="B203" s="235"/>
      <c r="C203" s="236"/>
      <c r="D203" s="230" t="s">
        <v>134</v>
      </c>
      <c r="E203" s="237" t="s">
        <v>1</v>
      </c>
      <c r="F203" s="238" t="s">
        <v>142</v>
      </c>
      <c r="G203" s="236"/>
      <c r="H203" s="237" t="s">
        <v>1</v>
      </c>
      <c r="I203" s="239"/>
      <c r="J203" s="236"/>
      <c r="K203" s="236"/>
      <c r="L203" s="240"/>
      <c r="M203" s="241"/>
      <c r="N203" s="242"/>
      <c r="O203" s="242"/>
      <c r="P203" s="242"/>
      <c r="Q203" s="242"/>
      <c r="R203" s="242"/>
      <c r="S203" s="242"/>
      <c r="T203" s="24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4" t="s">
        <v>134</v>
      </c>
      <c r="AU203" s="244" t="s">
        <v>89</v>
      </c>
      <c r="AV203" s="13" t="s">
        <v>87</v>
      </c>
      <c r="AW203" s="13" t="s">
        <v>34</v>
      </c>
      <c r="AX203" s="13" t="s">
        <v>79</v>
      </c>
      <c r="AY203" s="244" t="s">
        <v>123</v>
      </c>
    </row>
    <row r="204" spans="1:51" s="14" customFormat="1" ht="12">
      <c r="A204" s="14"/>
      <c r="B204" s="245"/>
      <c r="C204" s="246"/>
      <c r="D204" s="230" t="s">
        <v>134</v>
      </c>
      <c r="E204" s="247" t="s">
        <v>1</v>
      </c>
      <c r="F204" s="248" t="s">
        <v>206</v>
      </c>
      <c r="G204" s="246"/>
      <c r="H204" s="249">
        <v>26.5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5" t="s">
        <v>134</v>
      </c>
      <c r="AU204" s="255" t="s">
        <v>89</v>
      </c>
      <c r="AV204" s="14" t="s">
        <v>89</v>
      </c>
      <c r="AW204" s="14" t="s">
        <v>34</v>
      </c>
      <c r="AX204" s="14" t="s">
        <v>79</v>
      </c>
      <c r="AY204" s="255" t="s">
        <v>123</v>
      </c>
    </row>
    <row r="205" spans="1:51" s="15" customFormat="1" ht="12">
      <c r="A205" s="15"/>
      <c r="B205" s="256"/>
      <c r="C205" s="257"/>
      <c r="D205" s="230" t="s">
        <v>134</v>
      </c>
      <c r="E205" s="258" t="s">
        <v>1</v>
      </c>
      <c r="F205" s="259" t="s">
        <v>137</v>
      </c>
      <c r="G205" s="257"/>
      <c r="H205" s="260">
        <v>26.5</v>
      </c>
      <c r="I205" s="261"/>
      <c r="J205" s="257"/>
      <c r="K205" s="257"/>
      <c r="L205" s="262"/>
      <c r="M205" s="263"/>
      <c r="N205" s="264"/>
      <c r="O205" s="264"/>
      <c r="P205" s="264"/>
      <c r="Q205" s="264"/>
      <c r="R205" s="264"/>
      <c r="S205" s="264"/>
      <c r="T205" s="26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66" t="s">
        <v>134</v>
      </c>
      <c r="AU205" s="266" t="s">
        <v>89</v>
      </c>
      <c r="AV205" s="15" t="s">
        <v>130</v>
      </c>
      <c r="AW205" s="15" t="s">
        <v>34</v>
      </c>
      <c r="AX205" s="15" t="s">
        <v>87</v>
      </c>
      <c r="AY205" s="266" t="s">
        <v>123</v>
      </c>
    </row>
    <row r="206" spans="1:65" s="2" customFormat="1" ht="21.75" customHeight="1">
      <c r="A206" s="39"/>
      <c r="B206" s="40"/>
      <c r="C206" s="216" t="s">
        <v>207</v>
      </c>
      <c r="D206" s="216" t="s">
        <v>126</v>
      </c>
      <c r="E206" s="217" t="s">
        <v>208</v>
      </c>
      <c r="F206" s="218" t="s">
        <v>209</v>
      </c>
      <c r="G206" s="219" t="s">
        <v>129</v>
      </c>
      <c r="H206" s="220">
        <v>26.5</v>
      </c>
      <c r="I206" s="221"/>
      <c r="J206" s="222">
        <f>ROUND(I206*H206,2)</f>
        <v>0</v>
      </c>
      <c r="K206" s="223"/>
      <c r="L206" s="45"/>
      <c r="M206" s="224" t="s">
        <v>1</v>
      </c>
      <c r="N206" s="225" t="s">
        <v>44</v>
      </c>
      <c r="O206" s="92"/>
      <c r="P206" s="226">
        <f>O206*H206</f>
        <v>0</v>
      </c>
      <c r="Q206" s="226">
        <v>0</v>
      </c>
      <c r="R206" s="226">
        <f>Q206*H206</f>
        <v>0</v>
      </c>
      <c r="S206" s="226">
        <v>0.29</v>
      </c>
      <c r="T206" s="227">
        <f>S206*H206</f>
        <v>7.685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28" t="s">
        <v>130</v>
      </c>
      <c r="AT206" s="228" t="s">
        <v>126</v>
      </c>
      <c r="AU206" s="228" t="s">
        <v>89</v>
      </c>
      <c r="AY206" s="18" t="s">
        <v>123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8" t="s">
        <v>87</v>
      </c>
      <c r="BK206" s="229">
        <f>ROUND(I206*H206,2)</f>
        <v>0</v>
      </c>
      <c r="BL206" s="18" t="s">
        <v>130</v>
      </c>
      <c r="BM206" s="228" t="s">
        <v>210</v>
      </c>
    </row>
    <row r="207" spans="1:47" s="2" customFormat="1" ht="12">
      <c r="A207" s="39"/>
      <c r="B207" s="40"/>
      <c r="C207" s="41"/>
      <c r="D207" s="230" t="s">
        <v>132</v>
      </c>
      <c r="E207" s="41"/>
      <c r="F207" s="231" t="s">
        <v>211</v>
      </c>
      <c r="G207" s="41"/>
      <c r="H207" s="41"/>
      <c r="I207" s="232"/>
      <c r="J207" s="41"/>
      <c r="K207" s="41"/>
      <c r="L207" s="45"/>
      <c r="M207" s="233"/>
      <c r="N207" s="234"/>
      <c r="O207" s="92"/>
      <c r="P207" s="92"/>
      <c r="Q207" s="92"/>
      <c r="R207" s="92"/>
      <c r="S207" s="92"/>
      <c r="T207" s="93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132</v>
      </c>
      <c r="AU207" s="18" t="s">
        <v>89</v>
      </c>
    </row>
    <row r="208" spans="1:51" s="13" customFormat="1" ht="12">
      <c r="A208" s="13"/>
      <c r="B208" s="235"/>
      <c r="C208" s="236"/>
      <c r="D208" s="230" t="s">
        <v>134</v>
      </c>
      <c r="E208" s="237" t="s">
        <v>1</v>
      </c>
      <c r="F208" s="238" t="s">
        <v>142</v>
      </c>
      <c r="G208" s="236"/>
      <c r="H208" s="237" t="s">
        <v>1</v>
      </c>
      <c r="I208" s="239"/>
      <c r="J208" s="236"/>
      <c r="K208" s="236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134</v>
      </c>
      <c r="AU208" s="244" t="s">
        <v>89</v>
      </c>
      <c r="AV208" s="13" t="s">
        <v>87</v>
      </c>
      <c r="AW208" s="13" t="s">
        <v>34</v>
      </c>
      <c r="AX208" s="13" t="s">
        <v>79</v>
      </c>
      <c r="AY208" s="244" t="s">
        <v>123</v>
      </c>
    </row>
    <row r="209" spans="1:51" s="14" customFormat="1" ht="12">
      <c r="A209" s="14"/>
      <c r="B209" s="245"/>
      <c r="C209" s="246"/>
      <c r="D209" s="230" t="s">
        <v>134</v>
      </c>
      <c r="E209" s="247" t="s">
        <v>1</v>
      </c>
      <c r="F209" s="248" t="s">
        <v>212</v>
      </c>
      <c r="G209" s="246"/>
      <c r="H209" s="249">
        <v>26.5</v>
      </c>
      <c r="I209" s="250"/>
      <c r="J209" s="246"/>
      <c r="K209" s="246"/>
      <c r="L209" s="251"/>
      <c r="M209" s="252"/>
      <c r="N209" s="253"/>
      <c r="O209" s="253"/>
      <c r="P209" s="253"/>
      <c r="Q209" s="253"/>
      <c r="R209" s="253"/>
      <c r="S209" s="253"/>
      <c r="T209" s="25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5" t="s">
        <v>134</v>
      </c>
      <c r="AU209" s="255" t="s">
        <v>89</v>
      </c>
      <c r="AV209" s="14" t="s">
        <v>89</v>
      </c>
      <c r="AW209" s="14" t="s">
        <v>34</v>
      </c>
      <c r="AX209" s="14" t="s">
        <v>79</v>
      </c>
      <c r="AY209" s="255" t="s">
        <v>123</v>
      </c>
    </row>
    <row r="210" spans="1:51" s="15" customFormat="1" ht="12">
      <c r="A210" s="15"/>
      <c r="B210" s="256"/>
      <c r="C210" s="257"/>
      <c r="D210" s="230" t="s">
        <v>134</v>
      </c>
      <c r="E210" s="258" t="s">
        <v>1</v>
      </c>
      <c r="F210" s="259" t="s">
        <v>137</v>
      </c>
      <c r="G210" s="257"/>
      <c r="H210" s="260">
        <v>26.5</v>
      </c>
      <c r="I210" s="261"/>
      <c r="J210" s="257"/>
      <c r="K210" s="257"/>
      <c r="L210" s="262"/>
      <c r="M210" s="263"/>
      <c r="N210" s="264"/>
      <c r="O210" s="264"/>
      <c r="P210" s="264"/>
      <c r="Q210" s="264"/>
      <c r="R210" s="264"/>
      <c r="S210" s="264"/>
      <c r="T210" s="26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66" t="s">
        <v>134</v>
      </c>
      <c r="AU210" s="266" t="s">
        <v>89</v>
      </c>
      <c r="AV210" s="15" t="s">
        <v>130</v>
      </c>
      <c r="AW210" s="15" t="s">
        <v>34</v>
      </c>
      <c r="AX210" s="15" t="s">
        <v>87</v>
      </c>
      <c r="AY210" s="266" t="s">
        <v>123</v>
      </c>
    </row>
    <row r="211" spans="1:65" s="2" customFormat="1" ht="21.75" customHeight="1">
      <c r="A211" s="39"/>
      <c r="B211" s="40"/>
      <c r="C211" s="216" t="s">
        <v>213</v>
      </c>
      <c r="D211" s="216" t="s">
        <v>126</v>
      </c>
      <c r="E211" s="217" t="s">
        <v>214</v>
      </c>
      <c r="F211" s="218" t="s">
        <v>215</v>
      </c>
      <c r="G211" s="219" t="s">
        <v>129</v>
      </c>
      <c r="H211" s="220">
        <v>912</v>
      </c>
      <c r="I211" s="221"/>
      <c r="J211" s="222">
        <f>ROUND(I211*H211,2)</f>
        <v>0</v>
      </c>
      <c r="K211" s="223"/>
      <c r="L211" s="45"/>
      <c r="M211" s="224" t="s">
        <v>1</v>
      </c>
      <c r="N211" s="225" t="s">
        <v>44</v>
      </c>
      <c r="O211" s="92"/>
      <c r="P211" s="226">
        <f>O211*H211</f>
        <v>0</v>
      </c>
      <c r="Q211" s="226">
        <v>9E-05</v>
      </c>
      <c r="R211" s="226">
        <f>Q211*H211</f>
        <v>0.08208</v>
      </c>
      <c r="S211" s="226">
        <v>0.23</v>
      </c>
      <c r="T211" s="227">
        <f>S211*H211</f>
        <v>209.76000000000002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28" t="s">
        <v>130</v>
      </c>
      <c r="AT211" s="228" t="s">
        <v>126</v>
      </c>
      <c r="AU211" s="228" t="s">
        <v>89</v>
      </c>
      <c r="AY211" s="18" t="s">
        <v>123</v>
      </c>
      <c r="BE211" s="229">
        <f>IF(N211="základní",J211,0)</f>
        <v>0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18" t="s">
        <v>87</v>
      </c>
      <c r="BK211" s="229">
        <f>ROUND(I211*H211,2)</f>
        <v>0</v>
      </c>
      <c r="BL211" s="18" t="s">
        <v>130</v>
      </c>
      <c r="BM211" s="228" t="s">
        <v>216</v>
      </c>
    </row>
    <row r="212" spans="1:47" s="2" customFormat="1" ht="12">
      <c r="A212" s="39"/>
      <c r="B212" s="40"/>
      <c r="C212" s="41"/>
      <c r="D212" s="230" t="s">
        <v>132</v>
      </c>
      <c r="E212" s="41"/>
      <c r="F212" s="231" t="s">
        <v>217</v>
      </c>
      <c r="G212" s="41"/>
      <c r="H212" s="41"/>
      <c r="I212" s="232"/>
      <c r="J212" s="41"/>
      <c r="K212" s="41"/>
      <c r="L212" s="45"/>
      <c r="M212" s="233"/>
      <c r="N212" s="234"/>
      <c r="O212" s="92"/>
      <c r="P212" s="92"/>
      <c r="Q212" s="92"/>
      <c r="R212" s="92"/>
      <c r="S212" s="92"/>
      <c r="T212" s="93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132</v>
      </c>
      <c r="AU212" s="18" t="s">
        <v>89</v>
      </c>
    </row>
    <row r="213" spans="1:51" s="13" customFormat="1" ht="12">
      <c r="A213" s="13"/>
      <c r="B213" s="235"/>
      <c r="C213" s="236"/>
      <c r="D213" s="230" t="s">
        <v>134</v>
      </c>
      <c r="E213" s="237" t="s">
        <v>1</v>
      </c>
      <c r="F213" s="238" t="s">
        <v>135</v>
      </c>
      <c r="G213" s="236"/>
      <c r="H213" s="237" t="s">
        <v>1</v>
      </c>
      <c r="I213" s="239"/>
      <c r="J213" s="236"/>
      <c r="K213" s="236"/>
      <c r="L213" s="240"/>
      <c r="M213" s="241"/>
      <c r="N213" s="242"/>
      <c r="O213" s="242"/>
      <c r="P213" s="242"/>
      <c r="Q213" s="242"/>
      <c r="R213" s="242"/>
      <c r="S213" s="242"/>
      <c r="T213" s="24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4" t="s">
        <v>134</v>
      </c>
      <c r="AU213" s="244" t="s">
        <v>89</v>
      </c>
      <c r="AV213" s="13" t="s">
        <v>87</v>
      </c>
      <c r="AW213" s="13" t="s">
        <v>34</v>
      </c>
      <c r="AX213" s="13" t="s">
        <v>79</v>
      </c>
      <c r="AY213" s="244" t="s">
        <v>123</v>
      </c>
    </row>
    <row r="214" spans="1:51" s="14" customFormat="1" ht="12">
      <c r="A214" s="14"/>
      <c r="B214" s="245"/>
      <c r="C214" s="246"/>
      <c r="D214" s="230" t="s">
        <v>134</v>
      </c>
      <c r="E214" s="247" t="s">
        <v>1</v>
      </c>
      <c r="F214" s="248" t="s">
        <v>218</v>
      </c>
      <c r="G214" s="246"/>
      <c r="H214" s="249">
        <v>912</v>
      </c>
      <c r="I214" s="250"/>
      <c r="J214" s="246"/>
      <c r="K214" s="246"/>
      <c r="L214" s="251"/>
      <c r="M214" s="252"/>
      <c r="N214" s="253"/>
      <c r="O214" s="253"/>
      <c r="P214" s="253"/>
      <c r="Q214" s="253"/>
      <c r="R214" s="253"/>
      <c r="S214" s="253"/>
      <c r="T214" s="25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5" t="s">
        <v>134</v>
      </c>
      <c r="AU214" s="255" t="s">
        <v>89</v>
      </c>
      <c r="AV214" s="14" t="s">
        <v>89</v>
      </c>
      <c r="AW214" s="14" t="s">
        <v>34</v>
      </c>
      <c r="AX214" s="14" t="s">
        <v>79</v>
      </c>
      <c r="AY214" s="255" t="s">
        <v>123</v>
      </c>
    </row>
    <row r="215" spans="1:51" s="15" customFormat="1" ht="12">
      <c r="A215" s="15"/>
      <c r="B215" s="256"/>
      <c r="C215" s="257"/>
      <c r="D215" s="230" t="s">
        <v>134</v>
      </c>
      <c r="E215" s="258" t="s">
        <v>1</v>
      </c>
      <c r="F215" s="259" t="s">
        <v>137</v>
      </c>
      <c r="G215" s="257"/>
      <c r="H215" s="260">
        <v>912</v>
      </c>
      <c r="I215" s="261"/>
      <c r="J215" s="257"/>
      <c r="K215" s="257"/>
      <c r="L215" s="262"/>
      <c r="M215" s="263"/>
      <c r="N215" s="264"/>
      <c r="O215" s="264"/>
      <c r="P215" s="264"/>
      <c r="Q215" s="264"/>
      <c r="R215" s="264"/>
      <c r="S215" s="264"/>
      <c r="T215" s="26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66" t="s">
        <v>134</v>
      </c>
      <c r="AU215" s="266" t="s">
        <v>89</v>
      </c>
      <c r="AV215" s="15" t="s">
        <v>130</v>
      </c>
      <c r="AW215" s="15" t="s">
        <v>34</v>
      </c>
      <c r="AX215" s="15" t="s">
        <v>87</v>
      </c>
      <c r="AY215" s="266" t="s">
        <v>123</v>
      </c>
    </row>
    <row r="216" spans="1:65" s="2" customFormat="1" ht="21.75" customHeight="1">
      <c r="A216" s="39"/>
      <c r="B216" s="40"/>
      <c r="C216" s="216" t="s">
        <v>219</v>
      </c>
      <c r="D216" s="216" t="s">
        <v>126</v>
      </c>
      <c r="E216" s="217" t="s">
        <v>220</v>
      </c>
      <c r="F216" s="218" t="s">
        <v>221</v>
      </c>
      <c r="G216" s="219" t="s">
        <v>129</v>
      </c>
      <c r="H216" s="220">
        <v>912</v>
      </c>
      <c r="I216" s="221"/>
      <c r="J216" s="222">
        <f>ROUND(I216*H216,2)</f>
        <v>0</v>
      </c>
      <c r="K216" s="223"/>
      <c r="L216" s="45"/>
      <c r="M216" s="224" t="s">
        <v>1</v>
      </c>
      <c r="N216" s="225" t="s">
        <v>44</v>
      </c>
      <c r="O216" s="92"/>
      <c r="P216" s="226">
        <f>O216*H216</f>
        <v>0</v>
      </c>
      <c r="Q216" s="226">
        <v>0</v>
      </c>
      <c r="R216" s="226">
        <f>Q216*H216</f>
        <v>0</v>
      </c>
      <c r="S216" s="226">
        <v>0.44</v>
      </c>
      <c r="T216" s="227">
        <f>S216*H216</f>
        <v>401.28000000000003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28" t="s">
        <v>130</v>
      </c>
      <c r="AT216" s="228" t="s">
        <v>126</v>
      </c>
      <c r="AU216" s="228" t="s">
        <v>89</v>
      </c>
      <c r="AY216" s="18" t="s">
        <v>123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18" t="s">
        <v>87</v>
      </c>
      <c r="BK216" s="229">
        <f>ROUND(I216*H216,2)</f>
        <v>0</v>
      </c>
      <c r="BL216" s="18" t="s">
        <v>130</v>
      </c>
      <c r="BM216" s="228" t="s">
        <v>222</v>
      </c>
    </row>
    <row r="217" spans="1:47" s="2" customFormat="1" ht="12">
      <c r="A217" s="39"/>
      <c r="B217" s="40"/>
      <c r="C217" s="41"/>
      <c r="D217" s="230" t="s">
        <v>132</v>
      </c>
      <c r="E217" s="41"/>
      <c r="F217" s="231" t="s">
        <v>223</v>
      </c>
      <c r="G217" s="41"/>
      <c r="H217" s="41"/>
      <c r="I217" s="232"/>
      <c r="J217" s="41"/>
      <c r="K217" s="41"/>
      <c r="L217" s="45"/>
      <c r="M217" s="233"/>
      <c r="N217" s="234"/>
      <c r="O217" s="92"/>
      <c r="P217" s="92"/>
      <c r="Q217" s="92"/>
      <c r="R217" s="92"/>
      <c r="S217" s="92"/>
      <c r="T217" s="93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132</v>
      </c>
      <c r="AU217" s="18" t="s">
        <v>89</v>
      </c>
    </row>
    <row r="218" spans="1:51" s="13" customFormat="1" ht="12">
      <c r="A218" s="13"/>
      <c r="B218" s="235"/>
      <c r="C218" s="236"/>
      <c r="D218" s="230" t="s">
        <v>134</v>
      </c>
      <c r="E218" s="237" t="s">
        <v>1</v>
      </c>
      <c r="F218" s="238" t="s">
        <v>142</v>
      </c>
      <c r="G218" s="236"/>
      <c r="H218" s="237" t="s">
        <v>1</v>
      </c>
      <c r="I218" s="239"/>
      <c r="J218" s="236"/>
      <c r="K218" s="236"/>
      <c r="L218" s="240"/>
      <c r="M218" s="241"/>
      <c r="N218" s="242"/>
      <c r="O218" s="242"/>
      <c r="P218" s="242"/>
      <c r="Q218" s="242"/>
      <c r="R218" s="242"/>
      <c r="S218" s="242"/>
      <c r="T218" s="24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4" t="s">
        <v>134</v>
      </c>
      <c r="AU218" s="244" t="s">
        <v>89</v>
      </c>
      <c r="AV218" s="13" t="s">
        <v>87</v>
      </c>
      <c r="AW218" s="13" t="s">
        <v>34</v>
      </c>
      <c r="AX218" s="13" t="s">
        <v>79</v>
      </c>
      <c r="AY218" s="244" t="s">
        <v>123</v>
      </c>
    </row>
    <row r="219" spans="1:51" s="14" customFormat="1" ht="12">
      <c r="A219" s="14"/>
      <c r="B219" s="245"/>
      <c r="C219" s="246"/>
      <c r="D219" s="230" t="s">
        <v>134</v>
      </c>
      <c r="E219" s="247" t="s">
        <v>1</v>
      </c>
      <c r="F219" s="248" t="s">
        <v>224</v>
      </c>
      <c r="G219" s="246"/>
      <c r="H219" s="249">
        <v>912</v>
      </c>
      <c r="I219" s="250"/>
      <c r="J219" s="246"/>
      <c r="K219" s="246"/>
      <c r="L219" s="251"/>
      <c r="M219" s="252"/>
      <c r="N219" s="253"/>
      <c r="O219" s="253"/>
      <c r="P219" s="253"/>
      <c r="Q219" s="253"/>
      <c r="R219" s="253"/>
      <c r="S219" s="253"/>
      <c r="T219" s="25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5" t="s">
        <v>134</v>
      </c>
      <c r="AU219" s="255" t="s">
        <v>89</v>
      </c>
      <c r="AV219" s="14" t="s">
        <v>89</v>
      </c>
      <c r="AW219" s="14" t="s">
        <v>34</v>
      </c>
      <c r="AX219" s="14" t="s">
        <v>79</v>
      </c>
      <c r="AY219" s="255" t="s">
        <v>123</v>
      </c>
    </row>
    <row r="220" spans="1:51" s="15" customFormat="1" ht="12">
      <c r="A220" s="15"/>
      <c r="B220" s="256"/>
      <c r="C220" s="257"/>
      <c r="D220" s="230" t="s">
        <v>134</v>
      </c>
      <c r="E220" s="258" t="s">
        <v>1</v>
      </c>
      <c r="F220" s="259" t="s">
        <v>137</v>
      </c>
      <c r="G220" s="257"/>
      <c r="H220" s="260">
        <v>912</v>
      </c>
      <c r="I220" s="261"/>
      <c r="J220" s="257"/>
      <c r="K220" s="257"/>
      <c r="L220" s="262"/>
      <c r="M220" s="263"/>
      <c r="N220" s="264"/>
      <c r="O220" s="264"/>
      <c r="P220" s="264"/>
      <c r="Q220" s="264"/>
      <c r="R220" s="264"/>
      <c r="S220" s="264"/>
      <c r="T220" s="26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66" t="s">
        <v>134</v>
      </c>
      <c r="AU220" s="266" t="s">
        <v>89</v>
      </c>
      <c r="AV220" s="15" t="s">
        <v>130</v>
      </c>
      <c r="AW220" s="15" t="s">
        <v>34</v>
      </c>
      <c r="AX220" s="15" t="s">
        <v>87</v>
      </c>
      <c r="AY220" s="266" t="s">
        <v>123</v>
      </c>
    </row>
    <row r="221" spans="1:63" s="12" customFormat="1" ht="22.8" customHeight="1">
      <c r="A221" s="12"/>
      <c r="B221" s="200"/>
      <c r="C221" s="201"/>
      <c r="D221" s="202" t="s">
        <v>78</v>
      </c>
      <c r="E221" s="214" t="s">
        <v>213</v>
      </c>
      <c r="F221" s="214" t="s">
        <v>225</v>
      </c>
      <c r="G221" s="201"/>
      <c r="H221" s="201"/>
      <c r="I221" s="204"/>
      <c r="J221" s="215">
        <f>BK221</f>
        <v>0</v>
      </c>
      <c r="K221" s="201"/>
      <c r="L221" s="206"/>
      <c r="M221" s="207"/>
      <c r="N221" s="208"/>
      <c r="O221" s="208"/>
      <c r="P221" s="209">
        <f>SUM(P222:P226)</f>
        <v>0</v>
      </c>
      <c r="Q221" s="208"/>
      <c r="R221" s="209">
        <f>SUM(R222:R226)</f>
        <v>0</v>
      </c>
      <c r="S221" s="208"/>
      <c r="T221" s="210">
        <f>SUM(T222:T226)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11" t="s">
        <v>87</v>
      </c>
      <c r="AT221" s="212" t="s">
        <v>78</v>
      </c>
      <c r="AU221" s="212" t="s">
        <v>87</v>
      </c>
      <c r="AY221" s="211" t="s">
        <v>123</v>
      </c>
      <c r="BK221" s="213">
        <f>SUM(BK222:BK226)</f>
        <v>0</v>
      </c>
    </row>
    <row r="222" spans="1:65" s="2" customFormat="1" ht="33" customHeight="1">
      <c r="A222" s="39"/>
      <c r="B222" s="40"/>
      <c r="C222" s="216" t="s">
        <v>8</v>
      </c>
      <c r="D222" s="216" t="s">
        <v>126</v>
      </c>
      <c r="E222" s="217" t="s">
        <v>226</v>
      </c>
      <c r="F222" s="218" t="s">
        <v>227</v>
      </c>
      <c r="G222" s="219" t="s">
        <v>228</v>
      </c>
      <c r="H222" s="220">
        <v>116</v>
      </c>
      <c r="I222" s="221"/>
      <c r="J222" s="222">
        <f>ROUND(I222*H222,2)</f>
        <v>0</v>
      </c>
      <c r="K222" s="223"/>
      <c r="L222" s="45"/>
      <c r="M222" s="224" t="s">
        <v>1</v>
      </c>
      <c r="N222" s="225" t="s">
        <v>44</v>
      </c>
      <c r="O222" s="92"/>
      <c r="P222" s="226">
        <f>O222*H222</f>
        <v>0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28" t="s">
        <v>130</v>
      </c>
      <c r="AT222" s="228" t="s">
        <v>126</v>
      </c>
      <c r="AU222" s="228" t="s">
        <v>89</v>
      </c>
      <c r="AY222" s="18" t="s">
        <v>123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18" t="s">
        <v>87</v>
      </c>
      <c r="BK222" s="229">
        <f>ROUND(I222*H222,2)</f>
        <v>0</v>
      </c>
      <c r="BL222" s="18" t="s">
        <v>130</v>
      </c>
      <c r="BM222" s="228" t="s">
        <v>229</v>
      </c>
    </row>
    <row r="223" spans="1:47" s="2" customFormat="1" ht="12">
      <c r="A223" s="39"/>
      <c r="B223" s="40"/>
      <c r="C223" s="41"/>
      <c r="D223" s="230" t="s">
        <v>132</v>
      </c>
      <c r="E223" s="41"/>
      <c r="F223" s="231" t="s">
        <v>230</v>
      </c>
      <c r="G223" s="41"/>
      <c r="H223" s="41"/>
      <c r="I223" s="232"/>
      <c r="J223" s="41"/>
      <c r="K223" s="41"/>
      <c r="L223" s="45"/>
      <c r="M223" s="233"/>
      <c r="N223" s="234"/>
      <c r="O223" s="92"/>
      <c r="P223" s="92"/>
      <c r="Q223" s="92"/>
      <c r="R223" s="92"/>
      <c r="S223" s="92"/>
      <c r="T223" s="93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132</v>
      </c>
      <c r="AU223" s="18" t="s">
        <v>89</v>
      </c>
    </row>
    <row r="224" spans="1:51" s="13" customFormat="1" ht="12">
      <c r="A224" s="13"/>
      <c r="B224" s="235"/>
      <c r="C224" s="236"/>
      <c r="D224" s="230" t="s">
        <v>134</v>
      </c>
      <c r="E224" s="237" t="s">
        <v>1</v>
      </c>
      <c r="F224" s="238" t="s">
        <v>135</v>
      </c>
      <c r="G224" s="236"/>
      <c r="H224" s="237" t="s">
        <v>1</v>
      </c>
      <c r="I224" s="239"/>
      <c r="J224" s="236"/>
      <c r="K224" s="236"/>
      <c r="L224" s="240"/>
      <c r="M224" s="241"/>
      <c r="N224" s="242"/>
      <c r="O224" s="242"/>
      <c r="P224" s="242"/>
      <c r="Q224" s="242"/>
      <c r="R224" s="242"/>
      <c r="S224" s="242"/>
      <c r="T224" s="24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4" t="s">
        <v>134</v>
      </c>
      <c r="AU224" s="244" t="s">
        <v>89</v>
      </c>
      <c r="AV224" s="13" t="s">
        <v>87</v>
      </c>
      <c r="AW224" s="13" t="s">
        <v>34</v>
      </c>
      <c r="AX224" s="13" t="s">
        <v>79</v>
      </c>
      <c r="AY224" s="244" t="s">
        <v>123</v>
      </c>
    </row>
    <row r="225" spans="1:51" s="14" customFormat="1" ht="12">
      <c r="A225" s="14"/>
      <c r="B225" s="245"/>
      <c r="C225" s="246"/>
      <c r="D225" s="230" t="s">
        <v>134</v>
      </c>
      <c r="E225" s="247" t="s">
        <v>1</v>
      </c>
      <c r="F225" s="248" t="s">
        <v>231</v>
      </c>
      <c r="G225" s="246"/>
      <c r="H225" s="249">
        <v>116</v>
      </c>
      <c r="I225" s="250"/>
      <c r="J225" s="246"/>
      <c r="K225" s="246"/>
      <c r="L225" s="251"/>
      <c r="M225" s="252"/>
      <c r="N225" s="253"/>
      <c r="O225" s="253"/>
      <c r="P225" s="253"/>
      <c r="Q225" s="253"/>
      <c r="R225" s="253"/>
      <c r="S225" s="253"/>
      <c r="T225" s="25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5" t="s">
        <v>134</v>
      </c>
      <c r="AU225" s="255" t="s">
        <v>89</v>
      </c>
      <c r="AV225" s="14" t="s">
        <v>89</v>
      </c>
      <c r="AW225" s="14" t="s">
        <v>34</v>
      </c>
      <c r="AX225" s="14" t="s">
        <v>79</v>
      </c>
      <c r="AY225" s="255" t="s">
        <v>123</v>
      </c>
    </row>
    <row r="226" spans="1:51" s="15" customFormat="1" ht="12">
      <c r="A226" s="15"/>
      <c r="B226" s="256"/>
      <c r="C226" s="257"/>
      <c r="D226" s="230" t="s">
        <v>134</v>
      </c>
      <c r="E226" s="258" t="s">
        <v>1</v>
      </c>
      <c r="F226" s="259" t="s">
        <v>137</v>
      </c>
      <c r="G226" s="257"/>
      <c r="H226" s="260">
        <v>116</v>
      </c>
      <c r="I226" s="261"/>
      <c r="J226" s="257"/>
      <c r="K226" s="257"/>
      <c r="L226" s="262"/>
      <c r="M226" s="263"/>
      <c r="N226" s="264"/>
      <c r="O226" s="264"/>
      <c r="P226" s="264"/>
      <c r="Q226" s="264"/>
      <c r="R226" s="264"/>
      <c r="S226" s="264"/>
      <c r="T226" s="26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66" t="s">
        <v>134</v>
      </c>
      <c r="AU226" s="266" t="s">
        <v>89</v>
      </c>
      <c r="AV226" s="15" t="s">
        <v>130</v>
      </c>
      <c r="AW226" s="15" t="s">
        <v>34</v>
      </c>
      <c r="AX226" s="15" t="s">
        <v>87</v>
      </c>
      <c r="AY226" s="266" t="s">
        <v>123</v>
      </c>
    </row>
    <row r="227" spans="1:63" s="12" customFormat="1" ht="22.8" customHeight="1">
      <c r="A227" s="12"/>
      <c r="B227" s="200"/>
      <c r="C227" s="201"/>
      <c r="D227" s="202" t="s">
        <v>78</v>
      </c>
      <c r="E227" s="214" t="s">
        <v>232</v>
      </c>
      <c r="F227" s="214" t="s">
        <v>233</v>
      </c>
      <c r="G227" s="201"/>
      <c r="H227" s="201"/>
      <c r="I227" s="204"/>
      <c r="J227" s="215">
        <f>BK227</f>
        <v>0</v>
      </c>
      <c r="K227" s="201"/>
      <c r="L227" s="206"/>
      <c r="M227" s="207"/>
      <c r="N227" s="208"/>
      <c r="O227" s="208"/>
      <c r="P227" s="209">
        <f>SUM(P228:P324)</f>
        <v>0</v>
      </c>
      <c r="Q227" s="208"/>
      <c r="R227" s="209">
        <f>SUM(R228:R324)</f>
        <v>0</v>
      </c>
      <c r="S227" s="208"/>
      <c r="T227" s="210">
        <f>SUM(T228:T324)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11" t="s">
        <v>87</v>
      </c>
      <c r="AT227" s="212" t="s">
        <v>78</v>
      </c>
      <c r="AU227" s="212" t="s">
        <v>87</v>
      </c>
      <c r="AY227" s="211" t="s">
        <v>123</v>
      </c>
      <c r="BK227" s="213">
        <f>SUM(BK228:BK324)</f>
        <v>0</v>
      </c>
    </row>
    <row r="228" spans="1:65" s="2" customFormat="1" ht="33" customHeight="1">
      <c r="A228" s="39"/>
      <c r="B228" s="40"/>
      <c r="C228" s="216" t="s">
        <v>232</v>
      </c>
      <c r="D228" s="216" t="s">
        <v>126</v>
      </c>
      <c r="E228" s="217" t="s">
        <v>234</v>
      </c>
      <c r="F228" s="218" t="s">
        <v>235</v>
      </c>
      <c r="G228" s="219" t="s">
        <v>228</v>
      </c>
      <c r="H228" s="220">
        <v>116</v>
      </c>
      <c r="I228" s="221"/>
      <c r="J228" s="222">
        <f>ROUND(I228*H228,2)</f>
        <v>0</v>
      </c>
      <c r="K228" s="223"/>
      <c r="L228" s="45"/>
      <c r="M228" s="224" t="s">
        <v>1</v>
      </c>
      <c r="N228" s="225" t="s">
        <v>44</v>
      </c>
      <c r="O228" s="92"/>
      <c r="P228" s="226">
        <f>O228*H228</f>
        <v>0</v>
      </c>
      <c r="Q228" s="226">
        <v>0</v>
      </c>
      <c r="R228" s="226">
        <f>Q228*H228</f>
        <v>0</v>
      </c>
      <c r="S228" s="226">
        <v>0</v>
      </c>
      <c r="T228" s="227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28" t="s">
        <v>130</v>
      </c>
      <c r="AT228" s="228" t="s">
        <v>126</v>
      </c>
      <c r="AU228" s="228" t="s">
        <v>89</v>
      </c>
      <c r="AY228" s="18" t="s">
        <v>123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18" t="s">
        <v>87</v>
      </c>
      <c r="BK228" s="229">
        <f>ROUND(I228*H228,2)</f>
        <v>0</v>
      </c>
      <c r="BL228" s="18" t="s">
        <v>130</v>
      </c>
      <c r="BM228" s="228" t="s">
        <v>236</v>
      </c>
    </row>
    <row r="229" spans="1:47" s="2" customFormat="1" ht="12">
      <c r="A229" s="39"/>
      <c r="B229" s="40"/>
      <c r="C229" s="41"/>
      <c r="D229" s="230" t="s">
        <v>132</v>
      </c>
      <c r="E229" s="41"/>
      <c r="F229" s="231" t="s">
        <v>237</v>
      </c>
      <c r="G229" s="41"/>
      <c r="H229" s="41"/>
      <c r="I229" s="232"/>
      <c r="J229" s="41"/>
      <c r="K229" s="41"/>
      <c r="L229" s="45"/>
      <c r="M229" s="233"/>
      <c r="N229" s="234"/>
      <c r="O229" s="92"/>
      <c r="P229" s="92"/>
      <c r="Q229" s="92"/>
      <c r="R229" s="92"/>
      <c r="S229" s="92"/>
      <c r="T229" s="93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132</v>
      </c>
      <c r="AU229" s="18" t="s">
        <v>89</v>
      </c>
    </row>
    <row r="230" spans="1:65" s="2" customFormat="1" ht="33" customHeight="1">
      <c r="A230" s="39"/>
      <c r="B230" s="40"/>
      <c r="C230" s="216" t="s">
        <v>238</v>
      </c>
      <c r="D230" s="216" t="s">
        <v>126</v>
      </c>
      <c r="E230" s="217" t="s">
        <v>239</v>
      </c>
      <c r="F230" s="218" t="s">
        <v>240</v>
      </c>
      <c r="G230" s="219" t="s">
        <v>228</v>
      </c>
      <c r="H230" s="220">
        <v>116</v>
      </c>
      <c r="I230" s="221"/>
      <c r="J230" s="222">
        <f>ROUND(I230*H230,2)</f>
        <v>0</v>
      </c>
      <c r="K230" s="223"/>
      <c r="L230" s="45"/>
      <c r="M230" s="224" t="s">
        <v>1</v>
      </c>
      <c r="N230" s="225" t="s">
        <v>44</v>
      </c>
      <c r="O230" s="92"/>
      <c r="P230" s="226">
        <f>O230*H230</f>
        <v>0</v>
      </c>
      <c r="Q230" s="226">
        <v>0</v>
      </c>
      <c r="R230" s="226">
        <f>Q230*H230</f>
        <v>0</v>
      </c>
      <c r="S230" s="226">
        <v>0</v>
      </c>
      <c r="T230" s="227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28" t="s">
        <v>130</v>
      </c>
      <c r="AT230" s="228" t="s">
        <v>126</v>
      </c>
      <c r="AU230" s="228" t="s">
        <v>89</v>
      </c>
      <c r="AY230" s="18" t="s">
        <v>123</v>
      </c>
      <c r="BE230" s="229">
        <f>IF(N230="základní",J230,0)</f>
        <v>0</v>
      </c>
      <c r="BF230" s="229">
        <f>IF(N230="snížená",J230,0)</f>
        <v>0</v>
      </c>
      <c r="BG230" s="229">
        <f>IF(N230="zákl. přenesená",J230,0)</f>
        <v>0</v>
      </c>
      <c r="BH230" s="229">
        <f>IF(N230="sníž. přenesená",J230,0)</f>
        <v>0</v>
      </c>
      <c r="BI230" s="229">
        <f>IF(N230="nulová",J230,0)</f>
        <v>0</v>
      </c>
      <c r="BJ230" s="18" t="s">
        <v>87</v>
      </c>
      <c r="BK230" s="229">
        <f>ROUND(I230*H230,2)</f>
        <v>0</v>
      </c>
      <c r="BL230" s="18" t="s">
        <v>130</v>
      </c>
      <c r="BM230" s="228" t="s">
        <v>241</v>
      </c>
    </row>
    <row r="231" spans="1:47" s="2" customFormat="1" ht="12">
      <c r="A231" s="39"/>
      <c r="B231" s="40"/>
      <c r="C231" s="41"/>
      <c r="D231" s="230" t="s">
        <v>132</v>
      </c>
      <c r="E231" s="41"/>
      <c r="F231" s="231" t="s">
        <v>242</v>
      </c>
      <c r="G231" s="41"/>
      <c r="H231" s="41"/>
      <c r="I231" s="232"/>
      <c r="J231" s="41"/>
      <c r="K231" s="41"/>
      <c r="L231" s="45"/>
      <c r="M231" s="233"/>
      <c r="N231" s="234"/>
      <c r="O231" s="92"/>
      <c r="P231" s="92"/>
      <c r="Q231" s="92"/>
      <c r="R231" s="92"/>
      <c r="S231" s="92"/>
      <c r="T231" s="93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132</v>
      </c>
      <c r="AU231" s="18" t="s">
        <v>89</v>
      </c>
    </row>
    <row r="232" spans="1:65" s="2" customFormat="1" ht="21.75" customHeight="1">
      <c r="A232" s="39"/>
      <c r="B232" s="40"/>
      <c r="C232" s="216" t="s">
        <v>243</v>
      </c>
      <c r="D232" s="216" t="s">
        <v>126</v>
      </c>
      <c r="E232" s="217" t="s">
        <v>244</v>
      </c>
      <c r="F232" s="218" t="s">
        <v>245</v>
      </c>
      <c r="G232" s="219" t="s">
        <v>228</v>
      </c>
      <c r="H232" s="220">
        <v>116</v>
      </c>
      <c r="I232" s="221"/>
      <c r="J232" s="222">
        <f>ROUND(I232*H232,2)</f>
        <v>0</v>
      </c>
      <c r="K232" s="223"/>
      <c r="L232" s="45"/>
      <c r="M232" s="224" t="s">
        <v>1</v>
      </c>
      <c r="N232" s="225" t="s">
        <v>44</v>
      </c>
      <c r="O232" s="92"/>
      <c r="P232" s="226">
        <f>O232*H232</f>
        <v>0</v>
      </c>
      <c r="Q232" s="226">
        <v>0</v>
      </c>
      <c r="R232" s="226">
        <f>Q232*H232</f>
        <v>0</v>
      </c>
      <c r="S232" s="226">
        <v>0</v>
      </c>
      <c r="T232" s="227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28" t="s">
        <v>130</v>
      </c>
      <c r="AT232" s="228" t="s">
        <v>126</v>
      </c>
      <c r="AU232" s="228" t="s">
        <v>89</v>
      </c>
      <c r="AY232" s="18" t="s">
        <v>123</v>
      </c>
      <c r="BE232" s="229">
        <f>IF(N232="základní",J232,0)</f>
        <v>0</v>
      </c>
      <c r="BF232" s="229">
        <f>IF(N232="snížená",J232,0)</f>
        <v>0</v>
      </c>
      <c r="BG232" s="229">
        <f>IF(N232="zákl. přenesená",J232,0)</f>
        <v>0</v>
      </c>
      <c r="BH232" s="229">
        <f>IF(N232="sníž. přenesená",J232,0)</f>
        <v>0</v>
      </c>
      <c r="BI232" s="229">
        <f>IF(N232="nulová",J232,0)</f>
        <v>0</v>
      </c>
      <c r="BJ232" s="18" t="s">
        <v>87</v>
      </c>
      <c r="BK232" s="229">
        <f>ROUND(I232*H232,2)</f>
        <v>0</v>
      </c>
      <c r="BL232" s="18" t="s">
        <v>130</v>
      </c>
      <c r="BM232" s="228" t="s">
        <v>246</v>
      </c>
    </row>
    <row r="233" spans="1:47" s="2" customFormat="1" ht="12">
      <c r="A233" s="39"/>
      <c r="B233" s="40"/>
      <c r="C233" s="41"/>
      <c r="D233" s="230" t="s">
        <v>132</v>
      </c>
      <c r="E233" s="41"/>
      <c r="F233" s="231" t="s">
        <v>247</v>
      </c>
      <c r="G233" s="41"/>
      <c r="H233" s="41"/>
      <c r="I233" s="232"/>
      <c r="J233" s="41"/>
      <c r="K233" s="41"/>
      <c r="L233" s="45"/>
      <c r="M233" s="233"/>
      <c r="N233" s="234"/>
      <c r="O233" s="92"/>
      <c r="P233" s="92"/>
      <c r="Q233" s="92"/>
      <c r="R233" s="92"/>
      <c r="S233" s="92"/>
      <c r="T233" s="93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132</v>
      </c>
      <c r="AU233" s="18" t="s">
        <v>89</v>
      </c>
    </row>
    <row r="234" spans="1:65" s="2" customFormat="1" ht="21.75" customHeight="1">
      <c r="A234" s="39"/>
      <c r="B234" s="40"/>
      <c r="C234" s="216" t="s">
        <v>248</v>
      </c>
      <c r="D234" s="216" t="s">
        <v>126</v>
      </c>
      <c r="E234" s="217" t="s">
        <v>249</v>
      </c>
      <c r="F234" s="218" t="s">
        <v>250</v>
      </c>
      <c r="G234" s="219" t="s">
        <v>155</v>
      </c>
      <c r="H234" s="220">
        <v>3</v>
      </c>
      <c r="I234" s="221"/>
      <c r="J234" s="222">
        <f>ROUND(I234*H234,2)</f>
        <v>0</v>
      </c>
      <c r="K234" s="223"/>
      <c r="L234" s="45"/>
      <c r="M234" s="224" t="s">
        <v>1</v>
      </c>
      <c r="N234" s="225" t="s">
        <v>44</v>
      </c>
      <c r="O234" s="92"/>
      <c r="P234" s="226">
        <f>O234*H234</f>
        <v>0</v>
      </c>
      <c r="Q234" s="226">
        <v>0</v>
      </c>
      <c r="R234" s="226">
        <f>Q234*H234</f>
        <v>0</v>
      </c>
      <c r="S234" s="226">
        <v>0</v>
      </c>
      <c r="T234" s="227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28" t="s">
        <v>130</v>
      </c>
      <c r="AT234" s="228" t="s">
        <v>126</v>
      </c>
      <c r="AU234" s="228" t="s">
        <v>89</v>
      </c>
      <c r="AY234" s="18" t="s">
        <v>123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18" t="s">
        <v>87</v>
      </c>
      <c r="BK234" s="229">
        <f>ROUND(I234*H234,2)</f>
        <v>0</v>
      </c>
      <c r="BL234" s="18" t="s">
        <v>130</v>
      </c>
      <c r="BM234" s="228" t="s">
        <v>251</v>
      </c>
    </row>
    <row r="235" spans="1:47" s="2" customFormat="1" ht="12">
      <c r="A235" s="39"/>
      <c r="B235" s="40"/>
      <c r="C235" s="41"/>
      <c r="D235" s="230" t="s">
        <v>132</v>
      </c>
      <c r="E235" s="41"/>
      <c r="F235" s="231" t="s">
        <v>252</v>
      </c>
      <c r="G235" s="41"/>
      <c r="H235" s="41"/>
      <c r="I235" s="232"/>
      <c r="J235" s="41"/>
      <c r="K235" s="41"/>
      <c r="L235" s="45"/>
      <c r="M235" s="233"/>
      <c r="N235" s="234"/>
      <c r="O235" s="92"/>
      <c r="P235" s="92"/>
      <c r="Q235" s="92"/>
      <c r="R235" s="92"/>
      <c r="S235" s="92"/>
      <c r="T235" s="93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132</v>
      </c>
      <c r="AU235" s="18" t="s">
        <v>89</v>
      </c>
    </row>
    <row r="236" spans="1:51" s="13" customFormat="1" ht="12">
      <c r="A236" s="13"/>
      <c r="B236" s="235"/>
      <c r="C236" s="236"/>
      <c r="D236" s="230" t="s">
        <v>134</v>
      </c>
      <c r="E236" s="237" t="s">
        <v>1</v>
      </c>
      <c r="F236" s="238" t="s">
        <v>142</v>
      </c>
      <c r="G236" s="236"/>
      <c r="H236" s="237" t="s">
        <v>1</v>
      </c>
      <c r="I236" s="239"/>
      <c r="J236" s="236"/>
      <c r="K236" s="236"/>
      <c r="L236" s="240"/>
      <c r="M236" s="241"/>
      <c r="N236" s="242"/>
      <c r="O236" s="242"/>
      <c r="P236" s="242"/>
      <c r="Q236" s="242"/>
      <c r="R236" s="242"/>
      <c r="S236" s="242"/>
      <c r="T236" s="24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4" t="s">
        <v>134</v>
      </c>
      <c r="AU236" s="244" t="s">
        <v>89</v>
      </c>
      <c r="AV236" s="13" t="s">
        <v>87</v>
      </c>
      <c r="AW236" s="13" t="s">
        <v>34</v>
      </c>
      <c r="AX236" s="13" t="s">
        <v>79</v>
      </c>
      <c r="AY236" s="244" t="s">
        <v>123</v>
      </c>
    </row>
    <row r="237" spans="1:51" s="14" customFormat="1" ht="12">
      <c r="A237" s="14"/>
      <c r="B237" s="245"/>
      <c r="C237" s="246"/>
      <c r="D237" s="230" t="s">
        <v>134</v>
      </c>
      <c r="E237" s="247" t="s">
        <v>1</v>
      </c>
      <c r="F237" s="248" t="s">
        <v>158</v>
      </c>
      <c r="G237" s="246"/>
      <c r="H237" s="249">
        <v>3</v>
      </c>
      <c r="I237" s="250"/>
      <c r="J237" s="246"/>
      <c r="K237" s="246"/>
      <c r="L237" s="251"/>
      <c r="M237" s="252"/>
      <c r="N237" s="253"/>
      <c r="O237" s="253"/>
      <c r="P237" s="253"/>
      <c r="Q237" s="253"/>
      <c r="R237" s="253"/>
      <c r="S237" s="253"/>
      <c r="T237" s="25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5" t="s">
        <v>134</v>
      </c>
      <c r="AU237" s="255" t="s">
        <v>89</v>
      </c>
      <c r="AV237" s="14" t="s">
        <v>89</v>
      </c>
      <c r="AW237" s="14" t="s">
        <v>34</v>
      </c>
      <c r="AX237" s="14" t="s">
        <v>79</v>
      </c>
      <c r="AY237" s="255" t="s">
        <v>123</v>
      </c>
    </row>
    <row r="238" spans="1:51" s="15" customFormat="1" ht="12">
      <c r="A238" s="15"/>
      <c r="B238" s="256"/>
      <c r="C238" s="257"/>
      <c r="D238" s="230" t="s">
        <v>134</v>
      </c>
      <c r="E238" s="258" t="s">
        <v>1</v>
      </c>
      <c r="F238" s="259" t="s">
        <v>137</v>
      </c>
      <c r="G238" s="257"/>
      <c r="H238" s="260">
        <v>3</v>
      </c>
      <c r="I238" s="261"/>
      <c r="J238" s="257"/>
      <c r="K238" s="257"/>
      <c r="L238" s="262"/>
      <c r="M238" s="263"/>
      <c r="N238" s="264"/>
      <c r="O238" s="264"/>
      <c r="P238" s="264"/>
      <c r="Q238" s="264"/>
      <c r="R238" s="264"/>
      <c r="S238" s="264"/>
      <c r="T238" s="26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66" t="s">
        <v>134</v>
      </c>
      <c r="AU238" s="266" t="s">
        <v>89</v>
      </c>
      <c r="AV238" s="15" t="s">
        <v>130</v>
      </c>
      <c r="AW238" s="15" t="s">
        <v>34</v>
      </c>
      <c r="AX238" s="15" t="s">
        <v>87</v>
      </c>
      <c r="AY238" s="266" t="s">
        <v>123</v>
      </c>
    </row>
    <row r="239" spans="1:65" s="2" customFormat="1" ht="21.75" customHeight="1">
      <c r="A239" s="39"/>
      <c r="B239" s="40"/>
      <c r="C239" s="216" t="s">
        <v>253</v>
      </c>
      <c r="D239" s="216" t="s">
        <v>126</v>
      </c>
      <c r="E239" s="217" t="s">
        <v>254</v>
      </c>
      <c r="F239" s="218" t="s">
        <v>255</v>
      </c>
      <c r="G239" s="219" t="s">
        <v>155</v>
      </c>
      <c r="H239" s="220">
        <v>2</v>
      </c>
      <c r="I239" s="221"/>
      <c r="J239" s="222">
        <f>ROUND(I239*H239,2)</f>
        <v>0</v>
      </c>
      <c r="K239" s="223"/>
      <c r="L239" s="45"/>
      <c r="M239" s="224" t="s">
        <v>1</v>
      </c>
      <c r="N239" s="225" t="s">
        <v>44</v>
      </c>
      <c r="O239" s="92"/>
      <c r="P239" s="226">
        <f>O239*H239</f>
        <v>0</v>
      </c>
      <c r="Q239" s="226">
        <v>0</v>
      </c>
      <c r="R239" s="226">
        <f>Q239*H239</f>
        <v>0</v>
      </c>
      <c r="S239" s="226">
        <v>0</v>
      </c>
      <c r="T239" s="227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28" t="s">
        <v>130</v>
      </c>
      <c r="AT239" s="228" t="s">
        <v>126</v>
      </c>
      <c r="AU239" s="228" t="s">
        <v>89</v>
      </c>
      <c r="AY239" s="18" t="s">
        <v>123</v>
      </c>
      <c r="BE239" s="229">
        <f>IF(N239="základní",J239,0)</f>
        <v>0</v>
      </c>
      <c r="BF239" s="229">
        <f>IF(N239="snížená",J239,0)</f>
        <v>0</v>
      </c>
      <c r="BG239" s="229">
        <f>IF(N239="zákl. přenesená",J239,0)</f>
        <v>0</v>
      </c>
      <c r="BH239" s="229">
        <f>IF(N239="sníž. přenesená",J239,0)</f>
        <v>0</v>
      </c>
      <c r="BI239" s="229">
        <f>IF(N239="nulová",J239,0)</f>
        <v>0</v>
      </c>
      <c r="BJ239" s="18" t="s">
        <v>87</v>
      </c>
      <c r="BK239" s="229">
        <f>ROUND(I239*H239,2)</f>
        <v>0</v>
      </c>
      <c r="BL239" s="18" t="s">
        <v>130</v>
      </c>
      <c r="BM239" s="228" t="s">
        <v>256</v>
      </c>
    </row>
    <row r="240" spans="1:47" s="2" customFormat="1" ht="12">
      <c r="A240" s="39"/>
      <c r="B240" s="40"/>
      <c r="C240" s="41"/>
      <c r="D240" s="230" t="s">
        <v>132</v>
      </c>
      <c r="E240" s="41"/>
      <c r="F240" s="231" t="s">
        <v>257</v>
      </c>
      <c r="G240" s="41"/>
      <c r="H240" s="41"/>
      <c r="I240" s="232"/>
      <c r="J240" s="41"/>
      <c r="K240" s="41"/>
      <c r="L240" s="45"/>
      <c r="M240" s="233"/>
      <c r="N240" s="234"/>
      <c r="O240" s="92"/>
      <c r="P240" s="92"/>
      <c r="Q240" s="92"/>
      <c r="R240" s="92"/>
      <c r="S240" s="92"/>
      <c r="T240" s="93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132</v>
      </c>
      <c r="AU240" s="18" t="s">
        <v>89</v>
      </c>
    </row>
    <row r="241" spans="1:51" s="13" customFormat="1" ht="12">
      <c r="A241" s="13"/>
      <c r="B241" s="235"/>
      <c r="C241" s="236"/>
      <c r="D241" s="230" t="s">
        <v>134</v>
      </c>
      <c r="E241" s="237" t="s">
        <v>1</v>
      </c>
      <c r="F241" s="238" t="s">
        <v>142</v>
      </c>
      <c r="G241" s="236"/>
      <c r="H241" s="237" t="s">
        <v>1</v>
      </c>
      <c r="I241" s="239"/>
      <c r="J241" s="236"/>
      <c r="K241" s="236"/>
      <c r="L241" s="240"/>
      <c r="M241" s="241"/>
      <c r="N241" s="242"/>
      <c r="O241" s="242"/>
      <c r="P241" s="242"/>
      <c r="Q241" s="242"/>
      <c r="R241" s="242"/>
      <c r="S241" s="242"/>
      <c r="T241" s="24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4" t="s">
        <v>134</v>
      </c>
      <c r="AU241" s="244" t="s">
        <v>89</v>
      </c>
      <c r="AV241" s="13" t="s">
        <v>87</v>
      </c>
      <c r="AW241" s="13" t="s">
        <v>34</v>
      </c>
      <c r="AX241" s="13" t="s">
        <v>79</v>
      </c>
      <c r="AY241" s="244" t="s">
        <v>123</v>
      </c>
    </row>
    <row r="242" spans="1:51" s="14" customFormat="1" ht="12">
      <c r="A242" s="14"/>
      <c r="B242" s="245"/>
      <c r="C242" s="246"/>
      <c r="D242" s="230" t="s">
        <v>134</v>
      </c>
      <c r="E242" s="247" t="s">
        <v>1</v>
      </c>
      <c r="F242" s="248" t="s">
        <v>163</v>
      </c>
      <c r="G242" s="246"/>
      <c r="H242" s="249">
        <v>2</v>
      </c>
      <c r="I242" s="250"/>
      <c r="J242" s="246"/>
      <c r="K242" s="246"/>
      <c r="L242" s="251"/>
      <c r="M242" s="252"/>
      <c r="N242" s="253"/>
      <c r="O242" s="253"/>
      <c r="P242" s="253"/>
      <c r="Q242" s="253"/>
      <c r="R242" s="253"/>
      <c r="S242" s="253"/>
      <c r="T242" s="25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5" t="s">
        <v>134</v>
      </c>
      <c r="AU242" s="255" t="s">
        <v>89</v>
      </c>
      <c r="AV242" s="14" t="s">
        <v>89</v>
      </c>
      <c r="AW242" s="14" t="s">
        <v>34</v>
      </c>
      <c r="AX242" s="14" t="s">
        <v>79</v>
      </c>
      <c r="AY242" s="255" t="s">
        <v>123</v>
      </c>
    </row>
    <row r="243" spans="1:51" s="15" customFormat="1" ht="12">
      <c r="A243" s="15"/>
      <c r="B243" s="256"/>
      <c r="C243" s="257"/>
      <c r="D243" s="230" t="s">
        <v>134</v>
      </c>
      <c r="E243" s="258" t="s">
        <v>1</v>
      </c>
      <c r="F243" s="259" t="s">
        <v>137</v>
      </c>
      <c r="G243" s="257"/>
      <c r="H243" s="260">
        <v>2</v>
      </c>
      <c r="I243" s="261"/>
      <c r="J243" s="257"/>
      <c r="K243" s="257"/>
      <c r="L243" s="262"/>
      <c r="M243" s="263"/>
      <c r="N243" s="264"/>
      <c r="O243" s="264"/>
      <c r="P243" s="264"/>
      <c r="Q243" s="264"/>
      <c r="R243" s="264"/>
      <c r="S243" s="264"/>
      <c r="T243" s="26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66" t="s">
        <v>134</v>
      </c>
      <c r="AU243" s="266" t="s">
        <v>89</v>
      </c>
      <c r="AV243" s="15" t="s">
        <v>130</v>
      </c>
      <c r="AW243" s="15" t="s">
        <v>34</v>
      </c>
      <c r="AX243" s="15" t="s">
        <v>87</v>
      </c>
      <c r="AY243" s="266" t="s">
        <v>123</v>
      </c>
    </row>
    <row r="244" spans="1:65" s="2" customFormat="1" ht="21.75" customHeight="1">
      <c r="A244" s="39"/>
      <c r="B244" s="40"/>
      <c r="C244" s="216" t="s">
        <v>7</v>
      </c>
      <c r="D244" s="216" t="s">
        <v>126</v>
      </c>
      <c r="E244" s="217" t="s">
        <v>258</v>
      </c>
      <c r="F244" s="218" t="s">
        <v>259</v>
      </c>
      <c r="G244" s="219" t="s">
        <v>155</v>
      </c>
      <c r="H244" s="220">
        <v>9</v>
      </c>
      <c r="I244" s="221"/>
      <c r="J244" s="222">
        <f>ROUND(I244*H244,2)</f>
        <v>0</v>
      </c>
      <c r="K244" s="223"/>
      <c r="L244" s="45"/>
      <c r="M244" s="224" t="s">
        <v>1</v>
      </c>
      <c r="N244" s="225" t="s">
        <v>44</v>
      </c>
      <c r="O244" s="92"/>
      <c r="P244" s="226">
        <f>O244*H244</f>
        <v>0</v>
      </c>
      <c r="Q244" s="226">
        <v>0</v>
      </c>
      <c r="R244" s="226">
        <f>Q244*H244</f>
        <v>0</v>
      </c>
      <c r="S244" s="226">
        <v>0</v>
      </c>
      <c r="T244" s="227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28" t="s">
        <v>130</v>
      </c>
      <c r="AT244" s="228" t="s">
        <v>126</v>
      </c>
      <c r="AU244" s="228" t="s">
        <v>89</v>
      </c>
      <c r="AY244" s="18" t="s">
        <v>123</v>
      </c>
      <c r="BE244" s="229">
        <f>IF(N244="základní",J244,0)</f>
        <v>0</v>
      </c>
      <c r="BF244" s="229">
        <f>IF(N244="snížená",J244,0)</f>
        <v>0</v>
      </c>
      <c r="BG244" s="229">
        <f>IF(N244="zákl. přenesená",J244,0)</f>
        <v>0</v>
      </c>
      <c r="BH244" s="229">
        <f>IF(N244="sníž. přenesená",J244,0)</f>
        <v>0</v>
      </c>
      <c r="BI244" s="229">
        <f>IF(N244="nulová",J244,0)</f>
        <v>0</v>
      </c>
      <c r="BJ244" s="18" t="s">
        <v>87</v>
      </c>
      <c r="BK244" s="229">
        <f>ROUND(I244*H244,2)</f>
        <v>0</v>
      </c>
      <c r="BL244" s="18" t="s">
        <v>130</v>
      </c>
      <c r="BM244" s="228" t="s">
        <v>260</v>
      </c>
    </row>
    <row r="245" spans="1:47" s="2" customFormat="1" ht="12">
      <c r="A245" s="39"/>
      <c r="B245" s="40"/>
      <c r="C245" s="41"/>
      <c r="D245" s="230" t="s">
        <v>132</v>
      </c>
      <c r="E245" s="41"/>
      <c r="F245" s="231" t="s">
        <v>261</v>
      </c>
      <c r="G245" s="41"/>
      <c r="H245" s="41"/>
      <c r="I245" s="232"/>
      <c r="J245" s="41"/>
      <c r="K245" s="41"/>
      <c r="L245" s="45"/>
      <c r="M245" s="233"/>
      <c r="N245" s="234"/>
      <c r="O245" s="92"/>
      <c r="P245" s="92"/>
      <c r="Q245" s="92"/>
      <c r="R245" s="92"/>
      <c r="S245" s="92"/>
      <c r="T245" s="93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132</v>
      </c>
      <c r="AU245" s="18" t="s">
        <v>89</v>
      </c>
    </row>
    <row r="246" spans="1:51" s="13" customFormat="1" ht="12">
      <c r="A246" s="13"/>
      <c r="B246" s="235"/>
      <c r="C246" s="236"/>
      <c r="D246" s="230" t="s">
        <v>134</v>
      </c>
      <c r="E246" s="237" t="s">
        <v>1</v>
      </c>
      <c r="F246" s="238" t="s">
        <v>142</v>
      </c>
      <c r="G246" s="236"/>
      <c r="H246" s="237" t="s">
        <v>1</v>
      </c>
      <c r="I246" s="239"/>
      <c r="J246" s="236"/>
      <c r="K246" s="236"/>
      <c r="L246" s="240"/>
      <c r="M246" s="241"/>
      <c r="N246" s="242"/>
      <c r="O246" s="242"/>
      <c r="P246" s="242"/>
      <c r="Q246" s="242"/>
      <c r="R246" s="242"/>
      <c r="S246" s="242"/>
      <c r="T246" s="24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4" t="s">
        <v>134</v>
      </c>
      <c r="AU246" s="244" t="s">
        <v>89</v>
      </c>
      <c r="AV246" s="13" t="s">
        <v>87</v>
      </c>
      <c r="AW246" s="13" t="s">
        <v>34</v>
      </c>
      <c r="AX246" s="13" t="s">
        <v>79</v>
      </c>
      <c r="AY246" s="244" t="s">
        <v>123</v>
      </c>
    </row>
    <row r="247" spans="1:51" s="14" customFormat="1" ht="12">
      <c r="A247" s="14"/>
      <c r="B247" s="245"/>
      <c r="C247" s="246"/>
      <c r="D247" s="230" t="s">
        <v>134</v>
      </c>
      <c r="E247" s="247" t="s">
        <v>1</v>
      </c>
      <c r="F247" s="248" t="s">
        <v>169</v>
      </c>
      <c r="G247" s="246"/>
      <c r="H247" s="249">
        <v>1</v>
      </c>
      <c r="I247" s="250"/>
      <c r="J247" s="246"/>
      <c r="K247" s="246"/>
      <c r="L247" s="251"/>
      <c r="M247" s="252"/>
      <c r="N247" s="253"/>
      <c r="O247" s="253"/>
      <c r="P247" s="253"/>
      <c r="Q247" s="253"/>
      <c r="R247" s="253"/>
      <c r="S247" s="253"/>
      <c r="T247" s="25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5" t="s">
        <v>134</v>
      </c>
      <c r="AU247" s="255" t="s">
        <v>89</v>
      </c>
      <c r="AV247" s="14" t="s">
        <v>89</v>
      </c>
      <c r="AW247" s="14" t="s">
        <v>34</v>
      </c>
      <c r="AX247" s="14" t="s">
        <v>79</v>
      </c>
      <c r="AY247" s="255" t="s">
        <v>123</v>
      </c>
    </row>
    <row r="248" spans="1:51" s="14" customFormat="1" ht="12">
      <c r="A248" s="14"/>
      <c r="B248" s="245"/>
      <c r="C248" s="246"/>
      <c r="D248" s="230" t="s">
        <v>134</v>
      </c>
      <c r="E248" s="247" t="s">
        <v>1</v>
      </c>
      <c r="F248" s="248" t="s">
        <v>170</v>
      </c>
      <c r="G248" s="246"/>
      <c r="H248" s="249">
        <v>1</v>
      </c>
      <c r="I248" s="250"/>
      <c r="J248" s="246"/>
      <c r="K248" s="246"/>
      <c r="L248" s="251"/>
      <c r="M248" s="252"/>
      <c r="N248" s="253"/>
      <c r="O248" s="253"/>
      <c r="P248" s="253"/>
      <c r="Q248" s="253"/>
      <c r="R248" s="253"/>
      <c r="S248" s="253"/>
      <c r="T248" s="25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5" t="s">
        <v>134</v>
      </c>
      <c r="AU248" s="255" t="s">
        <v>89</v>
      </c>
      <c r="AV248" s="14" t="s">
        <v>89</v>
      </c>
      <c r="AW248" s="14" t="s">
        <v>34</v>
      </c>
      <c r="AX248" s="14" t="s">
        <v>79</v>
      </c>
      <c r="AY248" s="255" t="s">
        <v>123</v>
      </c>
    </row>
    <row r="249" spans="1:51" s="14" customFormat="1" ht="12">
      <c r="A249" s="14"/>
      <c r="B249" s="245"/>
      <c r="C249" s="246"/>
      <c r="D249" s="230" t="s">
        <v>134</v>
      </c>
      <c r="E249" s="247" t="s">
        <v>1</v>
      </c>
      <c r="F249" s="248" t="s">
        <v>171</v>
      </c>
      <c r="G249" s="246"/>
      <c r="H249" s="249">
        <v>1</v>
      </c>
      <c r="I249" s="250"/>
      <c r="J249" s="246"/>
      <c r="K249" s="246"/>
      <c r="L249" s="251"/>
      <c r="M249" s="252"/>
      <c r="N249" s="253"/>
      <c r="O249" s="253"/>
      <c r="P249" s="253"/>
      <c r="Q249" s="253"/>
      <c r="R249" s="253"/>
      <c r="S249" s="253"/>
      <c r="T249" s="25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5" t="s">
        <v>134</v>
      </c>
      <c r="AU249" s="255" t="s">
        <v>89</v>
      </c>
      <c r="AV249" s="14" t="s">
        <v>89</v>
      </c>
      <c r="AW249" s="14" t="s">
        <v>34</v>
      </c>
      <c r="AX249" s="14" t="s">
        <v>79</v>
      </c>
      <c r="AY249" s="255" t="s">
        <v>123</v>
      </c>
    </row>
    <row r="250" spans="1:51" s="14" customFormat="1" ht="12">
      <c r="A250" s="14"/>
      <c r="B250" s="245"/>
      <c r="C250" s="246"/>
      <c r="D250" s="230" t="s">
        <v>134</v>
      </c>
      <c r="E250" s="247" t="s">
        <v>1</v>
      </c>
      <c r="F250" s="248" t="s">
        <v>172</v>
      </c>
      <c r="G250" s="246"/>
      <c r="H250" s="249">
        <v>1</v>
      </c>
      <c r="I250" s="250"/>
      <c r="J250" s="246"/>
      <c r="K250" s="246"/>
      <c r="L250" s="251"/>
      <c r="M250" s="252"/>
      <c r="N250" s="253"/>
      <c r="O250" s="253"/>
      <c r="P250" s="253"/>
      <c r="Q250" s="253"/>
      <c r="R250" s="253"/>
      <c r="S250" s="253"/>
      <c r="T250" s="25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5" t="s">
        <v>134</v>
      </c>
      <c r="AU250" s="255" t="s">
        <v>89</v>
      </c>
      <c r="AV250" s="14" t="s">
        <v>89</v>
      </c>
      <c r="AW250" s="14" t="s">
        <v>34</v>
      </c>
      <c r="AX250" s="14" t="s">
        <v>79</v>
      </c>
      <c r="AY250" s="255" t="s">
        <v>123</v>
      </c>
    </row>
    <row r="251" spans="1:51" s="14" customFormat="1" ht="12">
      <c r="A251" s="14"/>
      <c r="B251" s="245"/>
      <c r="C251" s="246"/>
      <c r="D251" s="230" t="s">
        <v>134</v>
      </c>
      <c r="E251" s="247" t="s">
        <v>1</v>
      </c>
      <c r="F251" s="248" t="s">
        <v>173</v>
      </c>
      <c r="G251" s="246"/>
      <c r="H251" s="249">
        <v>2</v>
      </c>
      <c r="I251" s="250"/>
      <c r="J251" s="246"/>
      <c r="K251" s="246"/>
      <c r="L251" s="251"/>
      <c r="M251" s="252"/>
      <c r="N251" s="253"/>
      <c r="O251" s="253"/>
      <c r="P251" s="253"/>
      <c r="Q251" s="253"/>
      <c r="R251" s="253"/>
      <c r="S251" s="253"/>
      <c r="T251" s="25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5" t="s">
        <v>134</v>
      </c>
      <c r="AU251" s="255" t="s">
        <v>89</v>
      </c>
      <c r="AV251" s="14" t="s">
        <v>89</v>
      </c>
      <c r="AW251" s="14" t="s">
        <v>34</v>
      </c>
      <c r="AX251" s="14" t="s">
        <v>79</v>
      </c>
      <c r="AY251" s="255" t="s">
        <v>123</v>
      </c>
    </row>
    <row r="252" spans="1:51" s="14" customFormat="1" ht="12">
      <c r="A252" s="14"/>
      <c r="B252" s="245"/>
      <c r="C252" s="246"/>
      <c r="D252" s="230" t="s">
        <v>134</v>
      </c>
      <c r="E252" s="247" t="s">
        <v>1</v>
      </c>
      <c r="F252" s="248" t="s">
        <v>174</v>
      </c>
      <c r="G252" s="246"/>
      <c r="H252" s="249">
        <v>2</v>
      </c>
      <c r="I252" s="250"/>
      <c r="J252" s="246"/>
      <c r="K252" s="246"/>
      <c r="L252" s="251"/>
      <c r="M252" s="252"/>
      <c r="N252" s="253"/>
      <c r="O252" s="253"/>
      <c r="P252" s="253"/>
      <c r="Q252" s="253"/>
      <c r="R252" s="253"/>
      <c r="S252" s="253"/>
      <c r="T252" s="25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5" t="s">
        <v>134</v>
      </c>
      <c r="AU252" s="255" t="s">
        <v>89</v>
      </c>
      <c r="AV252" s="14" t="s">
        <v>89</v>
      </c>
      <c r="AW252" s="14" t="s">
        <v>34</v>
      </c>
      <c r="AX252" s="14" t="s">
        <v>79</v>
      </c>
      <c r="AY252" s="255" t="s">
        <v>123</v>
      </c>
    </row>
    <row r="253" spans="1:51" s="14" customFormat="1" ht="12">
      <c r="A253" s="14"/>
      <c r="B253" s="245"/>
      <c r="C253" s="246"/>
      <c r="D253" s="230" t="s">
        <v>134</v>
      </c>
      <c r="E253" s="247" t="s">
        <v>1</v>
      </c>
      <c r="F253" s="248" t="s">
        <v>175</v>
      </c>
      <c r="G253" s="246"/>
      <c r="H253" s="249">
        <v>1</v>
      </c>
      <c r="I253" s="250"/>
      <c r="J253" s="246"/>
      <c r="K253" s="246"/>
      <c r="L253" s="251"/>
      <c r="M253" s="252"/>
      <c r="N253" s="253"/>
      <c r="O253" s="253"/>
      <c r="P253" s="253"/>
      <c r="Q253" s="253"/>
      <c r="R253" s="253"/>
      <c r="S253" s="253"/>
      <c r="T253" s="25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5" t="s">
        <v>134</v>
      </c>
      <c r="AU253" s="255" t="s">
        <v>89</v>
      </c>
      <c r="AV253" s="14" t="s">
        <v>89</v>
      </c>
      <c r="AW253" s="14" t="s">
        <v>34</v>
      </c>
      <c r="AX253" s="14" t="s">
        <v>79</v>
      </c>
      <c r="AY253" s="255" t="s">
        <v>123</v>
      </c>
    </row>
    <row r="254" spans="1:51" s="15" customFormat="1" ht="12">
      <c r="A254" s="15"/>
      <c r="B254" s="256"/>
      <c r="C254" s="257"/>
      <c r="D254" s="230" t="s">
        <v>134</v>
      </c>
      <c r="E254" s="258" t="s">
        <v>1</v>
      </c>
      <c r="F254" s="259" t="s">
        <v>137</v>
      </c>
      <c r="G254" s="257"/>
      <c r="H254" s="260">
        <v>9</v>
      </c>
      <c r="I254" s="261"/>
      <c r="J254" s="257"/>
      <c r="K254" s="257"/>
      <c r="L254" s="262"/>
      <c r="M254" s="263"/>
      <c r="N254" s="264"/>
      <c r="O254" s="264"/>
      <c r="P254" s="264"/>
      <c r="Q254" s="264"/>
      <c r="R254" s="264"/>
      <c r="S254" s="264"/>
      <c r="T254" s="26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66" t="s">
        <v>134</v>
      </c>
      <c r="AU254" s="266" t="s">
        <v>89</v>
      </c>
      <c r="AV254" s="15" t="s">
        <v>130</v>
      </c>
      <c r="AW254" s="15" t="s">
        <v>34</v>
      </c>
      <c r="AX254" s="15" t="s">
        <v>87</v>
      </c>
      <c r="AY254" s="266" t="s">
        <v>123</v>
      </c>
    </row>
    <row r="255" spans="1:65" s="2" customFormat="1" ht="21.75" customHeight="1">
      <c r="A255" s="39"/>
      <c r="B255" s="40"/>
      <c r="C255" s="216" t="s">
        <v>262</v>
      </c>
      <c r="D255" s="216" t="s">
        <v>126</v>
      </c>
      <c r="E255" s="217" t="s">
        <v>263</v>
      </c>
      <c r="F255" s="218" t="s">
        <v>264</v>
      </c>
      <c r="G255" s="219" t="s">
        <v>155</v>
      </c>
      <c r="H255" s="220">
        <v>3</v>
      </c>
      <c r="I255" s="221"/>
      <c r="J255" s="222">
        <f>ROUND(I255*H255,2)</f>
        <v>0</v>
      </c>
      <c r="K255" s="223"/>
      <c r="L255" s="45"/>
      <c r="M255" s="224" t="s">
        <v>1</v>
      </c>
      <c r="N255" s="225" t="s">
        <v>44</v>
      </c>
      <c r="O255" s="92"/>
      <c r="P255" s="226">
        <f>O255*H255</f>
        <v>0</v>
      </c>
      <c r="Q255" s="226">
        <v>0</v>
      </c>
      <c r="R255" s="226">
        <f>Q255*H255</f>
        <v>0</v>
      </c>
      <c r="S255" s="226">
        <v>0</v>
      </c>
      <c r="T255" s="227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28" t="s">
        <v>130</v>
      </c>
      <c r="AT255" s="228" t="s">
        <v>126</v>
      </c>
      <c r="AU255" s="228" t="s">
        <v>89</v>
      </c>
      <c r="AY255" s="18" t="s">
        <v>123</v>
      </c>
      <c r="BE255" s="229">
        <f>IF(N255="základní",J255,0)</f>
        <v>0</v>
      </c>
      <c r="BF255" s="229">
        <f>IF(N255="snížená",J255,0)</f>
        <v>0</v>
      </c>
      <c r="BG255" s="229">
        <f>IF(N255="zákl. přenesená",J255,0)</f>
        <v>0</v>
      </c>
      <c r="BH255" s="229">
        <f>IF(N255="sníž. přenesená",J255,0)</f>
        <v>0</v>
      </c>
      <c r="BI255" s="229">
        <f>IF(N255="nulová",J255,0)</f>
        <v>0</v>
      </c>
      <c r="BJ255" s="18" t="s">
        <v>87</v>
      </c>
      <c r="BK255" s="229">
        <f>ROUND(I255*H255,2)</f>
        <v>0</v>
      </c>
      <c r="BL255" s="18" t="s">
        <v>130</v>
      </c>
      <c r="BM255" s="228" t="s">
        <v>265</v>
      </c>
    </row>
    <row r="256" spans="1:47" s="2" customFormat="1" ht="12">
      <c r="A256" s="39"/>
      <c r="B256" s="40"/>
      <c r="C256" s="41"/>
      <c r="D256" s="230" t="s">
        <v>132</v>
      </c>
      <c r="E256" s="41"/>
      <c r="F256" s="231" t="s">
        <v>266</v>
      </c>
      <c r="G256" s="41"/>
      <c r="H256" s="41"/>
      <c r="I256" s="232"/>
      <c r="J256" s="41"/>
      <c r="K256" s="41"/>
      <c r="L256" s="45"/>
      <c r="M256" s="233"/>
      <c r="N256" s="234"/>
      <c r="O256" s="92"/>
      <c r="P256" s="92"/>
      <c r="Q256" s="92"/>
      <c r="R256" s="92"/>
      <c r="S256" s="92"/>
      <c r="T256" s="93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132</v>
      </c>
      <c r="AU256" s="18" t="s">
        <v>89</v>
      </c>
    </row>
    <row r="257" spans="1:51" s="13" customFormat="1" ht="12">
      <c r="A257" s="13"/>
      <c r="B257" s="235"/>
      <c r="C257" s="236"/>
      <c r="D257" s="230" t="s">
        <v>134</v>
      </c>
      <c r="E257" s="237" t="s">
        <v>1</v>
      </c>
      <c r="F257" s="238" t="s">
        <v>142</v>
      </c>
      <c r="G257" s="236"/>
      <c r="H257" s="237" t="s">
        <v>1</v>
      </c>
      <c r="I257" s="239"/>
      <c r="J257" s="236"/>
      <c r="K257" s="236"/>
      <c r="L257" s="240"/>
      <c r="M257" s="241"/>
      <c r="N257" s="242"/>
      <c r="O257" s="242"/>
      <c r="P257" s="242"/>
      <c r="Q257" s="242"/>
      <c r="R257" s="242"/>
      <c r="S257" s="242"/>
      <c r="T257" s="24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4" t="s">
        <v>134</v>
      </c>
      <c r="AU257" s="244" t="s">
        <v>89</v>
      </c>
      <c r="AV257" s="13" t="s">
        <v>87</v>
      </c>
      <c r="AW257" s="13" t="s">
        <v>34</v>
      </c>
      <c r="AX257" s="13" t="s">
        <v>79</v>
      </c>
      <c r="AY257" s="244" t="s">
        <v>123</v>
      </c>
    </row>
    <row r="258" spans="1:51" s="14" customFormat="1" ht="12">
      <c r="A258" s="14"/>
      <c r="B258" s="245"/>
      <c r="C258" s="246"/>
      <c r="D258" s="230" t="s">
        <v>134</v>
      </c>
      <c r="E258" s="247" t="s">
        <v>1</v>
      </c>
      <c r="F258" s="248" t="s">
        <v>181</v>
      </c>
      <c r="G258" s="246"/>
      <c r="H258" s="249">
        <v>1</v>
      </c>
      <c r="I258" s="250"/>
      <c r="J258" s="246"/>
      <c r="K258" s="246"/>
      <c r="L258" s="251"/>
      <c r="M258" s="252"/>
      <c r="N258" s="253"/>
      <c r="O258" s="253"/>
      <c r="P258" s="253"/>
      <c r="Q258" s="253"/>
      <c r="R258" s="253"/>
      <c r="S258" s="253"/>
      <c r="T258" s="25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5" t="s">
        <v>134</v>
      </c>
      <c r="AU258" s="255" t="s">
        <v>89</v>
      </c>
      <c r="AV258" s="14" t="s">
        <v>89</v>
      </c>
      <c r="AW258" s="14" t="s">
        <v>34</v>
      </c>
      <c r="AX258" s="14" t="s">
        <v>79</v>
      </c>
      <c r="AY258" s="255" t="s">
        <v>123</v>
      </c>
    </row>
    <row r="259" spans="1:51" s="14" customFormat="1" ht="12">
      <c r="A259" s="14"/>
      <c r="B259" s="245"/>
      <c r="C259" s="246"/>
      <c r="D259" s="230" t="s">
        <v>134</v>
      </c>
      <c r="E259" s="247" t="s">
        <v>1</v>
      </c>
      <c r="F259" s="248" t="s">
        <v>173</v>
      </c>
      <c r="G259" s="246"/>
      <c r="H259" s="249">
        <v>2</v>
      </c>
      <c r="I259" s="250"/>
      <c r="J259" s="246"/>
      <c r="K259" s="246"/>
      <c r="L259" s="251"/>
      <c r="M259" s="252"/>
      <c r="N259" s="253"/>
      <c r="O259" s="253"/>
      <c r="P259" s="253"/>
      <c r="Q259" s="253"/>
      <c r="R259" s="253"/>
      <c r="S259" s="253"/>
      <c r="T259" s="25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5" t="s">
        <v>134</v>
      </c>
      <c r="AU259" s="255" t="s">
        <v>89</v>
      </c>
      <c r="AV259" s="14" t="s">
        <v>89</v>
      </c>
      <c r="AW259" s="14" t="s">
        <v>34</v>
      </c>
      <c r="AX259" s="14" t="s">
        <v>79</v>
      </c>
      <c r="AY259" s="255" t="s">
        <v>123</v>
      </c>
    </row>
    <row r="260" spans="1:51" s="15" customFormat="1" ht="12">
      <c r="A260" s="15"/>
      <c r="B260" s="256"/>
      <c r="C260" s="257"/>
      <c r="D260" s="230" t="s">
        <v>134</v>
      </c>
      <c r="E260" s="258" t="s">
        <v>1</v>
      </c>
      <c r="F260" s="259" t="s">
        <v>137</v>
      </c>
      <c r="G260" s="257"/>
      <c r="H260" s="260">
        <v>3</v>
      </c>
      <c r="I260" s="261"/>
      <c r="J260" s="257"/>
      <c r="K260" s="257"/>
      <c r="L260" s="262"/>
      <c r="M260" s="263"/>
      <c r="N260" s="264"/>
      <c r="O260" s="264"/>
      <c r="P260" s="264"/>
      <c r="Q260" s="264"/>
      <c r="R260" s="264"/>
      <c r="S260" s="264"/>
      <c r="T260" s="26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66" t="s">
        <v>134</v>
      </c>
      <c r="AU260" s="266" t="s">
        <v>89</v>
      </c>
      <c r="AV260" s="15" t="s">
        <v>130</v>
      </c>
      <c r="AW260" s="15" t="s">
        <v>34</v>
      </c>
      <c r="AX260" s="15" t="s">
        <v>87</v>
      </c>
      <c r="AY260" s="266" t="s">
        <v>123</v>
      </c>
    </row>
    <row r="261" spans="1:65" s="2" customFormat="1" ht="21.75" customHeight="1">
      <c r="A261" s="39"/>
      <c r="B261" s="40"/>
      <c r="C261" s="216" t="s">
        <v>267</v>
      </c>
      <c r="D261" s="216" t="s">
        <v>126</v>
      </c>
      <c r="E261" s="217" t="s">
        <v>268</v>
      </c>
      <c r="F261" s="218" t="s">
        <v>269</v>
      </c>
      <c r="G261" s="219" t="s">
        <v>155</v>
      </c>
      <c r="H261" s="220">
        <v>3</v>
      </c>
      <c r="I261" s="221"/>
      <c r="J261" s="222">
        <f>ROUND(I261*H261,2)</f>
        <v>0</v>
      </c>
      <c r="K261" s="223"/>
      <c r="L261" s="45"/>
      <c r="M261" s="224" t="s">
        <v>1</v>
      </c>
      <c r="N261" s="225" t="s">
        <v>44</v>
      </c>
      <c r="O261" s="92"/>
      <c r="P261" s="226">
        <f>O261*H261</f>
        <v>0</v>
      </c>
      <c r="Q261" s="226">
        <v>0</v>
      </c>
      <c r="R261" s="226">
        <f>Q261*H261</f>
        <v>0</v>
      </c>
      <c r="S261" s="226">
        <v>0</v>
      </c>
      <c r="T261" s="227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28" t="s">
        <v>130</v>
      </c>
      <c r="AT261" s="228" t="s">
        <v>126</v>
      </c>
      <c r="AU261" s="228" t="s">
        <v>89</v>
      </c>
      <c r="AY261" s="18" t="s">
        <v>123</v>
      </c>
      <c r="BE261" s="229">
        <f>IF(N261="základní",J261,0)</f>
        <v>0</v>
      </c>
      <c r="BF261" s="229">
        <f>IF(N261="snížená",J261,0)</f>
        <v>0</v>
      </c>
      <c r="BG261" s="229">
        <f>IF(N261="zákl. přenesená",J261,0)</f>
        <v>0</v>
      </c>
      <c r="BH261" s="229">
        <f>IF(N261="sníž. přenesená",J261,0)</f>
        <v>0</v>
      </c>
      <c r="BI261" s="229">
        <f>IF(N261="nulová",J261,0)</f>
        <v>0</v>
      </c>
      <c r="BJ261" s="18" t="s">
        <v>87</v>
      </c>
      <c r="BK261" s="229">
        <f>ROUND(I261*H261,2)</f>
        <v>0</v>
      </c>
      <c r="BL261" s="18" t="s">
        <v>130</v>
      </c>
      <c r="BM261" s="228" t="s">
        <v>270</v>
      </c>
    </row>
    <row r="262" spans="1:47" s="2" customFormat="1" ht="12">
      <c r="A262" s="39"/>
      <c r="B262" s="40"/>
      <c r="C262" s="41"/>
      <c r="D262" s="230" t="s">
        <v>132</v>
      </c>
      <c r="E262" s="41"/>
      <c r="F262" s="231" t="s">
        <v>271</v>
      </c>
      <c r="G262" s="41"/>
      <c r="H262" s="41"/>
      <c r="I262" s="232"/>
      <c r="J262" s="41"/>
      <c r="K262" s="41"/>
      <c r="L262" s="45"/>
      <c r="M262" s="233"/>
      <c r="N262" s="234"/>
      <c r="O262" s="92"/>
      <c r="P262" s="92"/>
      <c r="Q262" s="92"/>
      <c r="R262" s="92"/>
      <c r="S262" s="92"/>
      <c r="T262" s="93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132</v>
      </c>
      <c r="AU262" s="18" t="s">
        <v>89</v>
      </c>
    </row>
    <row r="263" spans="1:51" s="13" customFormat="1" ht="12">
      <c r="A263" s="13"/>
      <c r="B263" s="235"/>
      <c r="C263" s="236"/>
      <c r="D263" s="230" t="s">
        <v>134</v>
      </c>
      <c r="E263" s="237" t="s">
        <v>1</v>
      </c>
      <c r="F263" s="238" t="s">
        <v>142</v>
      </c>
      <c r="G263" s="236"/>
      <c r="H263" s="237" t="s">
        <v>1</v>
      </c>
      <c r="I263" s="239"/>
      <c r="J263" s="236"/>
      <c r="K263" s="236"/>
      <c r="L263" s="240"/>
      <c r="M263" s="241"/>
      <c r="N263" s="242"/>
      <c r="O263" s="242"/>
      <c r="P263" s="242"/>
      <c r="Q263" s="242"/>
      <c r="R263" s="242"/>
      <c r="S263" s="242"/>
      <c r="T263" s="24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4" t="s">
        <v>134</v>
      </c>
      <c r="AU263" s="244" t="s">
        <v>89</v>
      </c>
      <c r="AV263" s="13" t="s">
        <v>87</v>
      </c>
      <c r="AW263" s="13" t="s">
        <v>34</v>
      </c>
      <c r="AX263" s="13" t="s">
        <v>79</v>
      </c>
      <c r="AY263" s="244" t="s">
        <v>123</v>
      </c>
    </row>
    <row r="264" spans="1:51" s="14" customFormat="1" ht="12">
      <c r="A264" s="14"/>
      <c r="B264" s="245"/>
      <c r="C264" s="246"/>
      <c r="D264" s="230" t="s">
        <v>134</v>
      </c>
      <c r="E264" s="247" t="s">
        <v>1</v>
      </c>
      <c r="F264" s="248" t="s">
        <v>158</v>
      </c>
      <c r="G264" s="246"/>
      <c r="H264" s="249">
        <v>3</v>
      </c>
      <c r="I264" s="250"/>
      <c r="J264" s="246"/>
      <c r="K264" s="246"/>
      <c r="L264" s="251"/>
      <c r="M264" s="252"/>
      <c r="N264" s="253"/>
      <c r="O264" s="253"/>
      <c r="P264" s="253"/>
      <c r="Q264" s="253"/>
      <c r="R264" s="253"/>
      <c r="S264" s="253"/>
      <c r="T264" s="25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5" t="s">
        <v>134</v>
      </c>
      <c r="AU264" s="255" t="s">
        <v>89</v>
      </c>
      <c r="AV264" s="14" t="s">
        <v>89</v>
      </c>
      <c r="AW264" s="14" t="s">
        <v>34</v>
      </c>
      <c r="AX264" s="14" t="s">
        <v>79</v>
      </c>
      <c r="AY264" s="255" t="s">
        <v>123</v>
      </c>
    </row>
    <row r="265" spans="1:51" s="15" customFormat="1" ht="12">
      <c r="A265" s="15"/>
      <c r="B265" s="256"/>
      <c r="C265" s="257"/>
      <c r="D265" s="230" t="s">
        <v>134</v>
      </c>
      <c r="E265" s="258" t="s">
        <v>1</v>
      </c>
      <c r="F265" s="259" t="s">
        <v>137</v>
      </c>
      <c r="G265" s="257"/>
      <c r="H265" s="260">
        <v>3</v>
      </c>
      <c r="I265" s="261"/>
      <c r="J265" s="257"/>
      <c r="K265" s="257"/>
      <c r="L265" s="262"/>
      <c r="M265" s="263"/>
      <c r="N265" s="264"/>
      <c r="O265" s="264"/>
      <c r="P265" s="264"/>
      <c r="Q265" s="264"/>
      <c r="R265" s="264"/>
      <c r="S265" s="264"/>
      <c r="T265" s="26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66" t="s">
        <v>134</v>
      </c>
      <c r="AU265" s="266" t="s">
        <v>89</v>
      </c>
      <c r="AV265" s="15" t="s">
        <v>130</v>
      </c>
      <c r="AW265" s="15" t="s">
        <v>34</v>
      </c>
      <c r="AX265" s="15" t="s">
        <v>87</v>
      </c>
      <c r="AY265" s="266" t="s">
        <v>123</v>
      </c>
    </row>
    <row r="266" spans="1:65" s="2" customFormat="1" ht="21.75" customHeight="1">
      <c r="A266" s="39"/>
      <c r="B266" s="40"/>
      <c r="C266" s="216" t="s">
        <v>272</v>
      </c>
      <c r="D266" s="216" t="s">
        <v>126</v>
      </c>
      <c r="E266" s="217" t="s">
        <v>273</v>
      </c>
      <c r="F266" s="218" t="s">
        <v>274</v>
      </c>
      <c r="G266" s="219" t="s">
        <v>155</v>
      </c>
      <c r="H266" s="220">
        <v>2</v>
      </c>
      <c r="I266" s="221"/>
      <c r="J266" s="222">
        <f>ROUND(I266*H266,2)</f>
        <v>0</v>
      </c>
      <c r="K266" s="223"/>
      <c r="L266" s="45"/>
      <c r="M266" s="224" t="s">
        <v>1</v>
      </c>
      <c r="N266" s="225" t="s">
        <v>44</v>
      </c>
      <c r="O266" s="92"/>
      <c r="P266" s="226">
        <f>O266*H266</f>
        <v>0</v>
      </c>
      <c r="Q266" s="226">
        <v>0</v>
      </c>
      <c r="R266" s="226">
        <f>Q266*H266</f>
        <v>0</v>
      </c>
      <c r="S266" s="226">
        <v>0</v>
      </c>
      <c r="T266" s="227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28" t="s">
        <v>130</v>
      </c>
      <c r="AT266" s="228" t="s">
        <v>126</v>
      </c>
      <c r="AU266" s="228" t="s">
        <v>89</v>
      </c>
      <c r="AY266" s="18" t="s">
        <v>123</v>
      </c>
      <c r="BE266" s="229">
        <f>IF(N266="základní",J266,0)</f>
        <v>0</v>
      </c>
      <c r="BF266" s="229">
        <f>IF(N266="snížená",J266,0)</f>
        <v>0</v>
      </c>
      <c r="BG266" s="229">
        <f>IF(N266="zákl. přenesená",J266,0)</f>
        <v>0</v>
      </c>
      <c r="BH266" s="229">
        <f>IF(N266="sníž. přenesená",J266,0)</f>
        <v>0</v>
      </c>
      <c r="BI266" s="229">
        <f>IF(N266="nulová",J266,0)</f>
        <v>0</v>
      </c>
      <c r="BJ266" s="18" t="s">
        <v>87</v>
      </c>
      <c r="BK266" s="229">
        <f>ROUND(I266*H266,2)</f>
        <v>0</v>
      </c>
      <c r="BL266" s="18" t="s">
        <v>130</v>
      </c>
      <c r="BM266" s="228" t="s">
        <v>275</v>
      </c>
    </row>
    <row r="267" spans="1:47" s="2" customFormat="1" ht="12">
      <c r="A267" s="39"/>
      <c r="B267" s="40"/>
      <c r="C267" s="41"/>
      <c r="D267" s="230" t="s">
        <v>132</v>
      </c>
      <c r="E267" s="41"/>
      <c r="F267" s="231" t="s">
        <v>276</v>
      </c>
      <c r="G267" s="41"/>
      <c r="H267" s="41"/>
      <c r="I267" s="232"/>
      <c r="J267" s="41"/>
      <c r="K267" s="41"/>
      <c r="L267" s="45"/>
      <c r="M267" s="233"/>
      <c r="N267" s="234"/>
      <c r="O267" s="92"/>
      <c r="P267" s="92"/>
      <c r="Q267" s="92"/>
      <c r="R267" s="92"/>
      <c r="S267" s="92"/>
      <c r="T267" s="93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132</v>
      </c>
      <c r="AU267" s="18" t="s">
        <v>89</v>
      </c>
    </row>
    <row r="268" spans="1:51" s="13" customFormat="1" ht="12">
      <c r="A268" s="13"/>
      <c r="B268" s="235"/>
      <c r="C268" s="236"/>
      <c r="D268" s="230" t="s">
        <v>134</v>
      </c>
      <c r="E268" s="237" t="s">
        <v>1</v>
      </c>
      <c r="F268" s="238" t="s">
        <v>142</v>
      </c>
      <c r="G268" s="236"/>
      <c r="H268" s="237" t="s">
        <v>1</v>
      </c>
      <c r="I268" s="239"/>
      <c r="J268" s="236"/>
      <c r="K268" s="236"/>
      <c r="L268" s="240"/>
      <c r="M268" s="241"/>
      <c r="N268" s="242"/>
      <c r="O268" s="242"/>
      <c r="P268" s="242"/>
      <c r="Q268" s="242"/>
      <c r="R268" s="242"/>
      <c r="S268" s="242"/>
      <c r="T268" s="24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4" t="s">
        <v>134</v>
      </c>
      <c r="AU268" s="244" t="s">
        <v>89</v>
      </c>
      <c r="AV268" s="13" t="s">
        <v>87</v>
      </c>
      <c r="AW268" s="13" t="s">
        <v>34</v>
      </c>
      <c r="AX268" s="13" t="s">
        <v>79</v>
      </c>
      <c r="AY268" s="244" t="s">
        <v>123</v>
      </c>
    </row>
    <row r="269" spans="1:51" s="14" customFormat="1" ht="12">
      <c r="A269" s="14"/>
      <c r="B269" s="245"/>
      <c r="C269" s="246"/>
      <c r="D269" s="230" t="s">
        <v>134</v>
      </c>
      <c r="E269" s="247" t="s">
        <v>1</v>
      </c>
      <c r="F269" s="248" t="s">
        <v>163</v>
      </c>
      <c r="G269" s="246"/>
      <c r="H269" s="249">
        <v>2</v>
      </c>
      <c r="I269" s="250"/>
      <c r="J269" s="246"/>
      <c r="K269" s="246"/>
      <c r="L269" s="251"/>
      <c r="M269" s="252"/>
      <c r="N269" s="253"/>
      <c r="O269" s="253"/>
      <c r="P269" s="253"/>
      <c r="Q269" s="253"/>
      <c r="R269" s="253"/>
      <c r="S269" s="253"/>
      <c r="T269" s="25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5" t="s">
        <v>134</v>
      </c>
      <c r="AU269" s="255" t="s">
        <v>89</v>
      </c>
      <c r="AV269" s="14" t="s">
        <v>89</v>
      </c>
      <c r="AW269" s="14" t="s">
        <v>34</v>
      </c>
      <c r="AX269" s="14" t="s">
        <v>79</v>
      </c>
      <c r="AY269" s="255" t="s">
        <v>123</v>
      </c>
    </row>
    <row r="270" spans="1:51" s="15" customFormat="1" ht="12">
      <c r="A270" s="15"/>
      <c r="B270" s="256"/>
      <c r="C270" s="257"/>
      <c r="D270" s="230" t="s">
        <v>134</v>
      </c>
      <c r="E270" s="258" t="s">
        <v>1</v>
      </c>
      <c r="F270" s="259" t="s">
        <v>137</v>
      </c>
      <c r="G270" s="257"/>
      <c r="H270" s="260">
        <v>2</v>
      </c>
      <c r="I270" s="261"/>
      <c r="J270" s="257"/>
      <c r="K270" s="257"/>
      <c r="L270" s="262"/>
      <c r="M270" s="263"/>
      <c r="N270" s="264"/>
      <c r="O270" s="264"/>
      <c r="P270" s="264"/>
      <c r="Q270" s="264"/>
      <c r="R270" s="264"/>
      <c r="S270" s="264"/>
      <c r="T270" s="26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66" t="s">
        <v>134</v>
      </c>
      <c r="AU270" s="266" t="s">
        <v>89</v>
      </c>
      <c r="AV270" s="15" t="s">
        <v>130</v>
      </c>
      <c r="AW270" s="15" t="s">
        <v>34</v>
      </c>
      <c r="AX270" s="15" t="s">
        <v>87</v>
      </c>
      <c r="AY270" s="266" t="s">
        <v>123</v>
      </c>
    </row>
    <row r="271" spans="1:65" s="2" customFormat="1" ht="21.75" customHeight="1">
      <c r="A271" s="39"/>
      <c r="B271" s="40"/>
      <c r="C271" s="216" t="s">
        <v>277</v>
      </c>
      <c r="D271" s="216" t="s">
        <v>126</v>
      </c>
      <c r="E271" s="217" t="s">
        <v>278</v>
      </c>
      <c r="F271" s="218" t="s">
        <v>279</v>
      </c>
      <c r="G271" s="219" t="s">
        <v>155</v>
      </c>
      <c r="H271" s="220">
        <v>9</v>
      </c>
      <c r="I271" s="221"/>
      <c r="J271" s="222">
        <f>ROUND(I271*H271,2)</f>
        <v>0</v>
      </c>
      <c r="K271" s="223"/>
      <c r="L271" s="45"/>
      <c r="M271" s="224" t="s">
        <v>1</v>
      </c>
      <c r="N271" s="225" t="s">
        <v>44</v>
      </c>
      <c r="O271" s="92"/>
      <c r="P271" s="226">
        <f>O271*H271</f>
        <v>0</v>
      </c>
      <c r="Q271" s="226">
        <v>0</v>
      </c>
      <c r="R271" s="226">
        <f>Q271*H271</f>
        <v>0</v>
      </c>
      <c r="S271" s="226">
        <v>0</v>
      </c>
      <c r="T271" s="227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28" t="s">
        <v>130</v>
      </c>
      <c r="AT271" s="228" t="s">
        <v>126</v>
      </c>
      <c r="AU271" s="228" t="s">
        <v>89</v>
      </c>
      <c r="AY271" s="18" t="s">
        <v>123</v>
      </c>
      <c r="BE271" s="229">
        <f>IF(N271="základní",J271,0)</f>
        <v>0</v>
      </c>
      <c r="BF271" s="229">
        <f>IF(N271="snížená",J271,0)</f>
        <v>0</v>
      </c>
      <c r="BG271" s="229">
        <f>IF(N271="zákl. přenesená",J271,0)</f>
        <v>0</v>
      </c>
      <c r="BH271" s="229">
        <f>IF(N271="sníž. přenesená",J271,0)</f>
        <v>0</v>
      </c>
      <c r="BI271" s="229">
        <f>IF(N271="nulová",J271,0)</f>
        <v>0</v>
      </c>
      <c r="BJ271" s="18" t="s">
        <v>87</v>
      </c>
      <c r="BK271" s="229">
        <f>ROUND(I271*H271,2)</f>
        <v>0</v>
      </c>
      <c r="BL271" s="18" t="s">
        <v>130</v>
      </c>
      <c r="BM271" s="228" t="s">
        <v>280</v>
      </c>
    </row>
    <row r="272" spans="1:47" s="2" customFormat="1" ht="12">
      <c r="A272" s="39"/>
      <c r="B272" s="40"/>
      <c r="C272" s="41"/>
      <c r="D272" s="230" t="s">
        <v>132</v>
      </c>
      <c r="E272" s="41"/>
      <c r="F272" s="231" t="s">
        <v>281</v>
      </c>
      <c r="G272" s="41"/>
      <c r="H272" s="41"/>
      <c r="I272" s="232"/>
      <c r="J272" s="41"/>
      <c r="K272" s="41"/>
      <c r="L272" s="45"/>
      <c r="M272" s="233"/>
      <c r="N272" s="234"/>
      <c r="O272" s="92"/>
      <c r="P272" s="92"/>
      <c r="Q272" s="92"/>
      <c r="R272" s="92"/>
      <c r="S272" s="92"/>
      <c r="T272" s="93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132</v>
      </c>
      <c r="AU272" s="18" t="s">
        <v>89</v>
      </c>
    </row>
    <row r="273" spans="1:51" s="13" customFormat="1" ht="12">
      <c r="A273" s="13"/>
      <c r="B273" s="235"/>
      <c r="C273" s="236"/>
      <c r="D273" s="230" t="s">
        <v>134</v>
      </c>
      <c r="E273" s="237" t="s">
        <v>1</v>
      </c>
      <c r="F273" s="238" t="s">
        <v>142</v>
      </c>
      <c r="G273" s="236"/>
      <c r="H273" s="237" t="s">
        <v>1</v>
      </c>
      <c r="I273" s="239"/>
      <c r="J273" s="236"/>
      <c r="K273" s="236"/>
      <c r="L273" s="240"/>
      <c r="M273" s="241"/>
      <c r="N273" s="242"/>
      <c r="O273" s="242"/>
      <c r="P273" s="242"/>
      <c r="Q273" s="242"/>
      <c r="R273" s="242"/>
      <c r="S273" s="242"/>
      <c r="T273" s="24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4" t="s">
        <v>134</v>
      </c>
      <c r="AU273" s="244" t="s">
        <v>89</v>
      </c>
      <c r="AV273" s="13" t="s">
        <v>87</v>
      </c>
      <c r="AW273" s="13" t="s">
        <v>34</v>
      </c>
      <c r="AX273" s="13" t="s">
        <v>79</v>
      </c>
      <c r="AY273" s="244" t="s">
        <v>123</v>
      </c>
    </row>
    <row r="274" spans="1:51" s="14" customFormat="1" ht="12">
      <c r="A274" s="14"/>
      <c r="B274" s="245"/>
      <c r="C274" s="246"/>
      <c r="D274" s="230" t="s">
        <v>134</v>
      </c>
      <c r="E274" s="247" t="s">
        <v>1</v>
      </c>
      <c r="F274" s="248" t="s">
        <v>169</v>
      </c>
      <c r="G274" s="246"/>
      <c r="H274" s="249">
        <v>1</v>
      </c>
      <c r="I274" s="250"/>
      <c r="J274" s="246"/>
      <c r="K274" s="246"/>
      <c r="L274" s="251"/>
      <c r="M274" s="252"/>
      <c r="N274" s="253"/>
      <c r="O274" s="253"/>
      <c r="P274" s="253"/>
      <c r="Q274" s="253"/>
      <c r="R274" s="253"/>
      <c r="S274" s="253"/>
      <c r="T274" s="25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5" t="s">
        <v>134</v>
      </c>
      <c r="AU274" s="255" t="s">
        <v>89</v>
      </c>
      <c r="AV274" s="14" t="s">
        <v>89</v>
      </c>
      <c r="AW274" s="14" t="s">
        <v>34</v>
      </c>
      <c r="AX274" s="14" t="s">
        <v>79</v>
      </c>
      <c r="AY274" s="255" t="s">
        <v>123</v>
      </c>
    </row>
    <row r="275" spans="1:51" s="14" customFormat="1" ht="12">
      <c r="A275" s="14"/>
      <c r="B275" s="245"/>
      <c r="C275" s="246"/>
      <c r="D275" s="230" t="s">
        <v>134</v>
      </c>
      <c r="E275" s="247" t="s">
        <v>1</v>
      </c>
      <c r="F275" s="248" t="s">
        <v>170</v>
      </c>
      <c r="G275" s="246"/>
      <c r="H275" s="249">
        <v>1</v>
      </c>
      <c r="I275" s="250"/>
      <c r="J275" s="246"/>
      <c r="K275" s="246"/>
      <c r="L275" s="251"/>
      <c r="M275" s="252"/>
      <c r="N275" s="253"/>
      <c r="O275" s="253"/>
      <c r="P275" s="253"/>
      <c r="Q275" s="253"/>
      <c r="R275" s="253"/>
      <c r="S275" s="253"/>
      <c r="T275" s="25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5" t="s">
        <v>134</v>
      </c>
      <c r="AU275" s="255" t="s">
        <v>89</v>
      </c>
      <c r="AV275" s="14" t="s">
        <v>89</v>
      </c>
      <c r="AW275" s="14" t="s">
        <v>34</v>
      </c>
      <c r="AX275" s="14" t="s">
        <v>79</v>
      </c>
      <c r="AY275" s="255" t="s">
        <v>123</v>
      </c>
    </row>
    <row r="276" spans="1:51" s="14" customFormat="1" ht="12">
      <c r="A276" s="14"/>
      <c r="B276" s="245"/>
      <c r="C276" s="246"/>
      <c r="D276" s="230" t="s">
        <v>134</v>
      </c>
      <c r="E276" s="247" t="s">
        <v>1</v>
      </c>
      <c r="F276" s="248" t="s">
        <v>171</v>
      </c>
      <c r="G276" s="246"/>
      <c r="H276" s="249">
        <v>1</v>
      </c>
      <c r="I276" s="250"/>
      <c r="J276" s="246"/>
      <c r="K276" s="246"/>
      <c r="L276" s="251"/>
      <c r="M276" s="252"/>
      <c r="N276" s="253"/>
      <c r="O276" s="253"/>
      <c r="P276" s="253"/>
      <c r="Q276" s="253"/>
      <c r="R276" s="253"/>
      <c r="S276" s="253"/>
      <c r="T276" s="25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5" t="s">
        <v>134</v>
      </c>
      <c r="AU276" s="255" t="s">
        <v>89</v>
      </c>
      <c r="AV276" s="14" t="s">
        <v>89</v>
      </c>
      <c r="AW276" s="14" t="s">
        <v>34</v>
      </c>
      <c r="AX276" s="14" t="s">
        <v>79</v>
      </c>
      <c r="AY276" s="255" t="s">
        <v>123</v>
      </c>
    </row>
    <row r="277" spans="1:51" s="14" customFormat="1" ht="12">
      <c r="A277" s="14"/>
      <c r="B277" s="245"/>
      <c r="C277" s="246"/>
      <c r="D277" s="230" t="s">
        <v>134</v>
      </c>
      <c r="E277" s="247" t="s">
        <v>1</v>
      </c>
      <c r="F277" s="248" t="s">
        <v>172</v>
      </c>
      <c r="G277" s="246"/>
      <c r="H277" s="249">
        <v>1</v>
      </c>
      <c r="I277" s="250"/>
      <c r="J277" s="246"/>
      <c r="K277" s="246"/>
      <c r="L277" s="251"/>
      <c r="M277" s="252"/>
      <c r="N277" s="253"/>
      <c r="O277" s="253"/>
      <c r="P277" s="253"/>
      <c r="Q277" s="253"/>
      <c r="R277" s="253"/>
      <c r="S277" s="253"/>
      <c r="T277" s="25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5" t="s">
        <v>134</v>
      </c>
      <c r="AU277" s="255" t="s">
        <v>89</v>
      </c>
      <c r="AV277" s="14" t="s">
        <v>89</v>
      </c>
      <c r="AW277" s="14" t="s">
        <v>34</v>
      </c>
      <c r="AX277" s="14" t="s">
        <v>79</v>
      </c>
      <c r="AY277" s="255" t="s">
        <v>123</v>
      </c>
    </row>
    <row r="278" spans="1:51" s="14" customFormat="1" ht="12">
      <c r="A278" s="14"/>
      <c r="B278" s="245"/>
      <c r="C278" s="246"/>
      <c r="D278" s="230" t="s">
        <v>134</v>
      </c>
      <c r="E278" s="247" t="s">
        <v>1</v>
      </c>
      <c r="F278" s="248" t="s">
        <v>173</v>
      </c>
      <c r="G278" s="246"/>
      <c r="H278" s="249">
        <v>2</v>
      </c>
      <c r="I278" s="250"/>
      <c r="J278" s="246"/>
      <c r="K278" s="246"/>
      <c r="L278" s="251"/>
      <c r="M278" s="252"/>
      <c r="N278" s="253"/>
      <c r="O278" s="253"/>
      <c r="P278" s="253"/>
      <c r="Q278" s="253"/>
      <c r="R278" s="253"/>
      <c r="S278" s="253"/>
      <c r="T278" s="25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5" t="s">
        <v>134</v>
      </c>
      <c r="AU278" s="255" t="s">
        <v>89</v>
      </c>
      <c r="AV278" s="14" t="s">
        <v>89</v>
      </c>
      <c r="AW278" s="14" t="s">
        <v>34</v>
      </c>
      <c r="AX278" s="14" t="s">
        <v>79</v>
      </c>
      <c r="AY278" s="255" t="s">
        <v>123</v>
      </c>
    </row>
    <row r="279" spans="1:51" s="14" customFormat="1" ht="12">
      <c r="A279" s="14"/>
      <c r="B279" s="245"/>
      <c r="C279" s="246"/>
      <c r="D279" s="230" t="s">
        <v>134</v>
      </c>
      <c r="E279" s="247" t="s">
        <v>1</v>
      </c>
      <c r="F279" s="248" t="s">
        <v>174</v>
      </c>
      <c r="G279" s="246"/>
      <c r="H279" s="249">
        <v>2</v>
      </c>
      <c r="I279" s="250"/>
      <c r="J279" s="246"/>
      <c r="K279" s="246"/>
      <c r="L279" s="251"/>
      <c r="M279" s="252"/>
      <c r="N279" s="253"/>
      <c r="O279" s="253"/>
      <c r="P279" s="253"/>
      <c r="Q279" s="253"/>
      <c r="R279" s="253"/>
      <c r="S279" s="253"/>
      <c r="T279" s="25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5" t="s">
        <v>134</v>
      </c>
      <c r="AU279" s="255" t="s">
        <v>89</v>
      </c>
      <c r="AV279" s="14" t="s">
        <v>89</v>
      </c>
      <c r="AW279" s="14" t="s">
        <v>34</v>
      </c>
      <c r="AX279" s="14" t="s">
        <v>79</v>
      </c>
      <c r="AY279" s="255" t="s">
        <v>123</v>
      </c>
    </row>
    <row r="280" spans="1:51" s="14" customFormat="1" ht="12">
      <c r="A280" s="14"/>
      <c r="B280" s="245"/>
      <c r="C280" s="246"/>
      <c r="D280" s="230" t="s">
        <v>134</v>
      </c>
      <c r="E280" s="247" t="s">
        <v>1</v>
      </c>
      <c r="F280" s="248" t="s">
        <v>175</v>
      </c>
      <c r="G280" s="246"/>
      <c r="H280" s="249">
        <v>1</v>
      </c>
      <c r="I280" s="250"/>
      <c r="J280" s="246"/>
      <c r="K280" s="246"/>
      <c r="L280" s="251"/>
      <c r="M280" s="252"/>
      <c r="N280" s="253"/>
      <c r="O280" s="253"/>
      <c r="P280" s="253"/>
      <c r="Q280" s="253"/>
      <c r="R280" s="253"/>
      <c r="S280" s="253"/>
      <c r="T280" s="25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5" t="s">
        <v>134</v>
      </c>
      <c r="AU280" s="255" t="s">
        <v>89</v>
      </c>
      <c r="AV280" s="14" t="s">
        <v>89</v>
      </c>
      <c r="AW280" s="14" t="s">
        <v>34</v>
      </c>
      <c r="AX280" s="14" t="s">
        <v>79</v>
      </c>
      <c r="AY280" s="255" t="s">
        <v>123</v>
      </c>
    </row>
    <row r="281" spans="1:51" s="15" customFormat="1" ht="12">
      <c r="A281" s="15"/>
      <c r="B281" s="256"/>
      <c r="C281" s="257"/>
      <c r="D281" s="230" t="s">
        <v>134</v>
      </c>
      <c r="E281" s="258" t="s">
        <v>1</v>
      </c>
      <c r="F281" s="259" t="s">
        <v>137</v>
      </c>
      <c r="G281" s="257"/>
      <c r="H281" s="260">
        <v>9</v>
      </c>
      <c r="I281" s="261"/>
      <c r="J281" s="257"/>
      <c r="K281" s="257"/>
      <c r="L281" s="262"/>
      <c r="M281" s="263"/>
      <c r="N281" s="264"/>
      <c r="O281" s="264"/>
      <c r="P281" s="264"/>
      <c r="Q281" s="264"/>
      <c r="R281" s="264"/>
      <c r="S281" s="264"/>
      <c r="T281" s="26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66" t="s">
        <v>134</v>
      </c>
      <c r="AU281" s="266" t="s">
        <v>89</v>
      </c>
      <c r="AV281" s="15" t="s">
        <v>130</v>
      </c>
      <c r="AW281" s="15" t="s">
        <v>34</v>
      </c>
      <c r="AX281" s="15" t="s">
        <v>87</v>
      </c>
      <c r="AY281" s="266" t="s">
        <v>123</v>
      </c>
    </row>
    <row r="282" spans="1:65" s="2" customFormat="1" ht="21.75" customHeight="1">
      <c r="A282" s="39"/>
      <c r="B282" s="40"/>
      <c r="C282" s="216" t="s">
        <v>282</v>
      </c>
      <c r="D282" s="216" t="s">
        <v>126</v>
      </c>
      <c r="E282" s="217" t="s">
        <v>283</v>
      </c>
      <c r="F282" s="218" t="s">
        <v>284</v>
      </c>
      <c r="G282" s="219" t="s">
        <v>155</v>
      </c>
      <c r="H282" s="220">
        <v>3</v>
      </c>
      <c r="I282" s="221"/>
      <c r="J282" s="222">
        <f>ROUND(I282*H282,2)</f>
        <v>0</v>
      </c>
      <c r="K282" s="223"/>
      <c r="L282" s="45"/>
      <c r="M282" s="224" t="s">
        <v>1</v>
      </c>
      <c r="N282" s="225" t="s">
        <v>44</v>
      </c>
      <c r="O282" s="92"/>
      <c r="P282" s="226">
        <f>O282*H282</f>
        <v>0</v>
      </c>
      <c r="Q282" s="226">
        <v>0</v>
      </c>
      <c r="R282" s="226">
        <f>Q282*H282</f>
        <v>0</v>
      </c>
      <c r="S282" s="226">
        <v>0</v>
      </c>
      <c r="T282" s="227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28" t="s">
        <v>130</v>
      </c>
      <c r="AT282" s="228" t="s">
        <v>126</v>
      </c>
      <c r="AU282" s="228" t="s">
        <v>89</v>
      </c>
      <c r="AY282" s="18" t="s">
        <v>123</v>
      </c>
      <c r="BE282" s="229">
        <f>IF(N282="základní",J282,0)</f>
        <v>0</v>
      </c>
      <c r="BF282" s="229">
        <f>IF(N282="snížená",J282,0)</f>
        <v>0</v>
      </c>
      <c r="BG282" s="229">
        <f>IF(N282="zákl. přenesená",J282,0)</f>
        <v>0</v>
      </c>
      <c r="BH282" s="229">
        <f>IF(N282="sníž. přenesená",J282,0)</f>
        <v>0</v>
      </c>
      <c r="BI282" s="229">
        <f>IF(N282="nulová",J282,0)</f>
        <v>0</v>
      </c>
      <c r="BJ282" s="18" t="s">
        <v>87</v>
      </c>
      <c r="BK282" s="229">
        <f>ROUND(I282*H282,2)</f>
        <v>0</v>
      </c>
      <c r="BL282" s="18" t="s">
        <v>130</v>
      </c>
      <c r="BM282" s="228" t="s">
        <v>285</v>
      </c>
    </row>
    <row r="283" spans="1:47" s="2" customFormat="1" ht="12">
      <c r="A283" s="39"/>
      <c r="B283" s="40"/>
      <c r="C283" s="41"/>
      <c r="D283" s="230" t="s">
        <v>132</v>
      </c>
      <c r="E283" s="41"/>
      <c r="F283" s="231" t="s">
        <v>286</v>
      </c>
      <c r="G283" s="41"/>
      <c r="H283" s="41"/>
      <c r="I283" s="232"/>
      <c r="J283" s="41"/>
      <c r="K283" s="41"/>
      <c r="L283" s="45"/>
      <c r="M283" s="233"/>
      <c r="N283" s="234"/>
      <c r="O283" s="92"/>
      <c r="P283" s="92"/>
      <c r="Q283" s="92"/>
      <c r="R283" s="92"/>
      <c r="S283" s="92"/>
      <c r="T283" s="93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132</v>
      </c>
      <c r="AU283" s="18" t="s">
        <v>89</v>
      </c>
    </row>
    <row r="284" spans="1:51" s="13" customFormat="1" ht="12">
      <c r="A284" s="13"/>
      <c r="B284" s="235"/>
      <c r="C284" s="236"/>
      <c r="D284" s="230" t="s">
        <v>134</v>
      </c>
      <c r="E284" s="237" t="s">
        <v>1</v>
      </c>
      <c r="F284" s="238" t="s">
        <v>142</v>
      </c>
      <c r="G284" s="236"/>
      <c r="H284" s="237" t="s">
        <v>1</v>
      </c>
      <c r="I284" s="239"/>
      <c r="J284" s="236"/>
      <c r="K284" s="236"/>
      <c r="L284" s="240"/>
      <c r="M284" s="241"/>
      <c r="N284" s="242"/>
      <c r="O284" s="242"/>
      <c r="P284" s="242"/>
      <c r="Q284" s="242"/>
      <c r="R284" s="242"/>
      <c r="S284" s="242"/>
      <c r="T284" s="24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4" t="s">
        <v>134</v>
      </c>
      <c r="AU284" s="244" t="s">
        <v>89</v>
      </c>
      <c r="AV284" s="13" t="s">
        <v>87</v>
      </c>
      <c r="AW284" s="13" t="s">
        <v>34</v>
      </c>
      <c r="AX284" s="13" t="s">
        <v>79</v>
      </c>
      <c r="AY284" s="244" t="s">
        <v>123</v>
      </c>
    </row>
    <row r="285" spans="1:51" s="14" customFormat="1" ht="12">
      <c r="A285" s="14"/>
      <c r="B285" s="245"/>
      <c r="C285" s="246"/>
      <c r="D285" s="230" t="s">
        <v>134</v>
      </c>
      <c r="E285" s="247" t="s">
        <v>1</v>
      </c>
      <c r="F285" s="248" t="s">
        <v>181</v>
      </c>
      <c r="G285" s="246"/>
      <c r="H285" s="249">
        <v>1</v>
      </c>
      <c r="I285" s="250"/>
      <c r="J285" s="246"/>
      <c r="K285" s="246"/>
      <c r="L285" s="251"/>
      <c r="M285" s="252"/>
      <c r="N285" s="253"/>
      <c r="O285" s="253"/>
      <c r="P285" s="253"/>
      <c r="Q285" s="253"/>
      <c r="R285" s="253"/>
      <c r="S285" s="253"/>
      <c r="T285" s="25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5" t="s">
        <v>134</v>
      </c>
      <c r="AU285" s="255" t="s">
        <v>89</v>
      </c>
      <c r="AV285" s="14" t="s">
        <v>89</v>
      </c>
      <c r="AW285" s="14" t="s">
        <v>34</v>
      </c>
      <c r="AX285" s="14" t="s">
        <v>79</v>
      </c>
      <c r="AY285" s="255" t="s">
        <v>123</v>
      </c>
    </row>
    <row r="286" spans="1:51" s="14" customFormat="1" ht="12">
      <c r="A286" s="14"/>
      <c r="B286" s="245"/>
      <c r="C286" s="246"/>
      <c r="D286" s="230" t="s">
        <v>134</v>
      </c>
      <c r="E286" s="247" t="s">
        <v>1</v>
      </c>
      <c r="F286" s="248" t="s">
        <v>173</v>
      </c>
      <c r="G286" s="246"/>
      <c r="H286" s="249">
        <v>2</v>
      </c>
      <c r="I286" s="250"/>
      <c r="J286" s="246"/>
      <c r="K286" s="246"/>
      <c r="L286" s="251"/>
      <c r="M286" s="252"/>
      <c r="N286" s="253"/>
      <c r="O286" s="253"/>
      <c r="P286" s="253"/>
      <c r="Q286" s="253"/>
      <c r="R286" s="253"/>
      <c r="S286" s="253"/>
      <c r="T286" s="25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5" t="s">
        <v>134</v>
      </c>
      <c r="AU286" s="255" t="s">
        <v>89</v>
      </c>
      <c r="AV286" s="14" t="s">
        <v>89</v>
      </c>
      <c r="AW286" s="14" t="s">
        <v>34</v>
      </c>
      <c r="AX286" s="14" t="s">
        <v>79</v>
      </c>
      <c r="AY286" s="255" t="s">
        <v>123</v>
      </c>
    </row>
    <row r="287" spans="1:51" s="15" customFormat="1" ht="12">
      <c r="A287" s="15"/>
      <c r="B287" s="256"/>
      <c r="C287" s="257"/>
      <c r="D287" s="230" t="s">
        <v>134</v>
      </c>
      <c r="E287" s="258" t="s">
        <v>1</v>
      </c>
      <c r="F287" s="259" t="s">
        <v>137</v>
      </c>
      <c r="G287" s="257"/>
      <c r="H287" s="260">
        <v>3</v>
      </c>
      <c r="I287" s="261"/>
      <c r="J287" s="257"/>
      <c r="K287" s="257"/>
      <c r="L287" s="262"/>
      <c r="M287" s="263"/>
      <c r="N287" s="264"/>
      <c r="O287" s="264"/>
      <c r="P287" s="264"/>
      <c r="Q287" s="264"/>
      <c r="R287" s="264"/>
      <c r="S287" s="264"/>
      <c r="T287" s="26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66" t="s">
        <v>134</v>
      </c>
      <c r="AU287" s="266" t="s">
        <v>89</v>
      </c>
      <c r="AV287" s="15" t="s">
        <v>130</v>
      </c>
      <c r="AW287" s="15" t="s">
        <v>34</v>
      </c>
      <c r="AX287" s="15" t="s">
        <v>87</v>
      </c>
      <c r="AY287" s="266" t="s">
        <v>123</v>
      </c>
    </row>
    <row r="288" spans="1:65" s="2" customFormat="1" ht="21.75" customHeight="1">
      <c r="A288" s="39"/>
      <c r="B288" s="40"/>
      <c r="C288" s="216" t="s">
        <v>287</v>
      </c>
      <c r="D288" s="216" t="s">
        <v>126</v>
      </c>
      <c r="E288" s="217" t="s">
        <v>288</v>
      </c>
      <c r="F288" s="218" t="s">
        <v>289</v>
      </c>
      <c r="G288" s="219" t="s">
        <v>155</v>
      </c>
      <c r="H288" s="220">
        <v>3</v>
      </c>
      <c r="I288" s="221"/>
      <c r="J288" s="222">
        <f>ROUND(I288*H288,2)</f>
        <v>0</v>
      </c>
      <c r="K288" s="223"/>
      <c r="L288" s="45"/>
      <c r="M288" s="224" t="s">
        <v>1</v>
      </c>
      <c r="N288" s="225" t="s">
        <v>44</v>
      </c>
      <c r="O288" s="92"/>
      <c r="P288" s="226">
        <f>O288*H288</f>
        <v>0</v>
      </c>
      <c r="Q288" s="226">
        <v>0</v>
      </c>
      <c r="R288" s="226">
        <f>Q288*H288</f>
        <v>0</v>
      </c>
      <c r="S288" s="226">
        <v>0</v>
      </c>
      <c r="T288" s="227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28" t="s">
        <v>130</v>
      </c>
      <c r="AT288" s="228" t="s">
        <v>126</v>
      </c>
      <c r="AU288" s="228" t="s">
        <v>89</v>
      </c>
      <c r="AY288" s="18" t="s">
        <v>123</v>
      </c>
      <c r="BE288" s="229">
        <f>IF(N288="základní",J288,0)</f>
        <v>0</v>
      </c>
      <c r="BF288" s="229">
        <f>IF(N288="snížená",J288,0)</f>
        <v>0</v>
      </c>
      <c r="BG288" s="229">
        <f>IF(N288="zákl. přenesená",J288,0)</f>
        <v>0</v>
      </c>
      <c r="BH288" s="229">
        <f>IF(N288="sníž. přenesená",J288,0)</f>
        <v>0</v>
      </c>
      <c r="BI288" s="229">
        <f>IF(N288="nulová",J288,0)</f>
        <v>0</v>
      </c>
      <c r="BJ288" s="18" t="s">
        <v>87</v>
      </c>
      <c r="BK288" s="229">
        <f>ROUND(I288*H288,2)</f>
        <v>0</v>
      </c>
      <c r="BL288" s="18" t="s">
        <v>130</v>
      </c>
      <c r="BM288" s="228" t="s">
        <v>290</v>
      </c>
    </row>
    <row r="289" spans="1:47" s="2" customFormat="1" ht="12">
      <c r="A289" s="39"/>
      <c r="B289" s="40"/>
      <c r="C289" s="41"/>
      <c r="D289" s="230" t="s">
        <v>132</v>
      </c>
      <c r="E289" s="41"/>
      <c r="F289" s="231" t="s">
        <v>291</v>
      </c>
      <c r="G289" s="41"/>
      <c r="H289" s="41"/>
      <c r="I289" s="232"/>
      <c r="J289" s="41"/>
      <c r="K289" s="41"/>
      <c r="L289" s="45"/>
      <c r="M289" s="233"/>
      <c r="N289" s="234"/>
      <c r="O289" s="92"/>
      <c r="P289" s="92"/>
      <c r="Q289" s="92"/>
      <c r="R289" s="92"/>
      <c r="S289" s="92"/>
      <c r="T289" s="93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132</v>
      </c>
      <c r="AU289" s="18" t="s">
        <v>89</v>
      </c>
    </row>
    <row r="290" spans="1:51" s="13" customFormat="1" ht="12">
      <c r="A290" s="13"/>
      <c r="B290" s="235"/>
      <c r="C290" s="236"/>
      <c r="D290" s="230" t="s">
        <v>134</v>
      </c>
      <c r="E290" s="237" t="s">
        <v>1</v>
      </c>
      <c r="F290" s="238" t="s">
        <v>142</v>
      </c>
      <c r="G290" s="236"/>
      <c r="H290" s="237" t="s">
        <v>1</v>
      </c>
      <c r="I290" s="239"/>
      <c r="J290" s="236"/>
      <c r="K290" s="236"/>
      <c r="L290" s="240"/>
      <c r="M290" s="241"/>
      <c r="N290" s="242"/>
      <c r="O290" s="242"/>
      <c r="P290" s="242"/>
      <c r="Q290" s="242"/>
      <c r="R290" s="242"/>
      <c r="S290" s="242"/>
      <c r="T290" s="24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4" t="s">
        <v>134</v>
      </c>
      <c r="AU290" s="244" t="s">
        <v>89</v>
      </c>
      <c r="AV290" s="13" t="s">
        <v>87</v>
      </c>
      <c r="AW290" s="13" t="s">
        <v>34</v>
      </c>
      <c r="AX290" s="13" t="s">
        <v>79</v>
      </c>
      <c r="AY290" s="244" t="s">
        <v>123</v>
      </c>
    </row>
    <row r="291" spans="1:51" s="14" customFormat="1" ht="12">
      <c r="A291" s="14"/>
      <c r="B291" s="245"/>
      <c r="C291" s="246"/>
      <c r="D291" s="230" t="s">
        <v>134</v>
      </c>
      <c r="E291" s="247" t="s">
        <v>1</v>
      </c>
      <c r="F291" s="248" t="s">
        <v>158</v>
      </c>
      <c r="G291" s="246"/>
      <c r="H291" s="249">
        <v>3</v>
      </c>
      <c r="I291" s="250"/>
      <c r="J291" s="246"/>
      <c r="K291" s="246"/>
      <c r="L291" s="251"/>
      <c r="M291" s="252"/>
      <c r="N291" s="253"/>
      <c r="O291" s="253"/>
      <c r="P291" s="253"/>
      <c r="Q291" s="253"/>
      <c r="R291" s="253"/>
      <c r="S291" s="253"/>
      <c r="T291" s="25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5" t="s">
        <v>134</v>
      </c>
      <c r="AU291" s="255" t="s">
        <v>89</v>
      </c>
      <c r="AV291" s="14" t="s">
        <v>89</v>
      </c>
      <c r="AW291" s="14" t="s">
        <v>34</v>
      </c>
      <c r="AX291" s="14" t="s">
        <v>79</v>
      </c>
      <c r="AY291" s="255" t="s">
        <v>123</v>
      </c>
    </row>
    <row r="292" spans="1:51" s="15" customFormat="1" ht="12">
      <c r="A292" s="15"/>
      <c r="B292" s="256"/>
      <c r="C292" s="257"/>
      <c r="D292" s="230" t="s">
        <v>134</v>
      </c>
      <c r="E292" s="258" t="s">
        <v>1</v>
      </c>
      <c r="F292" s="259" t="s">
        <v>137</v>
      </c>
      <c r="G292" s="257"/>
      <c r="H292" s="260">
        <v>3</v>
      </c>
      <c r="I292" s="261"/>
      <c r="J292" s="257"/>
      <c r="K292" s="257"/>
      <c r="L292" s="262"/>
      <c r="M292" s="263"/>
      <c r="N292" s="264"/>
      <c r="O292" s="264"/>
      <c r="P292" s="264"/>
      <c r="Q292" s="264"/>
      <c r="R292" s="264"/>
      <c r="S292" s="264"/>
      <c r="T292" s="26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66" t="s">
        <v>134</v>
      </c>
      <c r="AU292" s="266" t="s">
        <v>89</v>
      </c>
      <c r="AV292" s="15" t="s">
        <v>130</v>
      </c>
      <c r="AW292" s="15" t="s">
        <v>34</v>
      </c>
      <c r="AX292" s="15" t="s">
        <v>87</v>
      </c>
      <c r="AY292" s="266" t="s">
        <v>123</v>
      </c>
    </row>
    <row r="293" spans="1:65" s="2" customFormat="1" ht="21.75" customHeight="1">
      <c r="A293" s="39"/>
      <c r="B293" s="40"/>
      <c r="C293" s="216" t="s">
        <v>292</v>
      </c>
      <c r="D293" s="216" t="s">
        <v>126</v>
      </c>
      <c r="E293" s="217" t="s">
        <v>293</v>
      </c>
      <c r="F293" s="218" t="s">
        <v>294</v>
      </c>
      <c r="G293" s="219" t="s">
        <v>155</v>
      </c>
      <c r="H293" s="220">
        <v>2</v>
      </c>
      <c r="I293" s="221"/>
      <c r="J293" s="222">
        <f>ROUND(I293*H293,2)</f>
        <v>0</v>
      </c>
      <c r="K293" s="223"/>
      <c r="L293" s="45"/>
      <c r="M293" s="224" t="s">
        <v>1</v>
      </c>
      <c r="N293" s="225" t="s">
        <v>44</v>
      </c>
      <c r="O293" s="92"/>
      <c r="P293" s="226">
        <f>O293*H293</f>
        <v>0</v>
      </c>
      <c r="Q293" s="226">
        <v>0</v>
      </c>
      <c r="R293" s="226">
        <f>Q293*H293</f>
        <v>0</v>
      </c>
      <c r="S293" s="226">
        <v>0</v>
      </c>
      <c r="T293" s="227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28" t="s">
        <v>130</v>
      </c>
      <c r="AT293" s="228" t="s">
        <v>126</v>
      </c>
      <c r="AU293" s="228" t="s">
        <v>89</v>
      </c>
      <c r="AY293" s="18" t="s">
        <v>123</v>
      </c>
      <c r="BE293" s="229">
        <f>IF(N293="základní",J293,0)</f>
        <v>0</v>
      </c>
      <c r="BF293" s="229">
        <f>IF(N293="snížená",J293,0)</f>
        <v>0</v>
      </c>
      <c r="BG293" s="229">
        <f>IF(N293="zákl. přenesená",J293,0)</f>
        <v>0</v>
      </c>
      <c r="BH293" s="229">
        <f>IF(N293="sníž. přenesená",J293,0)</f>
        <v>0</v>
      </c>
      <c r="BI293" s="229">
        <f>IF(N293="nulová",J293,0)</f>
        <v>0</v>
      </c>
      <c r="BJ293" s="18" t="s">
        <v>87</v>
      </c>
      <c r="BK293" s="229">
        <f>ROUND(I293*H293,2)</f>
        <v>0</v>
      </c>
      <c r="BL293" s="18" t="s">
        <v>130</v>
      </c>
      <c r="BM293" s="228" t="s">
        <v>295</v>
      </c>
    </row>
    <row r="294" spans="1:47" s="2" customFormat="1" ht="12">
      <c r="A294" s="39"/>
      <c r="B294" s="40"/>
      <c r="C294" s="41"/>
      <c r="D294" s="230" t="s">
        <v>132</v>
      </c>
      <c r="E294" s="41"/>
      <c r="F294" s="231" t="s">
        <v>296</v>
      </c>
      <c r="G294" s="41"/>
      <c r="H294" s="41"/>
      <c r="I294" s="232"/>
      <c r="J294" s="41"/>
      <c r="K294" s="41"/>
      <c r="L294" s="45"/>
      <c r="M294" s="233"/>
      <c r="N294" s="234"/>
      <c r="O294" s="92"/>
      <c r="P294" s="92"/>
      <c r="Q294" s="92"/>
      <c r="R294" s="92"/>
      <c r="S294" s="92"/>
      <c r="T294" s="93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132</v>
      </c>
      <c r="AU294" s="18" t="s">
        <v>89</v>
      </c>
    </row>
    <row r="295" spans="1:51" s="13" customFormat="1" ht="12">
      <c r="A295" s="13"/>
      <c r="B295" s="235"/>
      <c r="C295" s="236"/>
      <c r="D295" s="230" t="s">
        <v>134</v>
      </c>
      <c r="E295" s="237" t="s">
        <v>1</v>
      </c>
      <c r="F295" s="238" t="s">
        <v>142</v>
      </c>
      <c r="G295" s="236"/>
      <c r="H295" s="237" t="s">
        <v>1</v>
      </c>
      <c r="I295" s="239"/>
      <c r="J295" s="236"/>
      <c r="K295" s="236"/>
      <c r="L295" s="240"/>
      <c r="M295" s="241"/>
      <c r="N295" s="242"/>
      <c r="O295" s="242"/>
      <c r="P295" s="242"/>
      <c r="Q295" s="242"/>
      <c r="R295" s="242"/>
      <c r="S295" s="242"/>
      <c r="T295" s="24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4" t="s">
        <v>134</v>
      </c>
      <c r="AU295" s="244" t="s">
        <v>89</v>
      </c>
      <c r="AV295" s="13" t="s">
        <v>87</v>
      </c>
      <c r="AW295" s="13" t="s">
        <v>34</v>
      </c>
      <c r="AX295" s="13" t="s">
        <v>79</v>
      </c>
      <c r="AY295" s="244" t="s">
        <v>123</v>
      </c>
    </row>
    <row r="296" spans="1:51" s="14" customFormat="1" ht="12">
      <c r="A296" s="14"/>
      <c r="B296" s="245"/>
      <c r="C296" s="246"/>
      <c r="D296" s="230" t="s">
        <v>134</v>
      </c>
      <c r="E296" s="247" t="s">
        <v>1</v>
      </c>
      <c r="F296" s="248" t="s">
        <v>163</v>
      </c>
      <c r="G296" s="246"/>
      <c r="H296" s="249">
        <v>2</v>
      </c>
      <c r="I296" s="250"/>
      <c r="J296" s="246"/>
      <c r="K296" s="246"/>
      <c r="L296" s="251"/>
      <c r="M296" s="252"/>
      <c r="N296" s="253"/>
      <c r="O296" s="253"/>
      <c r="P296" s="253"/>
      <c r="Q296" s="253"/>
      <c r="R296" s="253"/>
      <c r="S296" s="253"/>
      <c r="T296" s="25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5" t="s">
        <v>134</v>
      </c>
      <c r="AU296" s="255" t="s">
        <v>89</v>
      </c>
      <c r="AV296" s="14" t="s">
        <v>89</v>
      </c>
      <c r="AW296" s="14" t="s">
        <v>34</v>
      </c>
      <c r="AX296" s="14" t="s">
        <v>79</v>
      </c>
      <c r="AY296" s="255" t="s">
        <v>123</v>
      </c>
    </row>
    <row r="297" spans="1:51" s="15" customFormat="1" ht="12">
      <c r="A297" s="15"/>
      <c r="B297" s="256"/>
      <c r="C297" s="257"/>
      <c r="D297" s="230" t="s">
        <v>134</v>
      </c>
      <c r="E297" s="258" t="s">
        <v>1</v>
      </c>
      <c r="F297" s="259" t="s">
        <v>137</v>
      </c>
      <c r="G297" s="257"/>
      <c r="H297" s="260">
        <v>2</v>
      </c>
      <c r="I297" s="261"/>
      <c r="J297" s="257"/>
      <c r="K297" s="257"/>
      <c r="L297" s="262"/>
      <c r="M297" s="263"/>
      <c r="N297" s="264"/>
      <c r="O297" s="264"/>
      <c r="P297" s="264"/>
      <c r="Q297" s="264"/>
      <c r="R297" s="264"/>
      <c r="S297" s="264"/>
      <c r="T297" s="26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66" t="s">
        <v>134</v>
      </c>
      <c r="AU297" s="266" t="s">
        <v>89</v>
      </c>
      <c r="AV297" s="15" t="s">
        <v>130</v>
      </c>
      <c r="AW297" s="15" t="s">
        <v>34</v>
      </c>
      <c r="AX297" s="15" t="s">
        <v>87</v>
      </c>
      <c r="AY297" s="266" t="s">
        <v>123</v>
      </c>
    </row>
    <row r="298" spans="1:65" s="2" customFormat="1" ht="21.75" customHeight="1">
      <c r="A298" s="39"/>
      <c r="B298" s="40"/>
      <c r="C298" s="216" t="s">
        <v>297</v>
      </c>
      <c r="D298" s="216" t="s">
        <v>126</v>
      </c>
      <c r="E298" s="217" t="s">
        <v>298</v>
      </c>
      <c r="F298" s="218" t="s">
        <v>299</v>
      </c>
      <c r="G298" s="219" t="s">
        <v>155</v>
      </c>
      <c r="H298" s="220">
        <v>9</v>
      </c>
      <c r="I298" s="221"/>
      <c r="J298" s="222">
        <f>ROUND(I298*H298,2)</f>
        <v>0</v>
      </c>
      <c r="K298" s="223"/>
      <c r="L298" s="45"/>
      <c r="M298" s="224" t="s">
        <v>1</v>
      </c>
      <c r="N298" s="225" t="s">
        <v>44</v>
      </c>
      <c r="O298" s="92"/>
      <c r="P298" s="226">
        <f>O298*H298</f>
        <v>0</v>
      </c>
      <c r="Q298" s="226">
        <v>0</v>
      </c>
      <c r="R298" s="226">
        <f>Q298*H298</f>
        <v>0</v>
      </c>
      <c r="S298" s="226">
        <v>0</v>
      </c>
      <c r="T298" s="227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28" t="s">
        <v>130</v>
      </c>
      <c r="AT298" s="228" t="s">
        <v>126</v>
      </c>
      <c r="AU298" s="228" t="s">
        <v>89</v>
      </c>
      <c r="AY298" s="18" t="s">
        <v>123</v>
      </c>
      <c r="BE298" s="229">
        <f>IF(N298="základní",J298,0)</f>
        <v>0</v>
      </c>
      <c r="BF298" s="229">
        <f>IF(N298="snížená",J298,0)</f>
        <v>0</v>
      </c>
      <c r="BG298" s="229">
        <f>IF(N298="zákl. přenesená",J298,0)</f>
        <v>0</v>
      </c>
      <c r="BH298" s="229">
        <f>IF(N298="sníž. přenesená",J298,0)</f>
        <v>0</v>
      </c>
      <c r="BI298" s="229">
        <f>IF(N298="nulová",J298,0)</f>
        <v>0</v>
      </c>
      <c r="BJ298" s="18" t="s">
        <v>87</v>
      </c>
      <c r="BK298" s="229">
        <f>ROUND(I298*H298,2)</f>
        <v>0</v>
      </c>
      <c r="BL298" s="18" t="s">
        <v>130</v>
      </c>
      <c r="BM298" s="228" t="s">
        <v>300</v>
      </c>
    </row>
    <row r="299" spans="1:47" s="2" customFormat="1" ht="12">
      <c r="A299" s="39"/>
      <c r="B299" s="40"/>
      <c r="C299" s="41"/>
      <c r="D299" s="230" t="s">
        <v>132</v>
      </c>
      <c r="E299" s="41"/>
      <c r="F299" s="231" t="s">
        <v>301</v>
      </c>
      <c r="G299" s="41"/>
      <c r="H299" s="41"/>
      <c r="I299" s="232"/>
      <c r="J299" s="41"/>
      <c r="K299" s="41"/>
      <c r="L299" s="45"/>
      <c r="M299" s="233"/>
      <c r="N299" s="234"/>
      <c r="O299" s="92"/>
      <c r="P299" s="92"/>
      <c r="Q299" s="92"/>
      <c r="R299" s="92"/>
      <c r="S299" s="92"/>
      <c r="T299" s="93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132</v>
      </c>
      <c r="AU299" s="18" t="s">
        <v>89</v>
      </c>
    </row>
    <row r="300" spans="1:51" s="13" customFormat="1" ht="12">
      <c r="A300" s="13"/>
      <c r="B300" s="235"/>
      <c r="C300" s="236"/>
      <c r="D300" s="230" t="s">
        <v>134</v>
      </c>
      <c r="E300" s="237" t="s">
        <v>1</v>
      </c>
      <c r="F300" s="238" t="s">
        <v>142</v>
      </c>
      <c r="G300" s="236"/>
      <c r="H300" s="237" t="s">
        <v>1</v>
      </c>
      <c r="I300" s="239"/>
      <c r="J300" s="236"/>
      <c r="K300" s="236"/>
      <c r="L300" s="240"/>
      <c r="M300" s="241"/>
      <c r="N300" s="242"/>
      <c r="O300" s="242"/>
      <c r="P300" s="242"/>
      <c r="Q300" s="242"/>
      <c r="R300" s="242"/>
      <c r="S300" s="242"/>
      <c r="T300" s="24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4" t="s">
        <v>134</v>
      </c>
      <c r="AU300" s="244" t="s">
        <v>89</v>
      </c>
      <c r="AV300" s="13" t="s">
        <v>87</v>
      </c>
      <c r="AW300" s="13" t="s">
        <v>34</v>
      </c>
      <c r="AX300" s="13" t="s">
        <v>79</v>
      </c>
      <c r="AY300" s="244" t="s">
        <v>123</v>
      </c>
    </row>
    <row r="301" spans="1:51" s="14" customFormat="1" ht="12">
      <c r="A301" s="14"/>
      <c r="B301" s="245"/>
      <c r="C301" s="246"/>
      <c r="D301" s="230" t="s">
        <v>134</v>
      </c>
      <c r="E301" s="247" t="s">
        <v>1</v>
      </c>
      <c r="F301" s="248" t="s">
        <v>169</v>
      </c>
      <c r="G301" s="246"/>
      <c r="H301" s="249">
        <v>1</v>
      </c>
      <c r="I301" s="250"/>
      <c r="J301" s="246"/>
      <c r="K301" s="246"/>
      <c r="L301" s="251"/>
      <c r="M301" s="252"/>
      <c r="N301" s="253"/>
      <c r="O301" s="253"/>
      <c r="P301" s="253"/>
      <c r="Q301" s="253"/>
      <c r="R301" s="253"/>
      <c r="S301" s="253"/>
      <c r="T301" s="25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5" t="s">
        <v>134</v>
      </c>
      <c r="AU301" s="255" t="s">
        <v>89</v>
      </c>
      <c r="AV301" s="14" t="s">
        <v>89</v>
      </c>
      <c r="AW301" s="14" t="s">
        <v>34</v>
      </c>
      <c r="AX301" s="14" t="s">
        <v>79</v>
      </c>
      <c r="AY301" s="255" t="s">
        <v>123</v>
      </c>
    </row>
    <row r="302" spans="1:51" s="14" customFormat="1" ht="12">
      <c r="A302" s="14"/>
      <c r="B302" s="245"/>
      <c r="C302" s="246"/>
      <c r="D302" s="230" t="s">
        <v>134</v>
      </c>
      <c r="E302" s="247" t="s">
        <v>1</v>
      </c>
      <c r="F302" s="248" t="s">
        <v>170</v>
      </c>
      <c r="G302" s="246"/>
      <c r="H302" s="249">
        <v>1</v>
      </c>
      <c r="I302" s="250"/>
      <c r="J302" s="246"/>
      <c r="K302" s="246"/>
      <c r="L302" s="251"/>
      <c r="M302" s="252"/>
      <c r="N302" s="253"/>
      <c r="O302" s="253"/>
      <c r="P302" s="253"/>
      <c r="Q302" s="253"/>
      <c r="R302" s="253"/>
      <c r="S302" s="253"/>
      <c r="T302" s="25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5" t="s">
        <v>134</v>
      </c>
      <c r="AU302" s="255" t="s">
        <v>89</v>
      </c>
      <c r="AV302" s="14" t="s">
        <v>89</v>
      </c>
      <c r="AW302" s="14" t="s">
        <v>34</v>
      </c>
      <c r="AX302" s="14" t="s">
        <v>79</v>
      </c>
      <c r="AY302" s="255" t="s">
        <v>123</v>
      </c>
    </row>
    <row r="303" spans="1:51" s="14" customFormat="1" ht="12">
      <c r="A303" s="14"/>
      <c r="B303" s="245"/>
      <c r="C303" s="246"/>
      <c r="D303" s="230" t="s">
        <v>134</v>
      </c>
      <c r="E303" s="247" t="s">
        <v>1</v>
      </c>
      <c r="F303" s="248" t="s">
        <v>171</v>
      </c>
      <c r="G303" s="246"/>
      <c r="H303" s="249">
        <v>1</v>
      </c>
      <c r="I303" s="250"/>
      <c r="J303" s="246"/>
      <c r="K303" s="246"/>
      <c r="L303" s="251"/>
      <c r="M303" s="252"/>
      <c r="N303" s="253"/>
      <c r="O303" s="253"/>
      <c r="P303" s="253"/>
      <c r="Q303" s="253"/>
      <c r="R303" s="253"/>
      <c r="S303" s="253"/>
      <c r="T303" s="25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5" t="s">
        <v>134</v>
      </c>
      <c r="AU303" s="255" t="s">
        <v>89</v>
      </c>
      <c r="AV303" s="14" t="s">
        <v>89</v>
      </c>
      <c r="AW303" s="14" t="s">
        <v>34</v>
      </c>
      <c r="AX303" s="14" t="s">
        <v>79</v>
      </c>
      <c r="AY303" s="255" t="s">
        <v>123</v>
      </c>
    </row>
    <row r="304" spans="1:51" s="14" customFormat="1" ht="12">
      <c r="A304" s="14"/>
      <c r="B304" s="245"/>
      <c r="C304" s="246"/>
      <c r="D304" s="230" t="s">
        <v>134</v>
      </c>
      <c r="E304" s="247" t="s">
        <v>1</v>
      </c>
      <c r="F304" s="248" t="s">
        <v>172</v>
      </c>
      <c r="G304" s="246"/>
      <c r="H304" s="249">
        <v>1</v>
      </c>
      <c r="I304" s="250"/>
      <c r="J304" s="246"/>
      <c r="K304" s="246"/>
      <c r="L304" s="251"/>
      <c r="M304" s="252"/>
      <c r="N304" s="253"/>
      <c r="O304" s="253"/>
      <c r="P304" s="253"/>
      <c r="Q304" s="253"/>
      <c r="R304" s="253"/>
      <c r="S304" s="253"/>
      <c r="T304" s="25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5" t="s">
        <v>134</v>
      </c>
      <c r="AU304" s="255" t="s">
        <v>89</v>
      </c>
      <c r="AV304" s="14" t="s">
        <v>89</v>
      </c>
      <c r="AW304" s="14" t="s">
        <v>34</v>
      </c>
      <c r="AX304" s="14" t="s">
        <v>79</v>
      </c>
      <c r="AY304" s="255" t="s">
        <v>123</v>
      </c>
    </row>
    <row r="305" spans="1:51" s="14" customFormat="1" ht="12">
      <c r="A305" s="14"/>
      <c r="B305" s="245"/>
      <c r="C305" s="246"/>
      <c r="D305" s="230" t="s">
        <v>134</v>
      </c>
      <c r="E305" s="247" t="s">
        <v>1</v>
      </c>
      <c r="F305" s="248" t="s">
        <v>173</v>
      </c>
      <c r="G305" s="246"/>
      <c r="H305" s="249">
        <v>2</v>
      </c>
      <c r="I305" s="250"/>
      <c r="J305" s="246"/>
      <c r="K305" s="246"/>
      <c r="L305" s="251"/>
      <c r="M305" s="252"/>
      <c r="N305" s="253"/>
      <c r="O305" s="253"/>
      <c r="P305" s="253"/>
      <c r="Q305" s="253"/>
      <c r="R305" s="253"/>
      <c r="S305" s="253"/>
      <c r="T305" s="25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5" t="s">
        <v>134</v>
      </c>
      <c r="AU305" s="255" t="s">
        <v>89</v>
      </c>
      <c r="AV305" s="14" t="s">
        <v>89</v>
      </c>
      <c r="AW305" s="14" t="s">
        <v>34</v>
      </c>
      <c r="AX305" s="14" t="s">
        <v>79</v>
      </c>
      <c r="AY305" s="255" t="s">
        <v>123</v>
      </c>
    </row>
    <row r="306" spans="1:51" s="14" customFormat="1" ht="12">
      <c r="A306" s="14"/>
      <c r="B306" s="245"/>
      <c r="C306" s="246"/>
      <c r="D306" s="230" t="s">
        <v>134</v>
      </c>
      <c r="E306" s="247" t="s">
        <v>1</v>
      </c>
      <c r="F306" s="248" t="s">
        <v>174</v>
      </c>
      <c r="G306" s="246"/>
      <c r="H306" s="249">
        <v>2</v>
      </c>
      <c r="I306" s="250"/>
      <c r="J306" s="246"/>
      <c r="K306" s="246"/>
      <c r="L306" s="251"/>
      <c r="M306" s="252"/>
      <c r="N306" s="253"/>
      <c r="O306" s="253"/>
      <c r="P306" s="253"/>
      <c r="Q306" s="253"/>
      <c r="R306" s="253"/>
      <c r="S306" s="253"/>
      <c r="T306" s="25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5" t="s">
        <v>134</v>
      </c>
      <c r="AU306" s="255" t="s">
        <v>89</v>
      </c>
      <c r="AV306" s="14" t="s">
        <v>89</v>
      </c>
      <c r="AW306" s="14" t="s">
        <v>34</v>
      </c>
      <c r="AX306" s="14" t="s">
        <v>79</v>
      </c>
      <c r="AY306" s="255" t="s">
        <v>123</v>
      </c>
    </row>
    <row r="307" spans="1:51" s="14" customFormat="1" ht="12">
      <c r="A307" s="14"/>
      <c r="B307" s="245"/>
      <c r="C307" s="246"/>
      <c r="D307" s="230" t="s">
        <v>134</v>
      </c>
      <c r="E307" s="247" t="s">
        <v>1</v>
      </c>
      <c r="F307" s="248" t="s">
        <v>175</v>
      </c>
      <c r="G307" s="246"/>
      <c r="H307" s="249">
        <v>1</v>
      </c>
      <c r="I307" s="250"/>
      <c r="J307" s="246"/>
      <c r="K307" s="246"/>
      <c r="L307" s="251"/>
      <c r="M307" s="252"/>
      <c r="N307" s="253"/>
      <c r="O307" s="253"/>
      <c r="P307" s="253"/>
      <c r="Q307" s="253"/>
      <c r="R307" s="253"/>
      <c r="S307" s="253"/>
      <c r="T307" s="25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5" t="s">
        <v>134</v>
      </c>
      <c r="AU307" s="255" t="s">
        <v>89</v>
      </c>
      <c r="AV307" s="14" t="s">
        <v>89</v>
      </c>
      <c r="AW307" s="14" t="s">
        <v>34</v>
      </c>
      <c r="AX307" s="14" t="s">
        <v>79</v>
      </c>
      <c r="AY307" s="255" t="s">
        <v>123</v>
      </c>
    </row>
    <row r="308" spans="1:51" s="15" customFormat="1" ht="12">
      <c r="A308" s="15"/>
      <c r="B308" s="256"/>
      <c r="C308" s="257"/>
      <c r="D308" s="230" t="s">
        <v>134</v>
      </c>
      <c r="E308" s="258" t="s">
        <v>1</v>
      </c>
      <c r="F308" s="259" t="s">
        <v>137</v>
      </c>
      <c r="G308" s="257"/>
      <c r="H308" s="260">
        <v>9</v>
      </c>
      <c r="I308" s="261"/>
      <c r="J308" s="257"/>
      <c r="K308" s="257"/>
      <c r="L308" s="262"/>
      <c r="M308" s="263"/>
      <c r="N308" s="264"/>
      <c r="O308" s="264"/>
      <c r="P308" s="264"/>
      <c r="Q308" s="264"/>
      <c r="R308" s="264"/>
      <c r="S308" s="264"/>
      <c r="T308" s="26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66" t="s">
        <v>134</v>
      </c>
      <c r="AU308" s="266" t="s">
        <v>89</v>
      </c>
      <c r="AV308" s="15" t="s">
        <v>130</v>
      </c>
      <c r="AW308" s="15" t="s">
        <v>34</v>
      </c>
      <c r="AX308" s="15" t="s">
        <v>87</v>
      </c>
      <c r="AY308" s="266" t="s">
        <v>123</v>
      </c>
    </row>
    <row r="309" spans="1:65" s="2" customFormat="1" ht="21.75" customHeight="1">
      <c r="A309" s="39"/>
      <c r="B309" s="40"/>
      <c r="C309" s="216" t="s">
        <v>302</v>
      </c>
      <c r="D309" s="216" t="s">
        <v>126</v>
      </c>
      <c r="E309" s="217" t="s">
        <v>303</v>
      </c>
      <c r="F309" s="218" t="s">
        <v>304</v>
      </c>
      <c r="G309" s="219" t="s">
        <v>155</v>
      </c>
      <c r="H309" s="220">
        <v>3</v>
      </c>
      <c r="I309" s="221"/>
      <c r="J309" s="222">
        <f>ROUND(I309*H309,2)</f>
        <v>0</v>
      </c>
      <c r="K309" s="223"/>
      <c r="L309" s="45"/>
      <c r="M309" s="224" t="s">
        <v>1</v>
      </c>
      <c r="N309" s="225" t="s">
        <v>44</v>
      </c>
      <c r="O309" s="92"/>
      <c r="P309" s="226">
        <f>O309*H309</f>
        <v>0</v>
      </c>
      <c r="Q309" s="226">
        <v>0</v>
      </c>
      <c r="R309" s="226">
        <f>Q309*H309</f>
        <v>0</v>
      </c>
      <c r="S309" s="226">
        <v>0</v>
      </c>
      <c r="T309" s="227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28" t="s">
        <v>130</v>
      </c>
      <c r="AT309" s="228" t="s">
        <v>126</v>
      </c>
      <c r="AU309" s="228" t="s">
        <v>89</v>
      </c>
      <c r="AY309" s="18" t="s">
        <v>123</v>
      </c>
      <c r="BE309" s="229">
        <f>IF(N309="základní",J309,0)</f>
        <v>0</v>
      </c>
      <c r="BF309" s="229">
        <f>IF(N309="snížená",J309,0)</f>
        <v>0</v>
      </c>
      <c r="BG309" s="229">
        <f>IF(N309="zákl. přenesená",J309,0)</f>
        <v>0</v>
      </c>
      <c r="BH309" s="229">
        <f>IF(N309="sníž. přenesená",J309,0)</f>
        <v>0</v>
      </c>
      <c r="BI309" s="229">
        <f>IF(N309="nulová",J309,0)</f>
        <v>0</v>
      </c>
      <c r="BJ309" s="18" t="s">
        <v>87</v>
      </c>
      <c r="BK309" s="229">
        <f>ROUND(I309*H309,2)</f>
        <v>0</v>
      </c>
      <c r="BL309" s="18" t="s">
        <v>130</v>
      </c>
      <c r="BM309" s="228" t="s">
        <v>305</v>
      </c>
    </row>
    <row r="310" spans="1:47" s="2" customFormat="1" ht="12">
      <c r="A310" s="39"/>
      <c r="B310" s="40"/>
      <c r="C310" s="41"/>
      <c r="D310" s="230" t="s">
        <v>132</v>
      </c>
      <c r="E310" s="41"/>
      <c r="F310" s="231" t="s">
        <v>306</v>
      </c>
      <c r="G310" s="41"/>
      <c r="H310" s="41"/>
      <c r="I310" s="232"/>
      <c r="J310" s="41"/>
      <c r="K310" s="41"/>
      <c r="L310" s="45"/>
      <c r="M310" s="233"/>
      <c r="N310" s="234"/>
      <c r="O310" s="92"/>
      <c r="P310" s="92"/>
      <c r="Q310" s="92"/>
      <c r="R310" s="92"/>
      <c r="S310" s="92"/>
      <c r="T310" s="93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132</v>
      </c>
      <c r="AU310" s="18" t="s">
        <v>89</v>
      </c>
    </row>
    <row r="311" spans="1:51" s="13" customFormat="1" ht="12">
      <c r="A311" s="13"/>
      <c r="B311" s="235"/>
      <c r="C311" s="236"/>
      <c r="D311" s="230" t="s">
        <v>134</v>
      </c>
      <c r="E311" s="237" t="s">
        <v>1</v>
      </c>
      <c r="F311" s="238" t="s">
        <v>142</v>
      </c>
      <c r="G311" s="236"/>
      <c r="H311" s="237" t="s">
        <v>1</v>
      </c>
      <c r="I311" s="239"/>
      <c r="J311" s="236"/>
      <c r="K311" s="236"/>
      <c r="L311" s="240"/>
      <c r="M311" s="241"/>
      <c r="N311" s="242"/>
      <c r="O311" s="242"/>
      <c r="P311" s="242"/>
      <c r="Q311" s="242"/>
      <c r="R311" s="242"/>
      <c r="S311" s="242"/>
      <c r="T311" s="24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4" t="s">
        <v>134</v>
      </c>
      <c r="AU311" s="244" t="s">
        <v>89</v>
      </c>
      <c r="AV311" s="13" t="s">
        <v>87</v>
      </c>
      <c r="AW311" s="13" t="s">
        <v>34</v>
      </c>
      <c r="AX311" s="13" t="s">
        <v>79</v>
      </c>
      <c r="AY311" s="244" t="s">
        <v>123</v>
      </c>
    </row>
    <row r="312" spans="1:51" s="14" customFormat="1" ht="12">
      <c r="A312" s="14"/>
      <c r="B312" s="245"/>
      <c r="C312" s="246"/>
      <c r="D312" s="230" t="s">
        <v>134</v>
      </c>
      <c r="E312" s="247" t="s">
        <v>1</v>
      </c>
      <c r="F312" s="248" t="s">
        <v>181</v>
      </c>
      <c r="G312" s="246"/>
      <c r="H312" s="249">
        <v>1</v>
      </c>
      <c r="I312" s="250"/>
      <c r="J312" s="246"/>
      <c r="K312" s="246"/>
      <c r="L312" s="251"/>
      <c r="M312" s="252"/>
      <c r="N312" s="253"/>
      <c r="O312" s="253"/>
      <c r="P312" s="253"/>
      <c r="Q312" s="253"/>
      <c r="R312" s="253"/>
      <c r="S312" s="253"/>
      <c r="T312" s="25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5" t="s">
        <v>134</v>
      </c>
      <c r="AU312" s="255" t="s">
        <v>89</v>
      </c>
      <c r="AV312" s="14" t="s">
        <v>89</v>
      </c>
      <c r="AW312" s="14" t="s">
        <v>34</v>
      </c>
      <c r="AX312" s="14" t="s">
        <v>79</v>
      </c>
      <c r="AY312" s="255" t="s">
        <v>123</v>
      </c>
    </row>
    <row r="313" spans="1:51" s="14" customFormat="1" ht="12">
      <c r="A313" s="14"/>
      <c r="B313" s="245"/>
      <c r="C313" s="246"/>
      <c r="D313" s="230" t="s">
        <v>134</v>
      </c>
      <c r="E313" s="247" t="s">
        <v>1</v>
      </c>
      <c r="F313" s="248" t="s">
        <v>173</v>
      </c>
      <c r="G313" s="246"/>
      <c r="H313" s="249">
        <v>2</v>
      </c>
      <c r="I313" s="250"/>
      <c r="J313" s="246"/>
      <c r="K313" s="246"/>
      <c r="L313" s="251"/>
      <c r="M313" s="252"/>
      <c r="N313" s="253"/>
      <c r="O313" s="253"/>
      <c r="P313" s="253"/>
      <c r="Q313" s="253"/>
      <c r="R313" s="253"/>
      <c r="S313" s="253"/>
      <c r="T313" s="25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5" t="s">
        <v>134</v>
      </c>
      <c r="AU313" s="255" t="s">
        <v>89</v>
      </c>
      <c r="AV313" s="14" t="s">
        <v>89</v>
      </c>
      <c r="AW313" s="14" t="s">
        <v>34</v>
      </c>
      <c r="AX313" s="14" t="s">
        <v>79</v>
      </c>
      <c r="AY313" s="255" t="s">
        <v>123</v>
      </c>
    </row>
    <row r="314" spans="1:51" s="15" customFormat="1" ht="12">
      <c r="A314" s="15"/>
      <c r="B314" s="256"/>
      <c r="C314" s="257"/>
      <c r="D314" s="230" t="s">
        <v>134</v>
      </c>
      <c r="E314" s="258" t="s">
        <v>1</v>
      </c>
      <c r="F314" s="259" t="s">
        <v>137</v>
      </c>
      <c r="G314" s="257"/>
      <c r="H314" s="260">
        <v>3</v>
      </c>
      <c r="I314" s="261"/>
      <c r="J314" s="257"/>
      <c r="K314" s="257"/>
      <c r="L314" s="262"/>
      <c r="M314" s="263"/>
      <c r="N314" s="264"/>
      <c r="O314" s="264"/>
      <c r="P314" s="264"/>
      <c r="Q314" s="264"/>
      <c r="R314" s="264"/>
      <c r="S314" s="264"/>
      <c r="T314" s="26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66" t="s">
        <v>134</v>
      </c>
      <c r="AU314" s="266" t="s">
        <v>89</v>
      </c>
      <c r="AV314" s="15" t="s">
        <v>130</v>
      </c>
      <c r="AW314" s="15" t="s">
        <v>34</v>
      </c>
      <c r="AX314" s="15" t="s">
        <v>87</v>
      </c>
      <c r="AY314" s="266" t="s">
        <v>123</v>
      </c>
    </row>
    <row r="315" spans="1:65" s="2" customFormat="1" ht="21.75" customHeight="1">
      <c r="A315" s="39"/>
      <c r="B315" s="40"/>
      <c r="C315" s="216" t="s">
        <v>307</v>
      </c>
      <c r="D315" s="216" t="s">
        <v>126</v>
      </c>
      <c r="E315" s="217" t="s">
        <v>308</v>
      </c>
      <c r="F315" s="218" t="s">
        <v>309</v>
      </c>
      <c r="G315" s="219" t="s">
        <v>129</v>
      </c>
      <c r="H315" s="220">
        <v>126.5</v>
      </c>
      <c r="I315" s="221"/>
      <c r="J315" s="222">
        <f>ROUND(I315*H315,2)</f>
        <v>0</v>
      </c>
      <c r="K315" s="223"/>
      <c r="L315" s="45"/>
      <c r="M315" s="224" t="s">
        <v>1</v>
      </c>
      <c r="N315" s="225" t="s">
        <v>44</v>
      </c>
      <c r="O315" s="92"/>
      <c r="P315" s="226">
        <f>O315*H315</f>
        <v>0</v>
      </c>
      <c r="Q315" s="226">
        <v>0</v>
      </c>
      <c r="R315" s="226">
        <f>Q315*H315</f>
        <v>0</v>
      </c>
      <c r="S315" s="226">
        <v>0</v>
      </c>
      <c r="T315" s="227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28" t="s">
        <v>130</v>
      </c>
      <c r="AT315" s="228" t="s">
        <v>126</v>
      </c>
      <c r="AU315" s="228" t="s">
        <v>89</v>
      </c>
      <c r="AY315" s="18" t="s">
        <v>123</v>
      </c>
      <c r="BE315" s="229">
        <f>IF(N315="základní",J315,0)</f>
        <v>0</v>
      </c>
      <c r="BF315" s="229">
        <f>IF(N315="snížená",J315,0)</f>
        <v>0</v>
      </c>
      <c r="BG315" s="229">
        <f>IF(N315="zákl. přenesená",J315,0)</f>
        <v>0</v>
      </c>
      <c r="BH315" s="229">
        <f>IF(N315="sníž. přenesená",J315,0)</f>
        <v>0</v>
      </c>
      <c r="BI315" s="229">
        <f>IF(N315="nulová",J315,0)</f>
        <v>0</v>
      </c>
      <c r="BJ315" s="18" t="s">
        <v>87</v>
      </c>
      <c r="BK315" s="229">
        <f>ROUND(I315*H315,2)</f>
        <v>0</v>
      </c>
      <c r="BL315" s="18" t="s">
        <v>130</v>
      </c>
      <c r="BM315" s="228" t="s">
        <v>310</v>
      </c>
    </row>
    <row r="316" spans="1:47" s="2" customFormat="1" ht="12">
      <c r="A316" s="39"/>
      <c r="B316" s="40"/>
      <c r="C316" s="41"/>
      <c r="D316" s="230" t="s">
        <v>132</v>
      </c>
      <c r="E316" s="41"/>
      <c r="F316" s="231" t="s">
        <v>311</v>
      </c>
      <c r="G316" s="41"/>
      <c r="H316" s="41"/>
      <c r="I316" s="232"/>
      <c r="J316" s="41"/>
      <c r="K316" s="41"/>
      <c r="L316" s="45"/>
      <c r="M316" s="233"/>
      <c r="N316" s="234"/>
      <c r="O316" s="92"/>
      <c r="P316" s="92"/>
      <c r="Q316" s="92"/>
      <c r="R316" s="92"/>
      <c r="S316" s="92"/>
      <c r="T316" s="93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132</v>
      </c>
      <c r="AU316" s="18" t="s">
        <v>89</v>
      </c>
    </row>
    <row r="317" spans="1:51" s="13" customFormat="1" ht="12">
      <c r="A317" s="13"/>
      <c r="B317" s="235"/>
      <c r="C317" s="236"/>
      <c r="D317" s="230" t="s">
        <v>134</v>
      </c>
      <c r="E317" s="237" t="s">
        <v>1</v>
      </c>
      <c r="F317" s="238" t="s">
        <v>142</v>
      </c>
      <c r="G317" s="236"/>
      <c r="H317" s="237" t="s">
        <v>1</v>
      </c>
      <c r="I317" s="239"/>
      <c r="J317" s="236"/>
      <c r="K317" s="236"/>
      <c r="L317" s="240"/>
      <c r="M317" s="241"/>
      <c r="N317" s="242"/>
      <c r="O317" s="242"/>
      <c r="P317" s="242"/>
      <c r="Q317" s="242"/>
      <c r="R317" s="242"/>
      <c r="S317" s="242"/>
      <c r="T317" s="24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4" t="s">
        <v>134</v>
      </c>
      <c r="AU317" s="244" t="s">
        <v>89</v>
      </c>
      <c r="AV317" s="13" t="s">
        <v>87</v>
      </c>
      <c r="AW317" s="13" t="s">
        <v>34</v>
      </c>
      <c r="AX317" s="13" t="s">
        <v>79</v>
      </c>
      <c r="AY317" s="244" t="s">
        <v>123</v>
      </c>
    </row>
    <row r="318" spans="1:51" s="14" customFormat="1" ht="12">
      <c r="A318" s="14"/>
      <c r="B318" s="245"/>
      <c r="C318" s="246"/>
      <c r="D318" s="230" t="s">
        <v>134</v>
      </c>
      <c r="E318" s="247" t="s">
        <v>1</v>
      </c>
      <c r="F318" s="248" t="s">
        <v>312</v>
      </c>
      <c r="G318" s="246"/>
      <c r="H318" s="249">
        <v>126.5</v>
      </c>
      <c r="I318" s="250"/>
      <c r="J318" s="246"/>
      <c r="K318" s="246"/>
      <c r="L318" s="251"/>
      <c r="M318" s="252"/>
      <c r="N318" s="253"/>
      <c r="O318" s="253"/>
      <c r="P318" s="253"/>
      <c r="Q318" s="253"/>
      <c r="R318" s="253"/>
      <c r="S318" s="253"/>
      <c r="T318" s="25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5" t="s">
        <v>134</v>
      </c>
      <c r="AU318" s="255" t="s">
        <v>89</v>
      </c>
      <c r="AV318" s="14" t="s">
        <v>89</v>
      </c>
      <c r="AW318" s="14" t="s">
        <v>34</v>
      </c>
      <c r="AX318" s="14" t="s">
        <v>79</v>
      </c>
      <c r="AY318" s="255" t="s">
        <v>123</v>
      </c>
    </row>
    <row r="319" spans="1:51" s="15" customFormat="1" ht="12">
      <c r="A319" s="15"/>
      <c r="B319" s="256"/>
      <c r="C319" s="257"/>
      <c r="D319" s="230" t="s">
        <v>134</v>
      </c>
      <c r="E319" s="258" t="s">
        <v>1</v>
      </c>
      <c r="F319" s="259" t="s">
        <v>137</v>
      </c>
      <c r="G319" s="257"/>
      <c r="H319" s="260">
        <v>126.5</v>
      </c>
      <c r="I319" s="261"/>
      <c r="J319" s="257"/>
      <c r="K319" s="257"/>
      <c r="L319" s="262"/>
      <c r="M319" s="263"/>
      <c r="N319" s="264"/>
      <c r="O319" s="264"/>
      <c r="P319" s="264"/>
      <c r="Q319" s="264"/>
      <c r="R319" s="264"/>
      <c r="S319" s="264"/>
      <c r="T319" s="26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66" t="s">
        <v>134</v>
      </c>
      <c r="AU319" s="266" t="s">
        <v>89</v>
      </c>
      <c r="AV319" s="15" t="s">
        <v>130</v>
      </c>
      <c r="AW319" s="15" t="s">
        <v>34</v>
      </c>
      <c r="AX319" s="15" t="s">
        <v>87</v>
      </c>
      <c r="AY319" s="266" t="s">
        <v>123</v>
      </c>
    </row>
    <row r="320" spans="1:65" s="2" customFormat="1" ht="21.75" customHeight="1">
      <c r="A320" s="39"/>
      <c r="B320" s="40"/>
      <c r="C320" s="216" t="s">
        <v>313</v>
      </c>
      <c r="D320" s="216" t="s">
        <v>126</v>
      </c>
      <c r="E320" s="217" t="s">
        <v>314</v>
      </c>
      <c r="F320" s="218" t="s">
        <v>315</v>
      </c>
      <c r="G320" s="219" t="s">
        <v>129</v>
      </c>
      <c r="H320" s="220">
        <v>2403.5</v>
      </c>
      <c r="I320" s="221"/>
      <c r="J320" s="222">
        <f>ROUND(I320*H320,2)</f>
        <v>0</v>
      </c>
      <c r="K320" s="223"/>
      <c r="L320" s="45"/>
      <c r="M320" s="224" t="s">
        <v>1</v>
      </c>
      <c r="N320" s="225" t="s">
        <v>44</v>
      </c>
      <c r="O320" s="92"/>
      <c r="P320" s="226">
        <f>O320*H320</f>
        <v>0</v>
      </c>
      <c r="Q320" s="226">
        <v>0</v>
      </c>
      <c r="R320" s="226">
        <f>Q320*H320</f>
        <v>0</v>
      </c>
      <c r="S320" s="226">
        <v>0</v>
      </c>
      <c r="T320" s="227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28" t="s">
        <v>130</v>
      </c>
      <c r="AT320" s="228" t="s">
        <v>126</v>
      </c>
      <c r="AU320" s="228" t="s">
        <v>89</v>
      </c>
      <c r="AY320" s="18" t="s">
        <v>123</v>
      </c>
      <c r="BE320" s="229">
        <f>IF(N320="základní",J320,0)</f>
        <v>0</v>
      </c>
      <c r="BF320" s="229">
        <f>IF(N320="snížená",J320,0)</f>
        <v>0</v>
      </c>
      <c r="BG320" s="229">
        <f>IF(N320="zákl. přenesená",J320,0)</f>
        <v>0</v>
      </c>
      <c r="BH320" s="229">
        <f>IF(N320="sníž. přenesená",J320,0)</f>
        <v>0</v>
      </c>
      <c r="BI320" s="229">
        <f>IF(N320="nulová",J320,0)</f>
        <v>0</v>
      </c>
      <c r="BJ320" s="18" t="s">
        <v>87</v>
      </c>
      <c r="BK320" s="229">
        <f>ROUND(I320*H320,2)</f>
        <v>0</v>
      </c>
      <c r="BL320" s="18" t="s">
        <v>130</v>
      </c>
      <c r="BM320" s="228" t="s">
        <v>316</v>
      </c>
    </row>
    <row r="321" spans="1:47" s="2" customFormat="1" ht="12">
      <c r="A321" s="39"/>
      <c r="B321" s="40"/>
      <c r="C321" s="41"/>
      <c r="D321" s="230" t="s">
        <v>132</v>
      </c>
      <c r="E321" s="41"/>
      <c r="F321" s="231" t="s">
        <v>317</v>
      </c>
      <c r="G321" s="41"/>
      <c r="H321" s="41"/>
      <c r="I321" s="232"/>
      <c r="J321" s="41"/>
      <c r="K321" s="41"/>
      <c r="L321" s="45"/>
      <c r="M321" s="233"/>
      <c r="N321" s="234"/>
      <c r="O321" s="92"/>
      <c r="P321" s="92"/>
      <c r="Q321" s="92"/>
      <c r="R321" s="92"/>
      <c r="S321" s="92"/>
      <c r="T321" s="93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132</v>
      </c>
      <c r="AU321" s="18" t="s">
        <v>89</v>
      </c>
    </row>
    <row r="322" spans="1:51" s="13" customFormat="1" ht="12">
      <c r="A322" s="13"/>
      <c r="B322" s="235"/>
      <c r="C322" s="236"/>
      <c r="D322" s="230" t="s">
        <v>134</v>
      </c>
      <c r="E322" s="237" t="s">
        <v>1</v>
      </c>
      <c r="F322" s="238" t="s">
        <v>318</v>
      </c>
      <c r="G322" s="236"/>
      <c r="H322" s="237" t="s">
        <v>1</v>
      </c>
      <c r="I322" s="239"/>
      <c r="J322" s="236"/>
      <c r="K322" s="236"/>
      <c r="L322" s="240"/>
      <c r="M322" s="241"/>
      <c r="N322" s="242"/>
      <c r="O322" s="242"/>
      <c r="P322" s="242"/>
      <c r="Q322" s="242"/>
      <c r="R322" s="242"/>
      <c r="S322" s="242"/>
      <c r="T322" s="24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4" t="s">
        <v>134</v>
      </c>
      <c r="AU322" s="244" t="s">
        <v>89</v>
      </c>
      <c r="AV322" s="13" t="s">
        <v>87</v>
      </c>
      <c r="AW322" s="13" t="s">
        <v>34</v>
      </c>
      <c r="AX322" s="13" t="s">
        <v>79</v>
      </c>
      <c r="AY322" s="244" t="s">
        <v>123</v>
      </c>
    </row>
    <row r="323" spans="1:51" s="14" customFormat="1" ht="12">
      <c r="A323" s="14"/>
      <c r="B323" s="245"/>
      <c r="C323" s="246"/>
      <c r="D323" s="230" t="s">
        <v>134</v>
      </c>
      <c r="E323" s="247" t="s">
        <v>1</v>
      </c>
      <c r="F323" s="248" t="s">
        <v>319</v>
      </c>
      <c r="G323" s="246"/>
      <c r="H323" s="249">
        <v>2403.5</v>
      </c>
      <c r="I323" s="250"/>
      <c r="J323" s="246"/>
      <c r="K323" s="246"/>
      <c r="L323" s="251"/>
      <c r="M323" s="252"/>
      <c r="N323" s="253"/>
      <c r="O323" s="253"/>
      <c r="P323" s="253"/>
      <c r="Q323" s="253"/>
      <c r="R323" s="253"/>
      <c r="S323" s="253"/>
      <c r="T323" s="25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5" t="s">
        <v>134</v>
      </c>
      <c r="AU323" s="255" t="s">
        <v>89</v>
      </c>
      <c r="AV323" s="14" t="s">
        <v>89</v>
      </c>
      <c r="AW323" s="14" t="s">
        <v>34</v>
      </c>
      <c r="AX323" s="14" t="s">
        <v>79</v>
      </c>
      <c r="AY323" s="255" t="s">
        <v>123</v>
      </c>
    </row>
    <row r="324" spans="1:51" s="15" customFormat="1" ht="12">
      <c r="A324" s="15"/>
      <c r="B324" s="256"/>
      <c r="C324" s="257"/>
      <c r="D324" s="230" t="s">
        <v>134</v>
      </c>
      <c r="E324" s="258" t="s">
        <v>1</v>
      </c>
      <c r="F324" s="259" t="s">
        <v>137</v>
      </c>
      <c r="G324" s="257"/>
      <c r="H324" s="260">
        <v>2403.5</v>
      </c>
      <c r="I324" s="261"/>
      <c r="J324" s="257"/>
      <c r="K324" s="257"/>
      <c r="L324" s="262"/>
      <c r="M324" s="263"/>
      <c r="N324" s="264"/>
      <c r="O324" s="264"/>
      <c r="P324" s="264"/>
      <c r="Q324" s="264"/>
      <c r="R324" s="264"/>
      <c r="S324" s="264"/>
      <c r="T324" s="26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66" t="s">
        <v>134</v>
      </c>
      <c r="AU324" s="266" t="s">
        <v>89</v>
      </c>
      <c r="AV324" s="15" t="s">
        <v>130</v>
      </c>
      <c r="AW324" s="15" t="s">
        <v>34</v>
      </c>
      <c r="AX324" s="15" t="s">
        <v>87</v>
      </c>
      <c r="AY324" s="266" t="s">
        <v>123</v>
      </c>
    </row>
    <row r="325" spans="1:63" s="12" customFormat="1" ht="22.8" customHeight="1">
      <c r="A325" s="12"/>
      <c r="B325" s="200"/>
      <c r="C325" s="201"/>
      <c r="D325" s="202" t="s">
        <v>78</v>
      </c>
      <c r="E325" s="214" t="s">
        <v>238</v>
      </c>
      <c r="F325" s="214" t="s">
        <v>320</v>
      </c>
      <c r="G325" s="201"/>
      <c r="H325" s="201"/>
      <c r="I325" s="204"/>
      <c r="J325" s="215">
        <f>BK325</f>
        <v>0</v>
      </c>
      <c r="K325" s="201"/>
      <c r="L325" s="206"/>
      <c r="M325" s="207"/>
      <c r="N325" s="208"/>
      <c r="O325" s="208"/>
      <c r="P325" s="209">
        <f>SUM(P326:P405)</f>
        <v>0</v>
      </c>
      <c r="Q325" s="208"/>
      <c r="R325" s="209">
        <f>SUM(R326:R405)</f>
        <v>292.427</v>
      </c>
      <c r="S325" s="208"/>
      <c r="T325" s="210">
        <f>SUM(T326:T405)</f>
        <v>0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211" t="s">
        <v>87</v>
      </c>
      <c r="AT325" s="212" t="s">
        <v>78</v>
      </c>
      <c r="AU325" s="212" t="s">
        <v>87</v>
      </c>
      <c r="AY325" s="211" t="s">
        <v>123</v>
      </c>
      <c r="BK325" s="213">
        <f>SUM(BK326:BK405)</f>
        <v>0</v>
      </c>
    </row>
    <row r="326" spans="1:65" s="2" customFormat="1" ht="21.75" customHeight="1">
      <c r="A326" s="39"/>
      <c r="B326" s="40"/>
      <c r="C326" s="216" t="s">
        <v>321</v>
      </c>
      <c r="D326" s="216" t="s">
        <v>126</v>
      </c>
      <c r="E326" s="217" t="s">
        <v>322</v>
      </c>
      <c r="F326" s="218" t="s">
        <v>323</v>
      </c>
      <c r="G326" s="219" t="s">
        <v>129</v>
      </c>
      <c r="H326" s="220">
        <v>1753.33</v>
      </c>
      <c r="I326" s="221"/>
      <c r="J326" s="222">
        <f>ROUND(I326*H326,2)</f>
        <v>0</v>
      </c>
      <c r="K326" s="223"/>
      <c r="L326" s="45"/>
      <c r="M326" s="224" t="s">
        <v>1</v>
      </c>
      <c r="N326" s="225" t="s">
        <v>44</v>
      </c>
      <c r="O326" s="92"/>
      <c r="P326" s="226">
        <f>O326*H326</f>
        <v>0</v>
      </c>
      <c r="Q326" s="226">
        <v>0</v>
      </c>
      <c r="R326" s="226">
        <f>Q326*H326</f>
        <v>0</v>
      </c>
      <c r="S326" s="226">
        <v>0</v>
      </c>
      <c r="T326" s="227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28" t="s">
        <v>130</v>
      </c>
      <c r="AT326" s="228" t="s">
        <v>126</v>
      </c>
      <c r="AU326" s="228" t="s">
        <v>89</v>
      </c>
      <c r="AY326" s="18" t="s">
        <v>123</v>
      </c>
      <c r="BE326" s="229">
        <f>IF(N326="základní",J326,0)</f>
        <v>0</v>
      </c>
      <c r="BF326" s="229">
        <f>IF(N326="snížená",J326,0)</f>
        <v>0</v>
      </c>
      <c r="BG326" s="229">
        <f>IF(N326="zákl. přenesená",J326,0)</f>
        <v>0</v>
      </c>
      <c r="BH326" s="229">
        <f>IF(N326="sníž. přenesená",J326,0)</f>
        <v>0</v>
      </c>
      <c r="BI326" s="229">
        <f>IF(N326="nulová",J326,0)</f>
        <v>0</v>
      </c>
      <c r="BJ326" s="18" t="s">
        <v>87</v>
      </c>
      <c r="BK326" s="229">
        <f>ROUND(I326*H326,2)</f>
        <v>0</v>
      </c>
      <c r="BL326" s="18" t="s">
        <v>130</v>
      </c>
      <c r="BM326" s="228" t="s">
        <v>324</v>
      </c>
    </row>
    <row r="327" spans="1:47" s="2" customFormat="1" ht="12">
      <c r="A327" s="39"/>
      <c r="B327" s="40"/>
      <c r="C327" s="41"/>
      <c r="D327" s="230" t="s">
        <v>132</v>
      </c>
      <c r="E327" s="41"/>
      <c r="F327" s="231" t="s">
        <v>325</v>
      </c>
      <c r="G327" s="41"/>
      <c r="H327" s="41"/>
      <c r="I327" s="232"/>
      <c r="J327" s="41"/>
      <c r="K327" s="41"/>
      <c r="L327" s="45"/>
      <c r="M327" s="233"/>
      <c r="N327" s="234"/>
      <c r="O327" s="92"/>
      <c r="P327" s="92"/>
      <c r="Q327" s="92"/>
      <c r="R327" s="92"/>
      <c r="S327" s="92"/>
      <c r="T327" s="93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132</v>
      </c>
      <c r="AU327" s="18" t="s">
        <v>89</v>
      </c>
    </row>
    <row r="328" spans="1:65" s="2" customFormat="1" ht="16.5" customHeight="1">
      <c r="A328" s="39"/>
      <c r="B328" s="40"/>
      <c r="C328" s="216" t="s">
        <v>326</v>
      </c>
      <c r="D328" s="216" t="s">
        <v>126</v>
      </c>
      <c r="E328" s="217" t="s">
        <v>327</v>
      </c>
      <c r="F328" s="218" t="s">
        <v>328</v>
      </c>
      <c r="G328" s="219" t="s">
        <v>228</v>
      </c>
      <c r="H328" s="220">
        <v>116</v>
      </c>
      <c r="I328" s="221"/>
      <c r="J328" s="222">
        <f>ROUND(I328*H328,2)</f>
        <v>0</v>
      </c>
      <c r="K328" s="223"/>
      <c r="L328" s="45"/>
      <c r="M328" s="224" t="s">
        <v>1</v>
      </c>
      <c r="N328" s="225" t="s">
        <v>44</v>
      </c>
      <c r="O328" s="92"/>
      <c r="P328" s="226">
        <f>O328*H328</f>
        <v>0</v>
      </c>
      <c r="Q328" s="226">
        <v>0</v>
      </c>
      <c r="R328" s="226">
        <f>Q328*H328</f>
        <v>0</v>
      </c>
      <c r="S328" s="226">
        <v>0</v>
      </c>
      <c r="T328" s="227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28" t="s">
        <v>130</v>
      </c>
      <c r="AT328" s="228" t="s">
        <v>126</v>
      </c>
      <c r="AU328" s="228" t="s">
        <v>89</v>
      </c>
      <c r="AY328" s="18" t="s">
        <v>123</v>
      </c>
      <c r="BE328" s="229">
        <f>IF(N328="základní",J328,0)</f>
        <v>0</v>
      </c>
      <c r="BF328" s="229">
        <f>IF(N328="snížená",J328,0)</f>
        <v>0</v>
      </c>
      <c r="BG328" s="229">
        <f>IF(N328="zákl. přenesená",J328,0)</f>
        <v>0</v>
      </c>
      <c r="BH328" s="229">
        <f>IF(N328="sníž. přenesená",J328,0)</f>
        <v>0</v>
      </c>
      <c r="BI328" s="229">
        <f>IF(N328="nulová",J328,0)</f>
        <v>0</v>
      </c>
      <c r="BJ328" s="18" t="s">
        <v>87</v>
      </c>
      <c r="BK328" s="229">
        <f>ROUND(I328*H328,2)</f>
        <v>0</v>
      </c>
      <c r="BL328" s="18" t="s">
        <v>130</v>
      </c>
      <c r="BM328" s="228" t="s">
        <v>329</v>
      </c>
    </row>
    <row r="329" spans="1:47" s="2" customFormat="1" ht="12">
      <c r="A329" s="39"/>
      <c r="B329" s="40"/>
      <c r="C329" s="41"/>
      <c r="D329" s="230" t="s">
        <v>132</v>
      </c>
      <c r="E329" s="41"/>
      <c r="F329" s="231" t="s">
        <v>330</v>
      </c>
      <c r="G329" s="41"/>
      <c r="H329" s="41"/>
      <c r="I329" s="232"/>
      <c r="J329" s="41"/>
      <c r="K329" s="41"/>
      <c r="L329" s="45"/>
      <c r="M329" s="233"/>
      <c r="N329" s="234"/>
      <c r="O329" s="92"/>
      <c r="P329" s="92"/>
      <c r="Q329" s="92"/>
      <c r="R329" s="92"/>
      <c r="S329" s="92"/>
      <c r="T329" s="93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132</v>
      </c>
      <c r="AU329" s="18" t="s">
        <v>89</v>
      </c>
    </row>
    <row r="330" spans="1:51" s="13" customFormat="1" ht="12">
      <c r="A330" s="13"/>
      <c r="B330" s="235"/>
      <c r="C330" s="236"/>
      <c r="D330" s="230" t="s">
        <v>134</v>
      </c>
      <c r="E330" s="237" t="s">
        <v>1</v>
      </c>
      <c r="F330" s="238" t="s">
        <v>331</v>
      </c>
      <c r="G330" s="236"/>
      <c r="H330" s="237" t="s">
        <v>1</v>
      </c>
      <c r="I330" s="239"/>
      <c r="J330" s="236"/>
      <c r="K330" s="236"/>
      <c r="L330" s="240"/>
      <c r="M330" s="241"/>
      <c r="N330" s="242"/>
      <c r="O330" s="242"/>
      <c r="P330" s="242"/>
      <c r="Q330" s="242"/>
      <c r="R330" s="242"/>
      <c r="S330" s="242"/>
      <c r="T330" s="24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4" t="s">
        <v>134</v>
      </c>
      <c r="AU330" s="244" t="s">
        <v>89</v>
      </c>
      <c r="AV330" s="13" t="s">
        <v>87</v>
      </c>
      <c r="AW330" s="13" t="s">
        <v>34</v>
      </c>
      <c r="AX330" s="13" t="s">
        <v>79</v>
      </c>
      <c r="AY330" s="244" t="s">
        <v>123</v>
      </c>
    </row>
    <row r="331" spans="1:51" s="14" customFormat="1" ht="12">
      <c r="A331" s="14"/>
      <c r="B331" s="245"/>
      <c r="C331" s="246"/>
      <c r="D331" s="230" t="s">
        <v>134</v>
      </c>
      <c r="E331" s="247" t="s">
        <v>1</v>
      </c>
      <c r="F331" s="248" t="s">
        <v>332</v>
      </c>
      <c r="G331" s="246"/>
      <c r="H331" s="249">
        <v>116</v>
      </c>
      <c r="I331" s="250"/>
      <c r="J331" s="246"/>
      <c r="K331" s="246"/>
      <c r="L331" s="251"/>
      <c r="M331" s="252"/>
      <c r="N331" s="253"/>
      <c r="O331" s="253"/>
      <c r="P331" s="253"/>
      <c r="Q331" s="253"/>
      <c r="R331" s="253"/>
      <c r="S331" s="253"/>
      <c r="T331" s="25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5" t="s">
        <v>134</v>
      </c>
      <c r="AU331" s="255" t="s">
        <v>89</v>
      </c>
      <c r="AV331" s="14" t="s">
        <v>89</v>
      </c>
      <c r="AW331" s="14" t="s">
        <v>34</v>
      </c>
      <c r="AX331" s="14" t="s">
        <v>79</v>
      </c>
      <c r="AY331" s="255" t="s">
        <v>123</v>
      </c>
    </row>
    <row r="332" spans="1:51" s="15" customFormat="1" ht="12">
      <c r="A332" s="15"/>
      <c r="B332" s="256"/>
      <c r="C332" s="257"/>
      <c r="D332" s="230" t="s">
        <v>134</v>
      </c>
      <c r="E332" s="258" t="s">
        <v>1</v>
      </c>
      <c r="F332" s="259" t="s">
        <v>137</v>
      </c>
      <c r="G332" s="257"/>
      <c r="H332" s="260">
        <v>116</v>
      </c>
      <c r="I332" s="261"/>
      <c r="J332" s="257"/>
      <c r="K332" s="257"/>
      <c r="L332" s="262"/>
      <c r="M332" s="263"/>
      <c r="N332" s="264"/>
      <c r="O332" s="264"/>
      <c r="P332" s="264"/>
      <c r="Q332" s="264"/>
      <c r="R332" s="264"/>
      <c r="S332" s="264"/>
      <c r="T332" s="26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66" t="s">
        <v>134</v>
      </c>
      <c r="AU332" s="266" t="s">
        <v>89</v>
      </c>
      <c r="AV332" s="15" t="s">
        <v>130</v>
      </c>
      <c r="AW332" s="15" t="s">
        <v>34</v>
      </c>
      <c r="AX332" s="15" t="s">
        <v>87</v>
      </c>
      <c r="AY332" s="266" t="s">
        <v>123</v>
      </c>
    </row>
    <row r="333" spans="1:65" s="2" customFormat="1" ht="21.75" customHeight="1">
      <c r="A333" s="39"/>
      <c r="B333" s="40"/>
      <c r="C333" s="216" t="s">
        <v>333</v>
      </c>
      <c r="D333" s="216" t="s">
        <v>126</v>
      </c>
      <c r="E333" s="217" t="s">
        <v>334</v>
      </c>
      <c r="F333" s="218" t="s">
        <v>335</v>
      </c>
      <c r="G333" s="219" t="s">
        <v>228</v>
      </c>
      <c r="H333" s="220">
        <v>805.638</v>
      </c>
      <c r="I333" s="221"/>
      <c r="J333" s="222">
        <f>ROUND(I333*H333,2)</f>
        <v>0</v>
      </c>
      <c r="K333" s="223"/>
      <c r="L333" s="45"/>
      <c r="M333" s="224" t="s">
        <v>1</v>
      </c>
      <c r="N333" s="225" t="s">
        <v>44</v>
      </c>
      <c r="O333" s="92"/>
      <c r="P333" s="226">
        <f>O333*H333</f>
        <v>0</v>
      </c>
      <c r="Q333" s="226">
        <v>0</v>
      </c>
      <c r="R333" s="226">
        <f>Q333*H333</f>
        <v>0</v>
      </c>
      <c r="S333" s="226">
        <v>0</v>
      </c>
      <c r="T333" s="227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28" t="s">
        <v>130</v>
      </c>
      <c r="AT333" s="228" t="s">
        <v>126</v>
      </c>
      <c r="AU333" s="228" t="s">
        <v>89</v>
      </c>
      <c r="AY333" s="18" t="s">
        <v>123</v>
      </c>
      <c r="BE333" s="229">
        <f>IF(N333="základní",J333,0)</f>
        <v>0</v>
      </c>
      <c r="BF333" s="229">
        <f>IF(N333="snížená",J333,0)</f>
        <v>0</v>
      </c>
      <c r="BG333" s="229">
        <f>IF(N333="zákl. přenesená",J333,0)</f>
        <v>0</v>
      </c>
      <c r="BH333" s="229">
        <f>IF(N333="sníž. přenesená",J333,0)</f>
        <v>0</v>
      </c>
      <c r="BI333" s="229">
        <f>IF(N333="nulová",J333,0)</f>
        <v>0</v>
      </c>
      <c r="BJ333" s="18" t="s">
        <v>87</v>
      </c>
      <c r="BK333" s="229">
        <f>ROUND(I333*H333,2)</f>
        <v>0</v>
      </c>
      <c r="BL333" s="18" t="s">
        <v>130</v>
      </c>
      <c r="BM333" s="228" t="s">
        <v>336</v>
      </c>
    </row>
    <row r="334" spans="1:47" s="2" customFormat="1" ht="12">
      <c r="A334" s="39"/>
      <c r="B334" s="40"/>
      <c r="C334" s="41"/>
      <c r="D334" s="230" t="s">
        <v>132</v>
      </c>
      <c r="E334" s="41"/>
      <c r="F334" s="231" t="s">
        <v>337</v>
      </c>
      <c r="G334" s="41"/>
      <c r="H334" s="41"/>
      <c r="I334" s="232"/>
      <c r="J334" s="41"/>
      <c r="K334" s="41"/>
      <c r="L334" s="45"/>
      <c r="M334" s="233"/>
      <c r="N334" s="234"/>
      <c r="O334" s="92"/>
      <c r="P334" s="92"/>
      <c r="Q334" s="92"/>
      <c r="R334" s="92"/>
      <c r="S334" s="92"/>
      <c r="T334" s="93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132</v>
      </c>
      <c r="AU334" s="18" t="s">
        <v>89</v>
      </c>
    </row>
    <row r="335" spans="1:51" s="13" customFormat="1" ht="12">
      <c r="A335" s="13"/>
      <c r="B335" s="235"/>
      <c r="C335" s="236"/>
      <c r="D335" s="230" t="s">
        <v>134</v>
      </c>
      <c r="E335" s="237" t="s">
        <v>1</v>
      </c>
      <c r="F335" s="238" t="s">
        <v>338</v>
      </c>
      <c r="G335" s="236"/>
      <c r="H335" s="237" t="s">
        <v>1</v>
      </c>
      <c r="I335" s="239"/>
      <c r="J335" s="236"/>
      <c r="K335" s="236"/>
      <c r="L335" s="240"/>
      <c r="M335" s="241"/>
      <c r="N335" s="242"/>
      <c r="O335" s="242"/>
      <c r="P335" s="242"/>
      <c r="Q335" s="242"/>
      <c r="R335" s="242"/>
      <c r="S335" s="242"/>
      <c r="T335" s="24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4" t="s">
        <v>134</v>
      </c>
      <c r="AU335" s="244" t="s">
        <v>89</v>
      </c>
      <c r="AV335" s="13" t="s">
        <v>87</v>
      </c>
      <c r="AW335" s="13" t="s">
        <v>34</v>
      </c>
      <c r="AX335" s="13" t="s">
        <v>79</v>
      </c>
      <c r="AY335" s="244" t="s">
        <v>123</v>
      </c>
    </row>
    <row r="336" spans="1:51" s="13" customFormat="1" ht="12">
      <c r="A336" s="13"/>
      <c r="B336" s="235"/>
      <c r="C336" s="236"/>
      <c r="D336" s="230" t="s">
        <v>134</v>
      </c>
      <c r="E336" s="237" t="s">
        <v>1</v>
      </c>
      <c r="F336" s="238" t="s">
        <v>339</v>
      </c>
      <c r="G336" s="236"/>
      <c r="H336" s="237" t="s">
        <v>1</v>
      </c>
      <c r="I336" s="239"/>
      <c r="J336" s="236"/>
      <c r="K336" s="236"/>
      <c r="L336" s="240"/>
      <c r="M336" s="241"/>
      <c r="N336" s="242"/>
      <c r="O336" s="242"/>
      <c r="P336" s="242"/>
      <c r="Q336" s="242"/>
      <c r="R336" s="242"/>
      <c r="S336" s="242"/>
      <c r="T336" s="24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4" t="s">
        <v>134</v>
      </c>
      <c r="AU336" s="244" t="s">
        <v>89</v>
      </c>
      <c r="AV336" s="13" t="s">
        <v>87</v>
      </c>
      <c r="AW336" s="13" t="s">
        <v>34</v>
      </c>
      <c r="AX336" s="13" t="s">
        <v>79</v>
      </c>
      <c r="AY336" s="244" t="s">
        <v>123</v>
      </c>
    </row>
    <row r="337" spans="1:51" s="13" customFormat="1" ht="12">
      <c r="A337" s="13"/>
      <c r="B337" s="235"/>
      <c r="C337" s="236"/>
      <c r="D337" s="230" t="s">
        <v>134</v>
      </c>
      <c r="E337" s="237" t="s">
        <v>1</v>
      </c>
      <c r="F337" s="238" t="s">
        <v>340</v>
      </c>
      <c r="G337" s="236"/>
      <c r="H337" s="237" t="s">
        <v>1</v>
      </c>
      <c r="I337" s="239"/>
      <c r="J337" s="236"/>
      <c r="K337" s="236"/>
      <c r="L337" s="240"/>
      <c r="M337" s="241"/>
      <c r="N337" s="242"/>
      <c r="O337" s="242"/>
      <c r="P337" s="242"/>
      <c r="Q337" s="242"/>
      <c r="R337" s="242"/>
      <c r="S337" s="242"/>
      <c r="T337" s="24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4" t="s">
        <v>134</v>
      </c>
      <c r="AU337" s="244" t="s">
        <v>89</v>
      </c>
      <c r="AV337" s="13" t="s">
        <v>87</v>
      </c>
      <c r="AW337" s="13" t="s">
        <v>34</v>
      </c>
      <c r="AX337" s="13" t="s">
        <v>79</v>
      </c>
      <c r="AY337" s="244" t="s">
        <v>123</v>
      </c>
    </row>
    <row r="338" spans="1:51" s="13" customFormat="1" ht="12">
      <c r="A338" s="13"/>
      <c r="B338" s="235"/>
      <c r="C338" s="236"/>
      <c r="D338" s="230" t="s">
        <v>134</v>
      </c>
      <c r="E338" s="237" t="s">
        <v>1</v>
      </c>
      <c r="F338" s="238" t="s">
        <v>341</v>
      </c>
      <c r="G338" s="236"/>
      <c r="H338" s="237" t="s">
        <v>1</v>
      </c>
      <c r="I338" s="239"/>
      <c r="J338" s="236"/>
      <c r="K338" s="236"/>
      <c r="L338" s="240"/>
      <c r="M338" s="241"/>
      <c r="N338" s="242"/>
      <c r="O338" s="242"/>
      <c r="P338" s="242"/>
      <c r="Q338" s="242"/>
      <c r="R338" s="242"/>
      <c r="S338" s="242"/>
      <c r="T338" s="24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4" t="s">
        <v>134</v>
      </c>
      <c r="AU338" s="244" t="s">
        <v>89</v>
      </c>
      <c r="AV338" s="13" t="s">
        <v>87</v>
      </c>
      <c r="AW338" s="13" t="s">
        <v>34</v>
      </c>
      <c r="AX338" s="13" t="s">
        <v>79</v>
      </c>
      <c r="AY338" s="244" t="s">
        <v>123</v>
      </c>
    </row>
    <row r="339" spans="1:51" s="14" customFormat="1" ht="12">
      <c r="A339" s="14"/>
      <c r="B339" s="245"/>
      <c r="C339" s="246"/>
      <c r="D339" s="230" t="s">
        <v>134</v>
      </c>
      <c r="E339" s="247" t="s">
        <v>1</v>
      </c>
      <c r="F339" s="248" t="s">
        <v>342</v>
      </c>
      <c r="G339" s="246"/>
      <c r="H339" s="249">
        <v>2032.776</v>
      </c>
      <c r="I339" s="250"/>
      <c r="J339" s="246"/>
      <c r="K339" s="246"/>
      <c r="L339" s="251"/>
      <c r="M339" s="252"/>
      <c r="N339" s="253"/>
      <c r="O339" s="253"/>
      <c r="P339" s="253"/>
      <c r="Q339" s="253"/>
      <c r="R339" s="253"/>
      <c r="S339" s="253"/>
      <c r="T339" s="25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5" t="s">
        <v>134</v>
      </c>
      <c r="AU339" s="255" t="s">
        <v>89</v>
      </c>
      <c r="AV339" s="14" t="s">
        <v>89</v>
      </c>
      <c r="AW339" s="14" t="s">
        <v>34</v>
      </c>
      <c r="AX339" s="14" t="s">
        <v>79</v>
      </c>
      <c r="AY339" s="255" t="s">
        <v>123</v>
      </c>
    </row>
    <row r="340" spans="1:51" s="14" customFormat="1" ht="12">
      <c r="A340" s="14"/>
      <c r="B340" s="245"/>
      <c r="C340" s="246"/>
      <c r="D340" s="230" t="s">
        <v>134</v>
      </c>
      <c r="E340" s="247" t="s">
        <v>1</v>
      </c>
      <c r="F340" s="248" t="s">
        <v>343</v>
      </c>
      <c r="G340" s="246"/>
      <c r="H340" s="249">
        <v>-1478.235</v>
      </c>
      <c r="I340" s="250"/>
      <c r="J340" s="246"/>
      <c r="K340" s="246"/>
      <c r="L340" s="251"/>
      <c r="M340" s="252"/>
      <c r="N340" s="253"/>
      <c r="O340" s="253"/>
      <c r="P340" s="253"/>
      <c r="Q340" s="253"/>
      <c r="R340" s="253"/>
      <c r="S340" s="253"/>
      <c r="T340" s="25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5" t="s">
        <v>134</v>
      </c>
      <c r="AU340" s="255" t="s">
        <v>89</v>
      </c>
      <c r="AV340" s="14" t="s">
        <v>89</v>
      </c>
      <c r="AW340" s="14" t="s">
        <v>34</v>
      </c>
      <c r="AX340" s="14" t="s">
        <v>79</v>
      </c>
      <c r="AY340" s="255" t="s">
        <v>123</v>
      </c>
    </row>
    <row r="341" spans="1:51" s="16" customFormat="1" ht="12">
      <c r="A341" s="16"/>
      <c r="B341" s="267"/>
      <c r="C341" s="268"/>
      <c r="D341" s="230" t="s">
        <v>134</v>
      </c>
      <c r="E341" s="269" t="s">
        <v>1</v>
      </c>
      <c r="F341" s="270" t="s">
        <v>344</v>
      </c>
      <c r="G341" s="268"/>
      <c r="H341" s="271">
        <v>554.541</v>
      </c>
      <c r="I341" s="272"/>
      <c r="J341" s="268"/>
      <c r="K341" s="268"/>
      <c r="L341" s="273"/>
      <c r="M341" s="274"/>
      <c r="N341" s="275"/>
      <c r="O341" s="275"/>
      <c r="P341" s="275"/>
      <c r="Q341" s="275"/>
      <c r="R341" s="275"/>
      <c r="S341" s="275"/>
      <c r="T341" s="27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T341" s="277" t="s">
        <v>134</v>
      </c>
      <c r="AU341" s="277" t="s">
        <v>89</v>
      </c>
      <c r="AV341" s="16" t="s">
        <v>152</v>
      </c>
      <c r="AW341" s="16" t="s">
        <v>34</v>
      </c>
      <c r="AX341" s="16" t="s">
        <v>79</v>
      </c>
      <c r="AY341" s="277" t="s">
        <v>123</v>
      </c>
    </row>
    <row r="342" spans="1:51" s="13" customFormat="1" ht="12">
      <c r="A342" s="13"/>
      <c r="B342" s="235"/>
      <c r="C342" s="236"/>
      <c r="D342" s="230" t="s">
        <v>134</v>
      </c>
      <c r="E342" s="237" t="s">
        <v>1</v>
      </c>
      <c r="F342" s="238" t="s">
        <v>345</v>
      </c>
      <c r="G342" s="236"/>
      <c r="H342" s="237" t="s">
        <v>1</v>
      </c>
      <c r="I342" s="239"/>
      <c r="J342" s="236"/>
      <c r="K342" s="236"/>
      <c r="L342" s="240"/>
      <c r="M342" s="241"/>
      <c r="N342" s="242"/>
      <c r="O342" s="242"/>
      <c r="P342" s="242"/>
      <c r="Q342" s="242"/>
      <c r="R342" s="242"/>
      <c r="S342" s="242"/>
      <c r="T342" s="24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4" t="s">
        <v>134</v>
      </c>
      <c r="AU342" s="244" t="s">
        <v>89</v>
      </c>
      <c r="AV342" s="13" t="s">
        <v>87</v>
      </c>
      <c r="AW342" s="13" t="s">
        <v>34</v>
      </c>
      <c r="AX342" s="13" t="s">
        <v>79</v>
      </c>
      <c r="AY342" s="244" t="s">
        <v>123</v>
      </c>
    </row>
    <row r="343" spans="1:51" s="13" customFormat="1" ht="12">
      <c r="A343" s="13"/>
      <c r="B343" s="235"/>
      <c r="C343" s="236"/>
      <c r="D343" s="230" t="s">
        <v>134</v>
      </c>
      <c r="E343" s="237" t="s">
        <v>1</v>
      </c>
      <c r="F343" s="238" t="s">
        <v>346</v>
      </c>
      <c r="G343" s="236"/>
      <c r="H343" s="237" t="s">
        <v>1</v>
      </c>
      <c r="I343" s="239"/>
      <c r="J343" s="236"/>
      <c r="K343" s="236"/>
      <c r="L343" s="240"/>
      <c r="M343" s="241"/>
      <c r="N343" s="242"/>
      <c r="O343" s="242"/>
      <c r="P343" s="242"/>
      <c r="Q343" s="242"/>
      <c r="R343" s="242"/>
      <c r="S343" s="242"/>
      <c r="T343" s="24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4" t="s">
        <v>134</v>
      </c>
      <c r="AU343" s="244" t="s">
        <v>89</v>
      </c>
      <c r="AV343" s="13" t="s">
        <v>87</v>
      </c>
      <c r="AW343" s="13" t="s">
        <v>34</v>
      </c>
      <c r="AX343" s="13" t="s">
        <v>79</v>
      </c>
      <c r="AY343" s="244" t="s">
        <v>123</v>
      </c>
    </row>
    <row r="344" spans="1:51" s="14" customFormat="1" ht="12">
      <c r="A344" s="14"/>
      <c r="B344" s="245"/>
      <c r="C344" s="246"/>
      <c r="D344" s="230" t="s">
        <v>134</v>
      </c>
      <c r="E344" s="247" t="s">
        <v>1</v>
      </c>
      <c r="F344" s="248" t="s">
        <v>347</v>
      </c>
      <c r="G344" s="246"/>
      <c r="H344" s="249">
        <v>193.053</v>
      </c>
      <c r="I344" s="250"/>
      <c r="J344" s="246"/>
      <c r="K344" s="246"/>
      <c r="L344" s="251"/>
      <c r="M344" s="252"/>
      <c r="N344" s="253"/>
      <c r="O344" s="253"/>
      <c r="P344" s="253"/>
      <c r="Q344" s="253"/>
      <c r="R344" s="253"/>
      <c r="S344" s="253"/>
      <c r="T344" s="25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5" t="s">
        <v>134</v>
      </c>
      <c r="AU344" s="255" t="s">
        <v>89</v>
      </c>
      <c r="AV344" s="14" t="s">
        <v>89</v>
      </c>
      <c r="AW344" s="14" t="s">
        <v>34</v>
      </c>
      <c r="AX344" s="14" t="s">
        <v>79</v>
      </c>
      <c r="AY344" s="255" t="s">
        <v>123</v>
      </c>
    </row>
    <row r="345" spans="1:51" s="16" customFormat="1" ht="12">
      <c r="A345" s="16"/>
      <c r="B345" s="267"/>
      <c r="C345" s="268"/>
      <c r="D345" s="230" t="s">
        <v>134</v>
      </c>
      <c r="E345" s="269" t="s">
        <v>1</v>
      </c>
      <c r="F345" s="270" t="s">
        <v>344</v>
      </c>
      <c r="G345" s="268"/>
      <c r="H345" s="271">
        <v>193.053</v>
      </c>
      <c r="I345" s="272"/>
      <c r="J345" s="268"/>
      <c r="K345" s="268"/>
      <c r="L345" s="273"/>
      <c r="M345" s="274"/>
      <c r="N345" s="275"/>
      <c r="O345" s="275"/>
      <c r="P345" s="275"/>
      <c r="Q345" s="275"/>
      <c r="R345" s="275"/>
      <c r="S345" s="275"/>
      <c r="T345" s="27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T345" s="277" t="s">
        <v>134</v>
      </c>
      <c r="AU345" s="277" t="s">
        <v>89</v>
      </c>
      <c r="AV345" s="16" t="s">
        <v>152</v>
      </c>
      <c r="AW345" s="16" t="s">
        <v>34</v>
      </c>
      <c r="AX345" s="16" t="s">
        <v>79</v>
      </c>
      <c r="AY345" s="277" t="s">
        <v>123</v>
      </c>
    </row>
    <row r="346" spans="1:51" s="13" customFormat="1" ht="12">
      <c r="A346" s="13"/>
      <c r="B346" s="235"/>
      <c r="C346" s="236"/>
      <c r="D346" s="230" t="s">
        <v>134</v>
      </c>
      <c r="E346" s="237" t="s">
        <v>1</v>
      </c>
      <c r="F346" s="238" t="s">
        <v>348</v>
      </c>
      <c r="G346" s="236"/>
      <c r="H346" s="237" t="s">
        <v>1</v>
      </c>
      <c r="I346" s="239"/>
      <c r="J346" s="236"/>
      <c r="K346" s="236"/>
      <c r="L346" s="240"/>
      <c r="M346" s="241"/>
      <c r="N346" s="242"/>
      <c r="O346" s="242"/>
      <c r="P346" s="242"/>
      <c r="Q346" s="242"/>
      <c r="R346" s="242"/>
      <c r="S346" s="242"/>
      <c r="T346" s="24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4" t="s">
        <v>134</v>
      </c>
      <c r="AU346" s="244" t="s">
        <v>89</v>
      </c>
      <c r="AV346" s="13" t="s">
        <v>87</v>
      </c>
      <c r="AW346" s="13" t="s">
        <v>34</v>
      </c>
      <c r="AX346" s="13" t="s">
        <v>79</v>
      </c>
      <c r="AY346" s="244" t="s">
        <v>123</v>
      </c>
    </row>
    <row r="347" spans="1:51" s="14" customFormat="1" ht="12">
      <c r="A347" s="14"/>
      <c r="B347" s="245"/>
      <c r="C347" s="246"/>
      <c r="D347" s="230" t="s">
        <v>134</v>
      </c>
      <c r="E347" s="247" t="s">
        <v>1</v>
      </c>
      <c r="F347" s="248" t="s">
        <v>349</v>
      </c>
      <c r="G347" s="246"/>
      <c r="H347" s="249">
        <v>30</v>
      </c>
      <c r="I347" s="250"/>
      <c r="J347" s="246"/>
      <c r="K347" s="246"/>
      <c r="L347" s="251"/>
      <c r="M347" s="252"/>
      <c r="N347" s="253"/>
      <c r="O347" s="253"/>
      <c r="P347" s="253"/>
      <c r="Q347" s="253"/>
      <c r="R347" s="253"/>
      <c r="S347" s="253"/>
      <c r="T347" s="25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5" t="s">
        <v>134</v>
      </c>
      <c r="AU347" s="255" t="s">
        <v>89</v>
      </c>
      <c r="AV347" s="14" t="s">
        <v>89</v>
      </c>
      <c r="AW347" s="14" t="s">
        <v>34</v>
      </c>
      <c r="AX347" s="14" t="s">
        <v>79</v>
      </c>
      <c r="AY347" s="255" t="s">
        <v>123</v>
      </c>
    </row>
    <row r="348" spans="1:51" s="16" customFormat="1" ht="12">
      <c r="A348" s="16"/>
      <c r="B348" s="267"/>
      <c r="C348" s="268"/>
      <c r="D348" s="230" t="s">
        <v>134</v>
      </c>
      <c r="E348" s="269" t="s">
        <v>1</v>
      </c>
      <c r="F348" s="270" t="s">
        <v>344</v>
      </c>
      <c r="G348" s="268"/>
      <c r="H348" s="271">
        <v>30</v>
      </c>
      <c r="I348" s="272"/>
      <c r="J348" s="268"/>
      <c r="K348" s="268"/>
      <c r="L348" s="273"/>
      <c r="M348" s="274"/>
      <c r="N348" s="275"/>
      <c r="O348" s="275"/>
      <c r="P348" s="275"/>
      <c r="Q348" s="275"/>
      <c r="R348" s="275"/>
      <c r="S348" s="275"/>
      <c r="T348" s="27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T348" s="277" t="s">
        <v>134</v>
      </c>
      <c r="AU348" s="277" t="s">
        <v>89</v>
      </c>
      <c r="AV348" s="16" t="s">
        <v>152</v>
      </c>
      <c r="AW348" s="16" t="s">
        <v>34</v>
      </c>
      <c r="AX348" s="16" t="s">
        <v>79</v>
      </c>
      <c r="AY348" s="277" t="s">
        <v>123</v>
      </c>
    </row>
    <row r="349" spans="1:51" s="13" customFormat="1" ht="12">
      <c r="A349" s="13"/>
      <c r="B349" s="235"/>
      <c r="C349" s="236"/>
      <c r="D349" s="230" t="s">
        <v>134</v>
      </c>
      <c r="E349" s="237" t="s">
        <v>1</v>
      </c>
      <c r="F349" s="238" t="s">
        <v>350</v>
      </c>
      <c r="G349" s="236"/>
      <c r="H349" s="237" t="s">
        <v>1</v>
      </c>
      <c r="I349" s="239"/>
      <c r="J349" s="236"/>
      <c r="K349" s="236"/>
      <c r="L349" s="240"/>
      <c r="M349" s="241"/>
      <c r="N349" s="242"/>
      <c r="O349" s="242"/>
      <c r="P349" s="242"/>
      <c r="Q349" s="242"/>
      <c r="R349" s="242"/>
      <c r="S349" s="242"/>
      <c r="T349" s="24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4" t="s">
        <v>134</v>
      </c>
      <c r="AU349" s="244" t="s">
        <v>89</v>
      </c>
      <c r="AV349" s="13" t="s">
        <v>87</v>
      </c>
      <c r="AW349" s="13" t="s">
        <v>34</v>
      </c>
      <c r="AX349" s="13" t="s">
        <v>79</v>
      </c>
      <c r="AY349" s="244" t="s">
        <v>123</v>
      </c>
    </row>
    <row r="350" spans="1:51" s="14" customFormat="1" ht="12">
      <c r="A350" s="14"/>
      <c r="B350" s="245"/>
      <c r="C350" s="246"/>
      <c r="D350" s="230" t="s">
        <v>134</v>
      </c>
      <c r="E350" s="247" t="s">
        <v>1</v>
      </c>
      <c r="F350" s="248" t="s">
        <v>351</v>
      </c>
      <c r="G350" s="246"/>
      <c r="H350" s="249">
        <v>28.044</v>
      </c>
      <c r="I350" s="250"/>
      <c r="J350" s="246"/>
      <c r="K350" s="246"/>
      <c r="L350" s="251"/>
      <c r="M350" s="252"/>
      <c r="N350" s="253"/>
      <c r="O350" s="253"/>
      <c r="P350" s="253"/>
      <c r="Q350" s="253"/>
      <c r="R350" s="253"/>
      <c r="S350" s="253"/>
      <c r="T350" s="25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5" t="s">
        <v>134</v>
      </c>
      <c r="AU350" s="255" t="s">
        <v>89</v>
      </c>
      <c r="AV350" s="14" t="s">
        <v>89</v>
      </c>
      <c r="AW350" s="14" t="s">
        <v>34</v>
      </c>
      <c r="AX350" s="14" t="s">
        <v>79</v>
      </c>
      <c r="AY350" s="255" t="s">
        <v>123</v>
      </c>
    </row>
    <row r="351" spans="1:51" s="16" customFormat="1" ht="12">
      <c r="A351" s="16"/>
      <c r="B351" s="267"/>
      <c r="C351" s="268"/>
      <c r="D351" s="230" t="s">
        <v>134</v>
      </c>
      <c r="E351" s="269" t="s">
        <v>1</v>
      </c>
      <c r="F351" s="270" t="s">
        <v>344</v>
      </c>
      <c r="G351" s="268"/>
      <c r="H351" s="271">
        <v>28.044</v>
      </c>
      <c r="I351" s="272"/>
      <c r="J351" s="268"/>
      <c r="K351" s="268"/>
      <c r="L351" s="273"/>
      <c r="M351" s="274"/>
      <c r="N351" s="275"/>
      <c r="O351" s="275"/>
      <c r="P351" s="275"/>
      <c r="Q351" s="275"/>
      <c r="R351" s="275"/>
      <c r="S351" s="275"/>
      <c r="T351" s="27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T351" s="277" t="s">
        <v>134</v>
      </c>
      <c r="AU351" s="277" t="s">
        <v>89</v>
      </c>
      <c r="AV351" s="16" t="s">
        <v>152</v>
      </c>
      <c r="AW351" s="16" t="s">
        <v>34</v>
      </c>
      <c r="AX351" s="16" t="s">
        <v>79</v>
      </c>
      <c r="AY351" s="277" t="s">
        <v>123</v>
      </c>
    </row>
    <row r="352" spans="1:51" s="15" customFormat="1" ht="12">
      <c r="A352" s="15"/>
      <c r="B352" s="256"/>
      <c r="C352" s="257"/>
      <c r="D352" s="230" t="s">
        <v>134</v>
      </c>
      <c r="E352" s="258" t="s">
        <v>1</v>
      </c>
      <c r="F352" s="259" t="s">
        <v>137</v>
      </c>
      <c r="G352" s="257"/>
      <c r="H352" s="260">
        <v>805.638</v>
      </c>
      <c r="I352" s="261"/>
      <c r="J352" s="257"/>
      <c r="K352" s="257"/>
      <c r="L352" s="262"/>
      <c r="M352" s="263"/>
      <c r="N352" s="264"/>
      <c r="O352" s="264"/>
      <c r="P352" s="264"/>
      <c r="Q352" s="264"/>
      <c r="R352" s="264"/>
      <c r="S352" s="264"/>
      <c r="T352" s="26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66" t="s">
        <v>134</v>
      </c>
      <c r="AU352" s="266" t="s">
        <v>89</v>
      </c>
      <c r="AV352" s="15" t="s">
        <v>130</v>
      </c>
      <c r="AW352" s="15" t="s">
        <v>34</v>
      </c>
      <c r="AX352" s="15" t="s">
        <v>87</v>
      </c>
      <c r="AY352" s="266" t="s">
        <v>123</v>
      </c>
    </row>
    <row r="353" spans="1:65" s="2" customFormat="1" ht="16.5" customHeight="1">
      <c r="A353" s="39"/>
      <c r="B353" s="40"/>
      <c r="C353" s="278" t="s">
        <v>352</v>
      </c>
      <c r="D353" s="278" t="s">
        <v>353</v>
      </c>
      <c r="E353" s="279" t="s">
        <v>354</v>
      </c>
      <c r="F353" s="280" t="s">
        <v>355</v>
      </c>
      <c r="G353" s="281" t="s">
        <v>356</v>
      </c>
      <c r="H353" s="282">
        <v>292.427</v>
      </c>
      <c r="I353" s="283"/>
      <c r="J353" s="284">
        <f>ROUND(I353*H353,2)</f>
        <v>0</v>
      </c>
      <c r="K353" s="285"/>
      <c r="L353" s="286"/>
      <c r="M353" s="287" t="s">
        <v>1</v>
      </c>
      <c r="N353" s="288" t="s">
        <v>44</v>
      </c>
      <c r="O353" s="92"/>
      <c r="P353" s="226">
        <f>O353*H353</f>
        <v>0</v>
      </c>
      <c r="Q353" s="226">
        <v>1</v>
      </c>
      <c r="R353" s="226">
        <f>Q353*H353</f>
        <v>292.427</v>
      </c>
      <c r="S353" s="226">
        <v>0</v>
      </c>
      <c r="T353" s="227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28" t="s">
        <v>187</v>
      </c>
      <c r="AT353" s="228" t="s">
        <v>353</v>
      </c>
      <c r="AU353" s="228" t="s">
        <v>89</v>
      </c>
      <c r="AY353" s="18" t="s">
        <v>123</v>
      </c>
      <c r="BE353" s="229">
        <f>IF(N353="základní",J353,0)</f>
        <v>0</v>
      </c>
      <c r="BF353" s="229">
        <f>IF(N353="snížená",J353,0)</f>
        <v>0</v>
      </c>
      <c r="BG353" s="229">
        <f>IF(N353="zákl. přenesená",J353,0)</f>
        <v>0</v>
      </c>
      <c r="BH353" s="229">
        <f>IF(N353="sníž. přenesená",J353,0)</f>
        <v>0</v>
      </c>
      <c r="BI353" s="229">
        <f>IF(N353="nulová",J353,0)</f>
        <v>0</v>
      </c>
      <c r="BJ353" s="18" t="s">
        <v>87</v>
      </c>
      <c r="BK353" s="229">
        <f>ROUND(I353*H353,2)</f>
        <v>0</v>
      </c>
      <c r="BL353" s="18" t="s">
        <v>130</v>
      </c>
      <c r="BM353" s="228" t="s">
        <v>357</v>
      </c>
    </row>
    <row r="354" spans="1:47" s="2" customFormat="1" ht="12">
      <c r="A354" s="39"/>
      <c r="B354" s="40"/>
      <c r="C354" s="41"/>
      <c r="D354" s="230" t="s">
        <v>132</v>
      </c>
      <c r="E354" s="41"/>
      <c r="F354" s="231" t="s">
        <v>355</v>
      </c>
      <c r="G354" s="41"/>
      <c r="H354" s="41"/>
      <c r="I354" s="232"/>
      <c r="J354" s="41"/>
      <c r="K354" s="41"/>
      <c r="L354" s="45"/>
      <c r="M354" s="233"/>
      <c r="N354" s="234"/>
      <c r="O354" s="92"/>
      <c r="P354" s="92"/>
      <c r="Q354" s="92"/>
      <c r="R354" s="92"/>
      <c r="S354" s="92"/>
      <c r="T354" s="93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132</v>
      </c>
      <c r="AU354" s="18" t="s">
        <v>89</v>
      </c>
    </row>
    <row r="355" spans="1:51" s="13" customFormat="1" ht="12">
      <c r="A355" s="13"/>
      <c r="B355" s="235"/>
      <c r="C355" s="236"/>
      <c r="D355" s="230" t="s">
        <v>134</v>
      </c>
      <c r="E355" s="237" t="s">
        <v>1</v>
      </c>
      <c r="F355" s="238" t="s">
        <v>358</v>
      </c>
      <c r="G355" s="236"/>
      <c r="H355" s="237" t="s">
        <v>1</v>
      </c>
      <c r="I355" s="239"/>
      <c r="J355" s="236"/>
      <c r="K355" s="236"/>
      <c r="L355" s="240"/>
      <c r="M355" s="241"/>
      <c r="N355" s="242"/>
      <c r="O355" s="242"/>
      <c r="P355" s="242"/>
      <c r="Q355" s="242"/>
      <c r="R355" s="242"/>
      <c r="S355" s="242"/>
      <c r="T355" s="24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4" t="s">
        <v>134</v>
      </c>
      <c r="AU355" s="244" t="s">
        <v>89</v>
      </c>
      <c r="AV355" s="13" t="s">
        <v>87</v>
      </c>
      <c r="AW355" s="13" t="s">
        <v>34</v>
      </c>
      <c r="AX355" s="13" t="s">
        <v>79</v>
      </c>
      <c r="AY355" s="244" t="s">
        <v>123</v>
      </c>
    </row>
    <row r="356" spans="1:51" s="13" customFormat="1" ht="12">
      <c r="A356" s="13"/>
      <c r="B356" s="235"/>
      <c r="C356" s="236"/>
      <c r="D356" s="230" t="s">
        <v>134</v>
      </c>
      <c r="E356" s="237" t="s">
        <v>1</v>
      </c>
      <c r="F356" s="238" t="s">
        <v>359</v>
      </c>
      <c r="G356" s="236"/>
      <c r="H356" s="237" t="s">
        <v>1</v>
      </c>
      <c r="I356" s="239"/>
      <c r="J356" s="236"/>
      <c r="K356" s="236"/>
      <c r="L356" s="240"/>
      <c r="M356" s="241"/>
      <c r="N356" s="242"/>
      <c r="O356" s="242"/>
      <c r="P356" s="242"/>
      <c r="Q356" s="242"/>
      <c r="R356" s="242"/>
      <c r="S356" s="242"/>
      <c r="T356" s="24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4" t="s">
        <v>134</v>
      </c>
      <c r="AU356" s="244" t="s">
        <v>89</v>
      </c>
      <c r="AV356" s="13" t="s">
        <v>87</v>
      </c>
      <c r="AW356" s="13" t="s">
        <v>34</v>
      </c>
      <c r="AX356" s="13" t="s">
        <v>79</v>
      </c>
      <c r="AY356" s="244" t="s">
        <v>123</v>
      </c>
    </row>
    <row r="357" spans="1:51" s="14" customFormat="1" ht="12">
      <c r="A357" s="14"/>
      <c r="B357" s="245"/>
      <c r="C357" s="246"/>
      <c r="D357" s="230" t="s">
        <v>134</v>
      </c>
      <c r="E357" s="247" t="s">
        <v>1</v>
      </c>
      <c r="F357" s="248" t="s">
        <v>360</v>
      </c>
      <c r="G357" s="246"/>
      <c r="H357" s="249">
        <v>1941.588</v>
      </c>
      <c r="I357" s="250"/>
      <c r="J357" s="246"/>
      <c r="K357" s="246"/>
      <c r="L357" s="251"/>
      <c r="M357" s="252"/>
      <c r="N357" s="253"/>
      <c r="O357" s="253"/>
      <c r="P357" s="253"/>
      <c r="Q357" s="253"/>
      <c r="R357" s="253"/>
      <c r="S357" s="253"/>
      <c r="T357" s="25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5" t="s">
        <v>134</v>
      </c>
      <c r="AU357" s="255" t="s">
        <v>89</v>
      </c>
      <c r="AV357" s="14" t="s">
        <v>89</v>
      </c>
      <c r="AW357" s="14" t="s">
        <v>34</v>
      </c>
      <c r="AX357" s="14" t="s">
        <v>79</v>
      </c>
      <c r="AY357" s="255" t="s">
        <v>123</v>
      </c>
    </row>
    <row r="358" spans="1:51" s="13" customFormat="1" ht="12">
      <c r="A358" s="13"/>
      <c r="B358" s="235"/>
      <c r="C358" s="236"/>
      <c r="D358" s="230" t="s">
        <v>134</v>
      </c>
      <c r="E358" s="237" t="s">
        <v>1</v>
      </c>
      <c r="F358" s="238" t="s">
        <v>361</v>
      </c>
      <c r="G358" s="236"/>
      <c r="H358" s="237" t="s">
        <v>1</v>
      </c>
      <c r="I358" s="239"/>
      <c r="J358" s="236"/>
      <c r="K358" s="236"/>
      <c r="L358" s="240"/>
      <c r="M358" s="241"/>
      <c r="N358" s="242"/>
      <c r="O358" s="242"/>
      <c r="P358" s="242"/>
      <c r="Q358" s="242"/>
      <c r="R358" s="242"/>
      <c r="S358" s="242"/>
      <c r="T358" s="24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4" t="s">
        <v>134</v>
      </c>
      <c r="AU358" s="244" t="s">
        <v>89</v>
      </c>
      <c r="AV358" s="13" t="s">
        <v>87</v>
      </c>
      <c r="AW358" s="13" t="s">
        <v>34</v>
      </c>
      <c r="AX358" s="13" t="s">
        <v>79</v>
      </c>
      <c r="AY358" s="244" t="s">
        <v>123</v>
      </c>
    </row>
    <row r="359" spans="1:51" s="14" customFormat="1" ht="12">
      <c r="A359" s="14"/>
      <c r="B359" s="245"/>
      <c r="C359" s="246"/>
      <c r="D359" s="230" t="s">
        <v>134</v>
      </c>
      <c r="E359" s="247" t="s">
        <v>1</v>
      </c>
      <c r="F359" s="248" t="s">
        <v>362</v>
      </c>
      <c r="G359" s="246"/>
      <c r="H359" s="249">
        <v>-1649.161</v>
      </c>
      <c r="I359" s="250"/>
      <c r="J359" s="246"/>
      <c r="K359" s="246"/>
      <c r="L359" s="251"/>
      <c r="M359" s="252"/>
      <c r="N359" s="253"/>
      <c r="O359" s="253"/>
      <c r="P359" s="253"/>
      <c r="Q359" s="253"/>
      <c r="R359" s="253"/>
      <c r="S359" s="253"/>
      <c r="T359" s="25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55" t="s">
        <v>134</v>
      </c>
      <c r="AU359" s="255" t="s">
        <v>89</v>
      </c>
      <c r="AV359" s="14" t="s">
        <v>89</v>
      </c>
      <c r="AW359" s="14" t="s">
        <v>34</v>
      </c>
      <c r="AX359" s="14" t="s">
        <v>79</v>
      </c>
      <c r="AY359" s="255" t="s">
        <v>123</v>
      </c>
    </row>
    <row r="360" spans="1:51" s="15" customFormat="1" ht="12">
      <c r="A360" s="15"/>
      <c r="B360" s="256"/>
      <c r="C360" s="257"/>
      <c r="D360" s="230" t="s">
        <v>134</v>
      </c>
      <c r="E360" s="258" t="s">
        <v>1</v>
      </c>
      <c r="F360" s="259" t="s">
        <v>137</v>
      </c>
      <c r="G360" s="257"/>
      <c r="H360" s="260">
        <v>292.427</v>
      </c>
      <c r="I360" s="261"/>
      <c r="J360" s="257"/>
      <c r="K360" s="257"/>
      <c r="L360" s="262"/>
      <c r="M360" s="263"/>
      <c r="N360" s="264"/>
      <c r="O360" s="264"/>
      <c r="P360" s="264"/>
      <c r="Q360" s="264"/>
      <c r="R360" s="264"/>
      <c r="S360" s="264"/>
      <c r="T360" s="26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66" t="s">
        <v>134</v>
      </c>
      <c r="AU360" s="266" t="s">
        <v>89</v>
      </c>
      <c r="AV360" s="15" t="s">
        <v>130</v>
      </c>
      <c r="AW360" s="15" t="s">
        <v>34</v>
      </c>
      <c r="AX360" s="15" t="s">
        <v>87</v>
      </c>
      <c r="AY360" s="266" t="s">
        <v>123</v>
      </c>
    </row>
    <row r="361" spans="1:65" s="2" customFormat="1" ht="21.75" customHeight="1">
      <c r="A361" s="39"/>
      <c r="B361" s="40"/>
      <c r="C361" s="216" t="s">
        <v>363</v>
      </c>
      <c r="D361" s="216" t="s">
        <v>126</v>
      </c>
      <c r="E361" s="217" t="s">
        <v>364</v>
      </c>
      <c r="F361" s="218" t="s">
        <v>365</v>
      </c>
      <c r="G361" s="219" t="s">
        <v>228</v>
      </c>
      <c r="H361" s="220">
        <v>116</v>
      </c>
      <c r="I361" s="221"/>
      <c r="J361" s="222">
        <f>ROUND(I361*H361,2)</f>
        <v>0</v>
      </c>
      <c r="K361" s="223"/>
      <c r="L361" s="45"/>
      <c r="M361" s="224" t="s">
        <v>1</v>
      </c>
      <c r="N361" s="225" t="s">
        <v>44</v>
      </c>
      <c r="O361" s="92"/>
      <c r="P361" s="226">
        <f>O361*H361</f>
        <v>0</v>
      </c>
      <c r="Q361" s="226">
        <v>0</v>
      </c>
      <c r="R361" s="226">
        <f>Q361*H361</f>
        <v>0</v>
      </c>
      <c r="S361" s="226">
        <v>0</v>
      </c>
      <c r="T361" s="227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28" t="s">
        <v>130</v>
      </c>
      <c r="AT361" s="228" t="s">
        <v>126</v>
      </c>
      <c r="AU361" s="228" t="s">
        <v>89</v>
      </c>
      <c r="AY361" s="18" t="s">
        <v>123</v>
      </c>
      <c r="BE361" s="229">
        <f>IF(N361="základní",J361,0)</f>
        <v>0</v>
      </c>
      <c r="BF361" s="229">
        <f>IF(N361="snížená",J361,0)</f>
        <v>0</v>
      </c>
      <c r="BG361" s="229">
        <f>IF(N361="zákl. přenesená",J361,0)</f>
        <v>0</v>
      </c>
      <c r="BH361" s="229">
        <f>IF(N361="sníž. přenesená",J361,0)</f>
        <v>0</v>
      </c>
      <c r="BI361" s="229">
        <f>IF(N361="nulová",J361,0)</f>
        <v>0</v>
      </c>
      <c r="BJ361" s="18" t="s">
        <v>87</v>
      </c>
      <c r="BK361" s="229">
        <f>ROUND(I361*H361,2)</f>
        <v>0</v>
      </c>
      <c r="BL361" s="18" t="s">
        <v>130</v>
      </c>
      <c r="BM361" s="228" t="s">
        <v>366</v>
      </c>
    </row>
    <row r="362" spans="1:47" s="2" customFormat="1" ht="12">
      <c r="A362" s="39"/>
      <c r="B362" s="40"/>
      <c r="C362" s="41"/>
      <c r="D362" s="230" t="s">
        <v>132</v>
      </c>
      <c r="E362" s="41"/>
      <c r="F362" s="231" t="s">
        <v>367</v>
      </c>
      <c r="G362" s="41"/>
      <c r="H362" s="41"/>
      <c r="I362" s="232"/>
      <c r="J362" s="41"/>
      <c r="K362" s="41"/>
      <c r="L362" s="45"/>
      <c r="M362" s="233"/>
      <c r="N362" s="234"/>
      <c r="O362" s="92"/>
      <c r="P362" s="92"/>
      <c r="Q362" s="92"/>
      <c r="R362" s="92"/>
      <c r="S362" s="92"/>
      <c r="T362" s="93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132</v>
      </c>
      <c r="AU362" s="18" t="s">
        <v>89</v>
      </c>
    </row>
    <row r="363" spans="1:51" s="13" customFormat="1" ht="12">
      <c r="A363" s="13"/>
      <c r="B363" s="235"/>
      <c r="C363" s="236"/>
      <c r="D363" s="230" t="s">
        <v>134</v>
      </c>
      <c r="E363" s="237" t="s">
        <v>1</v>
      </c>
      <c r="F363" s="238" t="s">
        <v>338</v>
      </c>
      <c r="G363" s="236"/>
      <c r="H363" s="237" t="s">
        <v>1</v>
      </c>
      <c r="I363" s="239"/>
      <c r="J363" s="236"/>
      <c r="K363" s="236"/>
      <c r="L363" s="240"/>
      <c r="M363" s="241"/>
      <c r="N363" s="242"/>
      <c r="O363" s="242"/>
      <c r="P363" s="242"/>
      <c r="Q363" s="242"/>
      <c r="R363" s="242"/>
      <c r="S363" s="242"/>
      <c r="T363" s="24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4" t="s">
        <v>134</v>
      </c>
      <c r="AU363" s="244" t="s">
        <v>89</v>
      </c>
      <c r="AV363" s="13" t="s">
        <v>87</v>
      </c>
      <c r="AW363" s="13" t="s">
        <v>34</v>
      </c>
      <c r="AX363" s="13" t="s">
        <v>79</v>
      </c>
      <c r="AY363" s="244" t="s">
        <v>123</v>
      </c>
    </row>
    <row r="364" spans="1:51" s="13" customFormat="1" ht="12">
      <c r="A364" s="13"/>
      <c r="B364" s="235"/>
      <c r="C364" s="236"/>
      <c r="D364" s="230" t="s">
        <v>134</v>
      </c>
      <c r="E364" s="237" t="s">
        <v>1</v>
      </c>
      <c r="F364" s="238" t="s">
        <v>368</v>
      </c>
      <c r="G364" s="236"/>
      <c r="H364" s="237" t="s">
        <v>1</v>
      </c>
      <c r="I364" s="239"/>
      <c r="J364" s="236"/>
      <c r="K364" s="236"/>
      <c r="L364" s="240"/>
      <c r="M364" s="241"/>
      <c r="N364" s="242"/>
      <c r="O364" s="242"/>
      <c r="P364" s="242"/>
      <c r="Q364" s="242"/>
      <c r="R364" s="242"/>
      <c r="S364" s="242"/>
      <c r="T364" s="24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4" t="s">
        <v>134</v>
      </c>
      <c r="AU364" s="244" t="s">
        <v>89</v>
      </c>
      <c r="AV364" s="13" t="s">
        <v>87</v>
      </c>
      <c r="AW364" s="13" t="s">
        <v>34</v>
      </c>
      <c r="AX364" s="13" t="s">
        <v>79</v>
      </c>
      <c r="AY364" s="244" t="s">
        <v>123</v>
      </c>
    </row>
    <row r="365" spans="1:51" s="14" customFormat="1" ht="12">
      <c r="A365" s="14"/>
      <c r="B365" s="245"/>
      <c r="C365" s="246"/>
      <c r="D365" s="230" t="s">
        <v>134</v>
      </c>
      <c r="E365" s="247" t="s">
        <v>1</v>
      </c>
      <c r="F365" s="248" t="s">
        <v>332</v>
      </c>
      <c r="G365" s="246"/>
      <c r="H365" s="249">
        <v>116</v>
      </c>
      <c r="I365" s="250"/>
      <c r="J365" s="246"/>
      <c r="K365" s="246"/>
      <c r="L365" s="251"/>
      <c r="M365" s="252"/>
      <c r="N365" s="253"/>
      <c r="O365" s="253"/>
      <c r="P365" s="253"/>
      <c r="Q365" s="253"/>
      <c r="R365" s="253"/>
      <c r="S365" s="253"/>
      <c r="T365" s="25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5" t="s">
        <v>134</v>
      </c>
      <c r="AU365" s="255" t="s">
        <v>89</v>
      </c>
      <c r="AV365" s="14" t="s">
        <v>89</v>
      </c>
      <c r="AW365" s="14" t="s">
        <v>34</v>
      </c>
      <c r="AX365" s="14" t="s">
        <v>79</v>
      </c>
      <c r="AY365" s="255" t="s">
        <v>123</v>
      </c>
    </row>
    <row r="366" spans="1:51" s="15" customFormat="1" ht="12">
      <c r="A366" s="15"/>
      <c r="B366" s="256"/>
      <c r="C366" s="257"/>
      <c r="D366" s="230" t="s">
        <v>134</v>
      </c>
      <c r="E366" s="258" t="s">
        <v>1</v>
      </c>
      <c r="F366" s="259" t="s">
        <v>137</v>
      </c>
      <c r="G366" s="257"/>
      <c r="H366" s="260">
        <v>116</v>
      </c>
      <c r="I366" s="261"/>
      <c r="J366" s="257"/>
      <c r="K366" s="257"/>
      <c r="L366" s="262"/>
      <c r="M366" s="263"/>
      <c r="N366" s="264"/>
      <c r="O366" s="264"/>
      <c r="P366" s="264"/>
      <c r="Q366" s="264"/>
      <c r="R366" s="264"/>
      <c r="S366" s="264"/>
      <c r="T366" s="26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66" t="s">
        <v>134</v>
      </c>
      <c r="AU366" s="266" t="s">
        <v>89</v>
      </c>
      <c r="AV366" s="15" t="s">
        <v>130</v>
      </c>
      <c r="AW366" s="15" t="s">
        <v>34</v>
      </c>
      <c r="AX366" s="15" t="s">
        <v>87</v>
      </c>
      <c r="AY366" s="266" t="s">
        <v>123</v>
      </c>
    </row>
    <row r="367" spans="1:65" s="2" customFormat="1" ht="21.75" customHeight="1">
      <c r="A367" s="39"/>
      <c r="B367" s="40"/>
      <c r="C367" s="216" t="s">
        <v>369</v>
      </c>
      <c r="D367" s="216" t="s">
        <v>126</v>
      </c>
      <c r="E367" s="217" t="s">
        <v>370</v>
      </c>
      <c r="F367" s="218" t="s">
        <v>371</v>
      </c>
      <c r="G367" s="219" t="s">
        <v>155</v>
      </c>
      <c r="H367" s="220">
        <v>3</v>
      </c>
      <c r="I367" s="221"/>
      <c r="J367" s="222">
        <f>ROUND(I367*H367,2)</f>
        <v>0</v>
      </c>
      <c r="K367" s="223"/>
      <c r="L367" s="45"/>
      <c r="M367" s="224" t="s">
        <v>1</v>
      </c>
      <c r="N367" s="225" t="s">
        <v>44</v>
      </c>
      <c r="O367" s="92"/>
      <c r="P367" s="226">
        <f>O367*H367</f>
        <v>0</v>
      </c>
      <c r="Q367" s="226">
        <v>0</v>
      </c>
      <c r="R367" s="226">
        <f>Q367*H367</f>
        <v>0</v>
      </c>
      <c r="S367" s="226">
        <v>0</v>
      </c>
      <c r="T367" s="227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28" t="s">
        <v>130</v>
      </c>
      <c r="AT367" s="228" t="s">
        <v>126</v>
      </c>
      <c r="AU367" s="228" t="s">
        <v>89</v>
      </c>
      <c r="AY367" s="18" t="s">
        <v>123</v>
      </c>
      <c r="BE367" s="229">
        <f>IF(N367="základní",J367,0)</f>
        <v>0</v>
      </c>
      <c r="BF367" s="229">
        <f>IF(N367="snížená",J367,0)</f>
        <v>0</v>
      </c>
      <c r="BG367" s="229">
        <f>IF(N367="zákl. přenesená",J367,0)</f>
        <v>0</v>
      </c>
      <c r="BH367" s="229">
        <f>IF(N367="sníž. přenesená",J367,0)</f>
        <v>0</v>
      </c>
      <c r="BI367" s="229">
        <f>IF(N367="nulová",J367,0)</f>
        <v>0</v>
      </c>
      <c r="BJ367" s="18" t="s">
        <v>87</v>
      </c>
      <c r="BK367" s="229">
        <f>ROUND(I367*H367,2)</f>
        <v>0</v>
      </c>
      <c r="BL367" s="18" t="s">
        <v>130</v>
      </c>
      <c r="BM367" s="228" t="s">
        <v>372</v>
      </c>
    </row>
    <row r="368" spans="1:47" s="2" customFormat="1" ht="12">
      <c r="A368" s="39"/>
      <c r="B368" s="40"/>
      <c r="C368" s="41"/>
      <c r="D368" s="230" t="s">
        <v>132</v>
      </c>
      <c r="E368" s="41"/>
      <c r="F368" s="231" t="s">
        <v>373</v>
      </c>
      <c r="G368" s="41"/>
      <c r="H368" s="41"/>
      <c r="I368" s="232"/>
      <c r="J368" s="41"/>
      <c r="K368" s="41"/>
      <c r="L368" s="45"/>
      <c r="M368" s="233"/>
      <c r="N368" s="234"/>
      <c r="O368" s="92"/>
      <c r="P368" s="92"/>
      <c r="Q368" s="92"/>
      <c r="R368" s="92"/>
      <c r="S368" s="92"/>
      <c r="T368" s="93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8" t="s">
        <v>132</v>
      </c>
      <c r="AU368" s="18" t="s">
        <v>89</v>
      </c>
    </row>
    <row r="369" spans="1:51" s="13" customFormat="1" ht="12">
      <c r="A369" s="13"/>
      <c r="B369" s="235"/>
      <c r="C369" s="236"/>
      <c r="D369" s="230" t="s">
        <v>134</v>
      </c>
      <c r="E369" s="237" t="s">
        <v>1</v>
      </c>
      <c r="F369" s="238" t="s">
        <v>142</v>
      </c>
      <c r="G369" s="236"/>
      <c r="H369" s="237" t="s">
        <v>1</v>
      </c>
      <c r="I369" s="239"/>
      <c r="J369" s="236"/>
      <c r="K369" s="236"/>
      <c r="L369" s="240"/>
      <c r="M369" s="241"/>
      <c r="N369" s="242"/>
      <c r="O369" s="242"/>
      <c r="P369" s="242"/>
      <c r="Q369" s="242"/>
      <c r="R369" s="242"/>
      <c r="S369" s="242"/>
      <c r="T369" s="24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4" t="s">
        <v>134</v>
      </c>
      <c r="AU369" s="244" t="s">
        <v>89</v>
      </c>
      <c r="AV369" s="13" t="s">
        <v>87</v>
      </c>
      <c r="AW369" s="13" t="s">
        <v>34</v>
      </c>
      <c r="AX369" s="13" t="s">
        <v>79</v>
      </c>
      <c r="AY369" s="244" t="s">
        <v>123</v>
      </c>
    </row>
    <row r="370" spans="1:51" s="14" customFormat="1" ht="12">
      <c r="A370" s="14"/>
      <c r="B370" s="245"/>
      <c r="C370" s="246"/>
      <c r="D370" s="230" t="s">
        <v>134</v>
      </c>
      <c r="E370" s="247" t="s">
        <v>1</v>
      </c>
      <c r="F370" s="248" t="s">
        <v>158</v>
      </c>
      <c r="G370" s="246"/>
      <c r="H370" s="249">
        <v>3</v>
      </c>
      <c r="I370" s="250"/>
      <c r="J370" s="246"/>
      <c r="K370" s="246"/>
      <c r="L370" s="251"/>
      <c r="M370" s="252"/>
      <c r="N370" s="253"/>
      <c r="O370" s="253"/>
      <c r="P370" s="253"/>
      <c r="Q370" s="253"/>
      <c r="R370" s="253"/>
      <c r="S370" s="253"/>
      <c r="T370" s="25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5" t="s">
        <v>134</v>
      </c>
      <c r="AU370" s="255" t="s">
        <v>89</v>
      </c>
      <c r="AV370" s="14" t="s">
        <v>89</v>
      </c>
      <c r="AW370" s="14" t="s">
        <v>34</v>
      </c>
      <c r="AX370" s="14" t="s">
        <v>79</v>
      </c>
      <c r="AY370" s="255" t="s">
        <v>123</v>
      </c>
    </row>
    <row r="371" spans="1:51" s="15" customFormat="1" ht="12">
      <c r="A371" s="15"/>
      <c r="B371" s="256"/>
      <c r="C371" s="257"/>
      <c r="D371" s="230" t="s">
        <v>134</v>
      </c>
      <c r="E371" s="258" t="s">
        <v>1</v>
      </c>
      <c r="F371" s="259" t="s">
        <v>137</v>
      </c>
      <c r="G371" s="257"/>
      <c r="H371" s="260">
        <v>3</v>
      </c>
      <c r="I371" s="261"/>
      <c r="J371" s="257"/>
      <c r="K371" s="257"/>
      <c r="L371" s="262"/>
      <c r="M371" s="263"/>
      <c r="N371" s="264"/>
      <c r="O371" s="264"/>
      <c r="P371" s="264"/>
      <c r="Q371" s="264"/>
      <c r="R371" s="264"/>
      <c r="S371" s="264"/>
      <c r="T371" s="26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66" t="s">
        <v>134</v>
      </c>
      <c r="AU371" s="266" t="s">
        <v>89</v>
      </c>
      <c r="AV371" s="15" t="s">
        <v>130</v>
      </c>
      <c r="AW371" s="15" t="s">
        <v>34</v>
      </c>
      <c r="AX371" s="15" t="s">
        <v>87</v>
      </c>
      <c r="AY371" s="266" t="s">
        <v>123</v>
      </c>
    </row>
    <row r="372" spans="1:65" s="2" customFormat="1" ht="21.75" customHeight="1">
      <c r="A372" s="39"/>
      <c r="B372" s="40"/>
      <c r="C372" s="216" t="s">
        <v>374</v>
      </c>
      <c r="D372" s="216" t="s">
        <v>126</v>
      </c>
      <c r="E372" s="217" t="s">
        <v>375</v>
      </c>
      <c r="F372" s="218" t="s">
        <v>376</v>
      </c>
      <c r="G372" s="219" t="s">
        <v>155</v>
      </c>
      <c r="H372" s="220">
        <v>2</v>
      </c>
      <c r="I372" s="221"/>
      <c r="J372" s="222">
        <f>ROUND(I372*H372,2)</f>
        <v>0</v>
      </c>
      <c r="K372" s="223"/>
      <c r="L372" s="45"/>
      <c r="M372" s="224" t="s">
        <v>1</v>
      </c>
      <c r="N372" s="225" t="s">
        <v>44</v>
      </c>
      <c r="O372" s="92"/>
      <c r="P372" s="226">
        <f>O372*H372</f>
        <v>0</v>
      </c>
      <c r="Q372" s="226">
        <v>0</v>
      </c>
      <c r="R372" s="226">
        <f>Q372*H372</f>
        <v>0</v>
      </c>
      <c r="S372" s="226">
        <v>0</v>
      </c>
      <c r="T372" s="227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28" t="s">
        <v>130</v>
      </c>
      <c r="AT372" s="228" t="s">
        <v>126</v>
      </c>
      <c r="AU372" s="228" t="s">
        <v>89</v>
      </c>
      <c r="AY372" s="18" t="s">
        <v>123</v>
      </c>
      <c r="BE372" s="229">
        <f>IF(N372="základní",J372,0)</f>
        <v>0</v>
      </c>
      <c r="BF372" s="229">
        <f>IF(N372="snížená",J372,0)</f>
        <v>0</v>
      </c>
      <c r="BG372" s="229">
        <f>IF(N372="zákl. přenesená",J372,0)</f>
        <v>0</v>
      </c>
      <c r="BH372" s="229">
        <f>IF(N372="sníž. přenesená",J372,0)</f>
        <v>0</v>
      </c>
      <c r="BI372" s="229">
        <f>IF(N372="nulová",J372,0)</f>
        <v>0</v>
      </c>
      <c r="BJ372" s="18" t="s">
        <v>87</v>
      </c>
      <c r="BK372" s="229">
        <f>ROUND(I372*H372,2)</f>
        <v>0</v>
      </c>
      <c r="BL372" s="18" t="s">
        <v>130</v>
      </c>
      <c r="BM372" s="228" t="s">
        <v>377</v>
      </c>
    </row>
    <row r="373" spans="1:47" s="2" customFormat="1" ht="12">
      <c r="A373" s="39"/>
      <c r="B373" s="40"/>
      <c r="C373" s="41"/>
      <c r="D373" s="230" t="s">
        <v>132</v>
      </c>
      <c r="E373" s="41"/>
      <c r="F373" s="231" t="s">
        <v>378</v>
      </c>
      <c r="G373" s="41"/>
      <c r="H373" s="41"/>
      <c r="I373" s="232"/>
      <c r="J373" s="41"/>
      <c r="K373" s="41"/>
      <c r="L373" s="45"/>
      <c r="M373" s="233"/>
      <c r="N373" s="234"/>
      <c r="O373" s="92"/>
      <c r="P373" s="92"/>
      <c r="Q373" s="92"/>
      <c r="R373" s="92"/>
      <c r="S373" s="92"/>
      <c r="T373" s="93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T373" s="18" t="s">
        <v>132</v>
      </c>
      <c r="AU373" s="18" t="s">
        <v>89</v>
      </c>
    </row>
    <row r="374" spans="1:51" s="13" customFormat="1" ht="12">
      <c r="A374" s="13"/>
      <c r="B374" s="235"/>
      <c r="C374" s="236"/>
      <c r="D374" s="230" t="s">
        <v>134</v>
      </c>
      <c r="E374" s="237" t="s">
        <v>1</v>
      </c>
      <c r="F374" s="238" t="s">
        <v>142</v>
      </c>
      <c r="G374" s="236"/>
      <c r="H374" s="237" t="s">
        <v>1</v>
      </c>
      <c r="I374" s="239"/>
      <c r="J374" s="236"/>
      <c r="K374" s="236"/>
      <c r="L374" s="240"/>
      <c r="M374" s="241"/>
      <c r="N374" s="242"/>
      <c r="O374" s="242"/>
      <c r="P374" s="242"/>
      <c r="Q374" s="242"/>
      <c r="R374" s="242"/>
      <c r="S374" s="242"/>
      <c r="T374" s="24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4" t="s">
        <v>134</v>
      </c>
      <c r="AU374" s="244" t="s">
        <v>89</v>
      </c>
      <c r="AV374" s="13" t="s">
        <v>87</v>
      </c>
      <c r="AW374" s="13" t="s">
        <v>34</v>
      </c>
      <c r="AX374" s="13" t="s">
        <v>79</v>
      </c>
      <c r="AY374" s="244" t="s">
        <v>123</v>
      </c>
    </row>
    <row r="375" spans="1:51" s="14" customFormat="1" ht="12">
      <c r="A375" s="14"/>
      <c r="B375" s="245"/>
      <c r="C375" s="246"/>
      <c r="D375" s="230" t="s">
        <v>134</v>
      </c>
      <c r="E375" s="247" t="s">
        <v>1</v>
      </c>
      <c r="F375" s="248" t="s">
        <v>163</v>
      </c>
      <c r="G375" s="246"/>
      <c r="H375" s="249">
        <v>2</v>
      </c>
      <c r="I375" s="250"/>
      <c r="J375" s="246"/>
      <c r="K375" s="246"/>
      <c r="L375" s="251"/>
      <c r="M375" s="252"/>
      <c r="N375" s="253"/>
      <c r="O375" s="253"/>
      <c r="P375" s="253"/>
      <c r="Q375" s="253"/>
      <c r="R375" s="253"/>
      <c r="S375" s="253"/>
      <c r="T375" s="25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5" t="s">
        <v>134</v>
      </c>
      <c r="AU375" s="255" t="s">
        <v>89</v>
      </c>
      <c r="AV375" s="14" t="s">
        <v>89</v>
      </c>
      <c r="AW375" s="14" t="s">
        <v>34</v>
      </c>
      <c r="AX375" s="14" t="s">
        <v>79</v>
      </c>
      <c r="AY375" s="255" t="s">
        <v>123</v>
      </c>
    </row>
    <row r="376" spans="1:51" s="15" customFormat="1" ht="12">
      <c r="A376" s="15"/>
      <c r="B376" s="256"/>
      <c r="C376" s="257"/>
      <c r="D376" s="230" t="s">
        <v>134</v>
      </c>
      <c r="E376" s="258" t="s">
        <v>1</v>
      </c>
      <c r="F376" s="259" t="s">
        <v>137</v>
      </c>
      <c r="G376" s="257"/>
      <c r="H376" s="260">
        <v>2</v>
      </c>
      <c r="I376" s="261"/>
      <c r="J376" s="257"/>
      <c r="K376" s="257"/>
      <c r="L376" s="262"/>
      <c r="M376" s="263"/>
      <c r="N376" s="264"/>
      <c r="O376" s="264"/>
      <c r="P376" s="264"/>
      <c r="Q376" s="264"/>
      <c r="R376" s="264"/>
      <c r="S376" s="264"/>
      <c r="T376" s="26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66" t="s">
        <v>134</v>
      </c>
      <c r="AU376" s="266" t="s">
        <v>89</v>
      </c>
      <c r="AV376" s="15" t="s">
        <v>130</v>
      </c>
      <c r="AW376" s="15" t="s">
        <v>34</v>
      </c>
      <c r="AX376" s="15" t="s">
        <v>87</v>
      </c>
      <c r="AY376" s="266" t="s">
        <v>123</v>
      </c>
    </row>
    <row r="377" spans="1:65" s="2" customFormat="1" ht="21.75" customHeight="1">
      <c r="A377" s="39"/>
      <c r="B377" s="40"/>
      <c r="C377" s="216" t="s">
        <v>379</v>
      </c>
      <c r="D377" s="216" t="s">
        <v>126</v>
      </c>
      <c r="E377" s="217" t="s">
        <v>380</v>
      </c>
      <c r="F377" s="218" t="s">
        <v>381</v>
      </c>
      <c r="G377" s="219" t="s">
        <v>155</v>
      </c>
      <c r="H377" s="220">
        <v>9</v>
      </c>
      <c r="I377" s="221"/>
      <c r="J377" s="222">
        <f>ROUND(I377*H377,2)</f>
        <v>0</v>
      </c>
      <c r="K377" s="223"/>
      <c r="L377" s="45"/>
      <c r="M377" s="224" t="s">
        <v>1</v>
      </c>
      <c r="N377" s="225" t="s">
        <v>44</v>
      </c>
      <c r="O377" s="92"/>
      <c r="P377" s="226">
        <f>O377*H377</f>
        <v>0</v>
      </c>
      <c r="Q377" s="226">
        <v>0</v>
      </c>
      <c r="R377" s="226">
        <f>Q377*H377</f>
        <v>0</v>
      </c>
      <c r="S377" s="226">
        <v>0</v>
      </c>
      <c r="T377" s="227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28" t="s">
        <v>130</v>
      </c>
      <c r="AT377" s="228" t="s">
        <v>126</v>
      </c>
      <c r="AU377" s="228" t="s">
        <v>89</v>
      </c>
      <c r="AY377" s="18" t="s">
        <v>123</v>
      </c>
      <c r="BE377" s="229">
        <f>IF(N377="základní",J377,0)</f>
        <v>0</v>
      </c>
      <c r="BF377" s="229">
        <f>IF(N377="snížená",J377,0)</f>
        <v>0</v>
      </c>
      <c r="BG377" s="229">
        <f>IF(N377="zákl. přenesená",J377,0)</f>
        <v>0</v>
      </c>
      <c r="BH377" s="229">
        <f>IF(N377="sníž. přenesená",J377,0)</f>
        <v>0</v>
      </c>
      <c r="BI377" s="229">
        <f>IF(N377="nulová",J377,0)</f>
        <v>0</v>
      </c>
      <c r="BJ377" s="18" t="s">
        <v>87</v>
      </c>
      <c r="BK377" s="229">
        <f>ROUND(I377*H377,2)</f>
        <v>0</v>
      </c>
      <c r="BL377" s="18" t="s">
        <v>130</v>
      </c>
      <c r="BM377" s="228" t="s">
        <v>382</v>
      </c>
    </row>
    <row r="378" spans="1:47" s="2" customFormat="1" ht="12">
      <c r="A378" s="39"/>
      <c r="B378" s="40"/>
      <c r="C378" s="41"/>
      <c r="D378" s="230" t="s">
        <v>132</v>
      </c>
      <c r="E378" s="41"/>
      <c r="F378" s="231" t="s">
        <v>383</v>
      </c>
      <c r="G378" s="41"/>
      <c r="H378" s="41"/>
      <c r="I378" s="232"/>
      <c r="J378" s="41"/>
      <c r="K378" s="41"/>
      <c r="L378" s="45"/>
      <c r="M378" s="233"/>
      <c r="N378" s="234"/>
      <c r="O378" s="92"/>
      <c r="P378" s="92"/>
      <c r="Q378" s="92"/>
      <c r="R378" s="92"/>
      <c r="S378" s="92"/>
      <c r="T378" s="93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8" t="s">
        <v>132</v>
      </c>
      <c r="AU378" s="18" t="s">
        <v>89</v>
      </c>
    </row>
    <row r="379" spans="1:51" s="13" customFormat="1" ht="12">
      <c r="A379" s="13"/>
      <c r="B379" s="235"/>
      <c r="C379" s="236"/>
      <c r="D379" s="230" t="s">
        <v>134</v>
      </c>
      <c r="E379" s="237" t="s">
        <v>1</v>
      </c>
      <c r="F379" s="238" t="s">
        <v>142</v>
      </c>
      <c r="G379" s="236"/>
      <c r="H379" s="237" t="s">
        <v>1</v>
      </c>
      <c r="I379" s="239"/>
      <c r="J379" s="236"/>
      <c r="K379" s="236"/>
      <c r="L379" s="240"/>
      <c r="M379" s="241"/>
      <c r="N379" s="242"/>
      <c r="O379" s="242"/>
      <c r="P379" s="242"/>
      <c r="Q379" s="242"/>
      <c r="R379" s="242"/>
      <c r="S379" s="242"/>
      <c r="T379" s="24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4" t="s">
        <v>134</v>
      </c>
      <c r="AU379" s="244" t="s">
        <v>89</v>
      </c>
      <c r="AV379" s="13" t="s">
        <v>87</v>
      </c>
      <c r="AW379" s="13" t="s">
        <v>34</v>
      </c>
      <c r="AX379" s="13" t="s">
        <v>79</v>
      </c>
      <c r="AY379" s="244" t="s">
        <v>123</v>
      </c>
    </row>
    <row r="380" spans="1:51" s="14" customFormat="1" ht="12">
      <c r="A380" s="14"/>
      <c r="B380" s="245"/>
      <c r="C380" s="246"/>
      <c r="D380" s="230" t="s">
        <v>134</v>
      </c>
      <c r="E380" s="247" t="s">
        <v>1</v>
      </c>
      <c r="F380" s="248" t="s">
        <v>169</v>
      </c>
      <c r="G380" s="246"/>
      <c r="H380" s="249">
        <v>1</v>
      </c>
      <c r="I380" s="250"/>
      <c r="J380" s="246"/>
      <c r="K380" s="246"/>
      <c r="L380" s="251"/>
      <c r="M380" s="252"/>
      <c r="N380" s="253"/>
      <c r="O380" s="253"/>
      <c r="P380" s="253"/>
      <c r="Q380" s="253"/>
      <c r="R380" s="253"/>
      <c r="S380" s="253"/>
      <c r="T380" s="25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5" t="s">
        <v>134</v>
      </c>
      <c r="AU380" s="255" t="s">
        <v>89</v>
      </c>
      <c r="AV380" s="14" t="s">
        <v>89</v>
      </c>
      <c r="AW380" s="14" t="s">
        <v>34</v>
      </c>
      <c r="AX380" s="14" t="s">
        <v>79</v>
      </c>
      <c r="AY380" s="255" t="s">
        <v>123</v>
      </c>
    </row>
    <row r="381" spans="1:51" s="14" customFormat="1" ht="12">
      <c r="A381" s="14"/>
      <c r="B381" s="245"/>
      <c r="C381" s="246"/>
      <c r="D381" s="230" t="s">
        <v>134</v>
      </c>
      <c r="E381" s="247" t="s">
        <v>1</v>
      </c>
      <c r="F381" s="248" t="s">
        <v>170</v>
      </c>
      <c r="G381" s="246"/>
      <c r="H381" s="249">
        <v>1</v>
      </c>
      <c r="I381" s="250"/>
      <c r="J381" s="246"/>
      <c r="K381" s="246"/>
      <c r="L381" s="251"/>
      <c r="M381" s="252"/>
      <c r="N381" s="253"/>
      <c r="O381" s="253"/>
      <c r="P381" s="253"/>
      <c r="Q381" s="253"/>
      <c r="R381" s="253"/>
      <c r="S381" s="253"/>
      <c r="T381" s="25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5" t="s">
        <v>134</v>
      </c>
      <c r="AU381" s="255" t="s">
        <v>89</v>
      </c>
      <c r="AV381" s="14" t="s">
        <v>89</v>
      </c>
      <c r="AW381" s="14" t="s">
        <v>34</v>
      </c>
      <c r="AX381" s="14" t="s">
        <v>79</v>
      </c>
      <c r="AY381" s="255" t="s">
        <v>123</v>
      </c>
    </row>
    <row r="382" spans="1:51" s="14" customFormat="1" ht="12">
      <c r="A382" s="14"/>
      <c r="B382" s="245"/>
      <c r="C382" s="246"/>
      <c r="D382" s="230" t="s">
        <v>134</v>
      </c>
      <c r="E382" s="247" t="s">
        <v>1</v>
      </c>
      <c r="F382" s="248" t="s">
        <v>171</v>
      </c>
      <c r="G382" s="246"/>
      <c r="H382" s="249">
        <v>1</v>
      </c>
      <c r="I382" s="250"/>
      <c r="J382" s="246"/>
      <c r="K382" s="246"/>
      <c r="L382" s="251"/>
      <c r="M382" s="252"/>
      <c r="N382" s="253"/>
      <c r="O382" s="253"/>
      <c r="P382" s="253"/>
      <c r="Q382" s="253"/>
      <c r="R382" s="253"/>
      <c r="S382" s="253"/>
      <c r="T382" s="25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5" t="s">
        <v>134</v>
      </c>
      <c r="AU382" s="255" t="s">
        <v>89</v>
      </c>
      <c r="AV382" s="14" t="s">
        <v>89</v>
      </c>
      <c r="AW382" s="14" t="s">
        <v>34</v>
      </c>
      <c r="AX382" s="14" t="s">
        <v>79</v>
      </c>
      <c r="AY382" s="255" t="s">
        <v>123</v>
      </c>
    </row>
    <row r="383" spans="1:51" s="14" customFormat="1" ht="12">
      <c r="A383" s="14"/>
      <c r="B383" s="245"/>
      <c r="C383" s="246"/>
      <c r="D383" s="230" t="s">
        <v>134</v>
      </c>
      <c r="E383" s="247" t="s">
        <v>1</v>
      </c>
      <c r="F383" s="248" t="s">
        <v>172</v>
      </c>
      <c r="G383" s="246"/>
      <c r="H383" s="249">
        <v>1</v>
      </c>
      <c r="I383" s="250"/>
      <c r="J383" s="246"/>
      <c r="K383" s="246"/>
      <c r="L383" s="251"/>
      <c r="M383" s="252"/>
      <c r="N383" s="253"/>
      <c r="O383" s="253"/>
      <c r="P383" s="253"/>
      <c r="Q383" s="253"/>
      <c r="R383" s="253"/>
      <c r="S383" s="253"/>
      <c r="T383" s="25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5" t="s">
        <v>134</v>
      </c>
      <c r="AU383" s="255" t="s">
        <v>89</v>
      </c>
      <c r="AV383" s="14" t="s">
        <v>89</v>
      </c>
      <c r="AW383" s="14" t="s">
        <v>34</v>
      </c>
      <c r="AX383" s="14" t="s">
        <v>79</v>
      </c>
      <c r="AY383" s="255" t="s">
        <v>123</v>
      </c>
    </row>
    <row r="384" spans="1:51" s="14" customFormat="1" ht="12">
      <c r="A384" s="14"/>
      <c r="B384" s="245"/>
      <c r="C384" s="246"/>
      <c r="D384" s="230" t="s">
        <v>134</v>
      </c>
      <c r="E384" s="247" t="s">
        <v>1</v>
      </c>
      <c r="F384" s="248" t="s">
        <v>173</v>
      </c>
      <c r="G384" s="246"/>
      <c r="H384" s="249">
        <v>2</v>
      </c>
      <c r="I384" s="250"/>
      <c r="J384" s="246"/>
      <c r="K384" s="246"/>
      <c r="L384" s="251"/>
      <c r="M384" s="252"/>
      <c r="N384" s="253"/>
      <c r="O384" s="253"/>
      <c r="P384" s="253"/>
      <c r="Q384" s="253"/>
      <c r="R384" s="253"/>
      <c r="S384" s="253"/>
      <c r="T384" s="25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55" t="s">
        <v>134</v>
      </c>
      <c r="AU384" s="255" t="s">
        <v>89</v>
      </c>
      <c r="AV384" s="14" t="s">
        <v>89</v>
      </c>
      <c r="AW384" s="14" t="s">
        <v>34</v>
      </c>
      <c r="AX384" s="14" t="s">
        <v>79</v>
      </c>
      <c r="AY384" s="255" t="s">
        <v>123</v>
      </c>
    </row>
    <row r="385" spans="1:51" s="14" customFormat="1" ht="12">
      <c r="A385" s="14"/>
      <c r="B385" s="245"/>
      <c r="C385" s="246"/>
      <c r="D385" s="230" t="s">
        <v>134</v>
      </c>
      <c r="E385" s="247" t="s">
        <v>1</v>
      </c>
      <c r="F385" s="248" t="s">
        <v>174</v>
      </c>
      <c r="G385" s="246"/>
      <c r="H385" s="249">
        <v>2</v>
      </c>
      <c r="I385" s="250"/>
      <c r="J385" s="246"/>
      <c r="K385" s="246"/>
      <c r="L385" s="251"/>
      <c r="M385" s="252"/>
      <c r="N385" s="253"/>
      <c r="O385" s="253"/>
      <c r="P385" s="253"/>
      <c r="Q385" s="253"/>
      <c r="R385" s="253"/>
      <c r="S385" s="253"/>
      <c r="T385" s="25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5" t="s">
        <v>134</v>
      </c>
      <c r="AU385" s="255" t="s">
        <v>89</v>
      </c>
      <c r="AV385" s="14" t="s">
        <v>89</v>
      </c>
      <c r="AW385" s="14" t="s">
        <v>34</v>
      </c>
      <c r="AX385" s="14" t="s">
        <v>79</v>
      </c>
      <c r="AY385" s="255" t="s">
        <v>123</v>
      </c>
    </row>
    <row r="386" spans="1:51" s="14" customFormat="1" ht="12">
      <c r="A386" s="14"/>
      <c r="B386" s="245"/>
      <c r="C386" s="246"/>
      <c r="D386" s="230" t="s">
        <v>134</v>
      </c>
      <c r="E386" s="247" t="s">
        <v>1</v>
      </c>
      <c r="F386" s="248" t="s">
        <v>175</v>
      </c>
      <c r="G386" s="246"/>
      <c r="H386" s="249">
        <v>1</v>
      </c>
      <c r="I386" s="250"/>
      <c r="J386" s="246"/>
      <c r="K386" s="246"/>
      <c r="L386" s="251"/>
      <c r="M386" s="252"/>
      <c r="N386" s="253"/>
      <c r="O386" s="253"/>
      <c r="P386" s="253"/>
      <c r="Q386" s="253"/>
      <c r="R386" s="253"/>
      <c r="S386" s="253"/>
      <c r="T386" s="25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5" t="s">
        <v>134</v>
      </c>
      <c r="AU386" s="255" t="s">
        <v>89</v>
      </c>
      <c r="AV386" s="14" t="s">
        <v>89</v>
      </c>
      <c r="AW386" s="14" t="s">
        <v>34</v>
      </c>
      <c r="AX386" s="14" t="s">
        <v>79</v>
      </c>
      <c r="AY386" s="255" t="s">
        <v>123</v>
      </c>
    </row>
    <row r="387" spans="1:51" s="15" customFormat="1" ht="12">
      <c r="A387" s="15"/>
      <c r="B387" s="256"/>
      <c r="C387" s="257"/>
      <c r="D387" s="230" t="s">
        <v>134</v>
      </c>
      <c r="E387" s="258" t="s">
        <v>1</v>
      </c>
      <c r="F387" s="259" t="s">
        <v>137</v>
      </c>
      <c r="G387" s="257"/>
      <c r="H387" s="260">
        <v>9</v>
      </c>
      <c r="I387" s="261"/>
      <c r="J387" s="257"/>
      <c r="K387" s="257"/>
      <c r="L387" s="262"/>
      <c r="M387" s="263"/>
      <c r="N387" s="264"/>
      <c r="O387" s="264"/>
      <c r="P387" s="264"/>
      <c r="Q387" s="264"/>
      <c r="R387" s="264"/>
      <c r="S387" s="264"/>
      <c r="T387" s="26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T387" s="266" t="s">
        <v>134</v>
      </c>
      <c r="AU387" s="266" t="s">
        <v>89</v>
      </c>
      <c r="AV387" s="15" t="s">
        <v>130</v>
      </c>
      <c r="AW387" s="15" t="s">
        <v>34</v>
      </c>
      <c r="AX387" s="15" t="s">
        <v>87</v>
      </c>
      <c r="AY387" s="266" t="s">
        <v>123</v>
      </c>
    </row>
    <row r="388" spans="1:65" s="2" customFormat="1" ht="21.75" customHeight="1">
      <c r="A388" s="39"/>
      <c r="B388" s="40"/>
      <c r="C388" s="216" t="s">
        <v>384</v>
      </c>
      <c r="D388" s="216" t="s">
        <v>126</v>
      </c>
      <c r="E388" s="217" t="s">
        <v>385</v>
      </c>
      <c r="F388" s="218" t="s">
        <v>386</v>
      </c>
      <c r="G388" s="219" t="s">
        <v>155</v>
      </c>
      <c r="H388" s="220">
        <v>3</v>
      </c>
      <c r="I388" s="221"/>
      <c r="J388" s="222">
        <f>ROUND(I388*H388,2)</f>
        <v>0</v>
      </c>
      <c r="K388" s="223"/>
      <c r="L388" s="45"/>
      <c r="M388" s="224" t="s">
        <v>1</v>
      </c>
      <c r="N388" s="225" t="s">
        <v>44</v>
      </c>
      <c r="O388" s="92"/>
      <c r="P388" s="226">
        <f>O388*H388</f>
        <v>0</v>
      </c>
      <c r="Q388" s="226">
        <v>0</v>
      </c>
      <c r="R388" s="226">
        <f>Q388*H388</f>
        <v>0</v>
      </c>
      <c r="S388" s="226">
        <v>0</v>
      </c>
      <c r="T388" s="227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28" t="s">
        <v>130</v>
      </c>
      <c r="AT388" s="228" t="s">
        <v>126</v>
      </c>
      <c r="AU388" s="228" t="s">
        <v>89</v>
      </c>
      <c r="AY388" s="18" t="s">
        <v>123</v>
      </c>
      <c r="BE388" s="229">
        <f>IF(N388="základní",J388,0)</f>
        <v>0</v>
      </c>
      <c r="BF388" s="229">
        <f>IF(N388="snížená",J388,0)</f>
        <v>0</v>
      </c>
      <c r="BG388" s="229">
        <f>IF(N388="zákl. přenesená",J388,0)</f>
        <v>0</v>
      </c>
      <c r="BH388" s="229">
        <f>IF(N388="sníž. přenesená",J388,0)</f>
        <v>0</v>
      </c>
      <c r="BI388" s="229">
        <f>IF(N388="nulová",J388,0)</f>
        <v>0</v>
      </c>
      <c r="BJ388" s="18" t="s">
        <v>87</v>
      </c>
      <c r="BK388" s="229">
        <f>ROUND(I388*H388,2)</f>
        <v>0</v>
      </c>
      <c r="BL388" s="18" t="s">
        <v>130</v>
      </c>
      <c r="BM388" s="228" t="s">
        <v>387</v>
      </c>
    </row>
    <row r="389" spans="1:47" s="2" customFormat="1" ht="12">
      <c r="A389" s="39"/>
      <c r="B389" s="40"/>
      <c r="C389" s="41"/>
      <c r="D389" s="230" t="s">
        <v>132</v>
      </c>
      <c r="E389" s="41"/>
      <c r="F389" s="231" t="s">
        <v>388</v>
      </c>
      <c r="G389" s="41"/>
      <c r="H389" s="41"/>
      <c r="I389" s="232"/>
      <c r="J389" s="41"/>
      <c r="K389" s="41"/>
      <c r="L389" s="45"/>
      <c r="M389" s="233"/>
      <c r="N389" s="234"/>
      <c r="O389" s="92"/>
      <c r="P389" s="92"/>
      <c r="Q389" s="92"/>
      <c r="R389" s="92"/>
      <c r="S389" s="92"/>
      <c r="T389" s="93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T389" s="18" t="s">
        <v>132</v>
      </c>
      <c r="AU389" s="18" t="s">
        <v>89</v>
      </c>
    </row>
    <row r="390" spans="1:51" s="13" customFormat="1" ht="12">
      <c r="A390" s="13"/>
      <c r="B390" s="235"/>
      <c r="C390" s="236"/>
      <c r="D390" s="230" t="s">
        <v>134</v>
      </c>
      <c r="E390" s="237" t="s">
        <v>1</v>
      </c>
      <c r="F390" s="238" t="s">
        <v>142</v>
      </c>
      <c r="G390" s="236"/>
      <c r="H390" s="237" t="s">
        <v>1</v>
      </c>
      <c r="I390" s="239"/>
      <c r="J390" s="236"/>
      <c r="K390" s="236"/>
      <c r="L390" s="240"/>
      <c r="M390" s="241"/>
      <c r="N390" s="242"/>
      <c r="O390" s="242"/>
      <c r="P390" s="242"/>
      <c r="Q390" s="242"/>
      <c r="R390" s="242"/>
      <c r="S390" s="242"/>
      <c r="T390" s="24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4" t="s">
        <v>134</v>
      </c>
      <c r="AU390" s="244" t="s">
        <v>89</v>
      </c>
      <c r="AV390" s="13" t="s">
        <v>87</v>
      </c>
      <c r="AW390" s="13" t="s">
        <v>34</v>
      </c>
      <c r="AX390" s="13" t="s">
        <v>79</v>
      </c>
      <c r="AY390" s="244" t="s">
        <v>123</v>
      </c>
    </row>
    <row r="391" spans="1:51" s="14" customFormat="1" ht="12">
      <c r="A391" s="14"/>
      <c r="B391" s="245"/>
      <c r="C391" s="246"/>
      <c r="D391" s="230" t="s">
        <v>134</v>
      </c>
      <c r="E391" s="247" t="s">
        <v>1</v>
      </c>
      <c r="F391" s="248" t="s">
        <v>181</v>
      </c>
      <c r="G391" s="246"/>
      <c r="H391" s="249">
        <v>1</v>
      </c>
      <c r="I391" s="250"/>
      <c r="J391" s="246"/>
      <c r="K391" s="246"/>
      <c r="L391" s="251"/>
      <c r="M391" s="252"/>
      <c r="N391" s="253"/>
      <c r="O391" s="253"/>
      <c r="P391" s="253"/>
      <c r="Q391" s="253"/>
      <c r="R391" s="253"/>
      <c r="S391" s="253"/>
      <c r="T391" s="25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5" t="s">
        <v>134</v>
      </c>
      <c r="AU391" s="255" t="s">
        <v>89</v>
      </c>
      <c r="AV391" s="14" t="s">
        <v>89</v>
      </c>
      <c r="AW391" s="14" t="s">
        <v>34</v>
      </c>
      <c r="AX391" s="14" t="s">
        <v>79</v>
      </c>
      <c r="AY391" s="255" t="s">
        <v>123</v>
      </c>
    </row>
    <row r="392" spans="1:51" s="14" customFormat="1" ht="12">
      <c r="A392" s="14"/>
      <c r="B392" s="245"/>
      <c r="C392" s="246"/>
      <c r="D392" s="230" t="s">
        <v>134</v>
      </c>
      <c r="E392" s="247" t="s">
        <v>1</v>
      </c>
      <c r="F392" s="248" t="s">
        <v>173</v>
      </c>
      <c r="G392" s="246"/>
      <c r="H392" s="249">
        <v>2</v>
      </c>
      <c r="I392" s="250"/>
      <c r="J392" s="246"/>
      <c r="K392" s="246"/>
      <c r="L392" s="251"/>
      <c r="M392" s="252"/>
      <c r="N392" s="253"/>
      <c r="O392" s="253"/>
      <c r="P392" s="253"/>
      <c r="Q392" s="253"/>
      <c r="R392" s="253"/>
      <c r="S392" s="253"/>
      <c r="T392" s="25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5" t="s">
        <v>134</v>
      </c>
      <c r="AU392" s="255" t="s">
        <v>89</v>
      </c>
      <c r="AV392" s="14" t="s">
        <v>89</v>
      </c>
      <c r="AW392" s="14" t="s">
        <v>34</v>
      </c>
      <c r="AX392" s="14" t="s">
        <v>79</v>
      </c>
      <c r="AY392" s="255" t="s">
        <v>123</v>
      </c>
    </row>
    <row r="393" spans="1:51" s="15" customFormat="1" ht="12">
      <c r="A393" s="15"/>
      <c r="B393" s="256"/>
      <c r="C393" s="257"/>
      <c r="D393" s="230" t="s">
        <v>134</v>
      </c>
      <c r="E393" s="258" t="s">
        <v>1</v>
      </c>
      <c r="F393" s="259" t="s">
        <v>137</v>
      </c>
      <c r="G393" s="257"/>
      <c r="H393" s="260">
        <v>3</v>
      </c>
      <c r="I393" s="261"/>
      <c r="J393" s="257"/>
      <c r="K393" s="257"/>
      <c r="L393" s="262"/>
      <c r="M393" s="263"/>
      <c r="N393" s="264"/>
      <c r="O393" s="264"/>
      <c r="P393" s="264"/>
      <c r="Q393" s="264"/>
      <c r="R393" s="264"/>
      <c r="S393" s="264"/>
      <c r="T393" s="26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66" t="s">
        <v>134</v>
      </c>
      <c r="AU393" s="266" t="s">
        <v>89</v>
      </c>
      <c r="AV393" s="15" t="s">
        <v>130</v>
      </c>
      <c r="AW393" s="15" t="s">
        <v>34</v>
      </c>
      <c r="AX393" s="15" t="s">
        <v>87</v>
      </c>
      <c r="AY393" s="266" t="s">
        <v>123</v>
      </c>
    </row>
    <row r="394" spans="1:65" s="2" customFormat="1" ht="21.75" customHeight="1">
      <c r="A394" s="39"/>
      <c r="B394" s="40"/>
      <c r="C394" s="216" t="s">
        <v>389</v>
      </c>
      <c r="D394" s="216" t="s">
        <v>126</v>
      </c>
      <c r="E394" s="217" t="s">
        <v>390</v>
      </c>
      <c r="F394" s="218" t="s">
        <v>391</v>
      </c>
      <c r="G394" s="219" t="s">
        <v>129</v>
      </c>
      <c r="H394" s="220">
        <v>2691.83</v>
      </c>
      <c r="I394" s="221"/>
      <c r="J394" s="222">
        <f>ROUND(I394*H394,2)</f>
        <v>0</v>
      </c>
      <c r="K394" s="223"/>
      <c r="L394" s="45"/>
      <c r="M394" s="224" t="s">
        <v>1</v>
      </c>
      <c r="N394" s="225" t="s">
        <v>44</v>
      </c>
      <c r="O394" s="92"/>
      <c r="P394" s="226">
        <f>O394*H394</f>
        <v>0</v>
      </c>
      <c r="Q394" s="226">
        <v>0</v>
      </c>
      <c r="R394" s="226">
        <f>Q394*H394</f>
        <v>0</v>
      </c>
      <c r="S394" s="226">
        <v>0</v>
      </c>
      <c r="T394" s="227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28" t="s">
        <v>130</v>
      </c>
      <c r="AT394" s="228" t="s">
        <v>126</v>
      </c>
      <c r="AU394" s="228" t="s">
        <v>89</v>
      </c>
      <c r="AY394" s="18" t="s">
        <v>123</v>
      </c>
      <c r="BE394" s="229">
        <f>IF(N394="základní",J394,0)</f>
        <v>0</v>
      </c>
      <c r="BF394" s="229">
        <f>IF(N394="snížená",J394,0)</f>
        <v>0</v>
      </c>
      <c r="BG394" s="229">
        <f>IF(N394="zákl. přenesená",J394,0)</f>
        <v>0</v>
      </c>
      <c r="BH394" s="229">
        <f>IF(N394="sníž. přenesená",J394,0)</f>
        <v>0</v>
      </c>
      <c r="BI394" s="229">
        <f>IF(N394="nulová",J394,0)</f>
        <v>0</v>
      </c>
      <c r="BJ394" s="18" t="s">
        <v>87</v>
      </c>
      <c r="BK394" s="229">
        <f>ROUND(I394*H394,2)</f>
        <v>0</v>
      </c>
      <c r="BL394" s="18" t="s">
        <v>130</v>
      </c>
      <c r="BM394" s="228" t="s">
        <v>392</v>
      </c>
    </row>
    <row r="395" spans="1:47" s="2" customFormat="1" ht="12">
      <c r="A395" s="39"/>
      <c r="B395" s="40"/>
      <c r="C395" s="41"/>
      <c r="D395" s="230" t="s">
        <v>132</v>
      </c>
      <c r="E395" s="41"/>
      <c r="F395" s="231" t="s">
        <v>393</v>
      </c>
      <c r="G395" s="41"/>
      <c r="H395" s="41"/>
      <c r="I395" s="232"/>
      <c r="J395" s="41"/>
      <c r="K395" s="41"/>
      <c r="L395" s="45"/>
      <c r="M395" s="233"/>
      <c r="N395" s="234"/>
      <c r="O395" s="92"/>
      <c r="P395" s="92"/>
      <c r="Q395" s="92"/>
      <c r="R395" s="92"/>
      <c r="S395" s="92"/>
      <c r="T395" s="93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8" t="s">
        <v>132</v>
      </c>
      <c r="AU395" s="18" t="s">
        <v>89</v>
      </c>
    </row>
    <row r="396" spans="1:51" s="13" customFormat="1" ht="12">
      <c r="A396" s="13"/>
      <c r="B396" s="235"/>
      <c r="C396" s="236"/>
      <c r="D396" s="230" t="s">
        <v>134</v>
      </c>
      <c r="E396" s="237" t="s">
        <v>1</v>
      </c>
      <c r="F396" s="238" t="s">
        <v>338</v>
      </c>
      <c r="G396" s="236"/>
      <c r="H396" s="237" t="s">
        <v>1</v>
      </c>
      <c r="I396" s="239"/>
      <c r="J396" s="236"/>
      <c r="K396" s="236"/>
      <c r="L396" s="240"/>
      <c r="M396" s="241"/>
      <c r="N396" s="242"/>
      <c r="O396" s="242"/>
      <c r="P396" s="242"/>
      <c r="Q396" s="242"/>
      <c r="R396" s="242"/>
      <c r="S396" s="242"/>
      <c r="T396" s="24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4" t="s">
        <v>134</v>
      </c>
      <c r="AU396" s="244" t="s">
        <v>89</v>
      </c>
      <c r="AV396" s="13" t="s">
        <v>87</v>
      </c>
      <c r="AW396" s="13" t="s">
        <v>34</v>
      </c>
      <c r="AX396" s="13" t="s">
        <v>79</v>
      </c>
      <c r="AY396" s="244" t="s">
        <v>123</v>
      </c>
    </row>
    <row r="397" spans="1:51" s="13" customFormat="1" ht="12">
      <c r="A397" s="13"/>
      <c r="B397" s="235"/>
      <c r="C397" s="236"/>
      <c r="D397" s="230" t="s">
        <v>134</v>
      </c>
      <c r="E397" s="237" t="s">
        <v>1</v>
      </c>
      <c r="F397" s="238" t="s">
        <v>394</v>
      </c>
      <c r="G397" s="236"/>
      <c r="H397" s="237" t="s">
        <v>1</v>
      </c>
      <c r="I397" s="239"/>
      <c r="J397" s="236"/>
      <c r="K397" s="236"/>
      <c r="L397" s="240"/>
      <c r="M397" s="241"/>
      <c r="N397" s="242"/>
      <c r="O397" s="242"/>
      <c r="P397" s="242"/>
      <c r="Q397" s="242"/>
      <c r="R397" s="242"/>
      <c r="S397" s="242"/>
      <c r="T397" s="24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4" t="s">
        <v>134</v>
      </c>
      <c r="AU397" s="244" t="s">
        <v>89</v>
      </c>
      <c r="AV397" s="13" t="s">
        <v>87</v>
      </c>
      <c r="AW397" s="13" t="s">
        <v>34</v>
      </c>
      <c r="AX397" s="13" t="s">
        <v>79</v>
      </c>
      <c r="AY397" s="244" t="s">
        <v>123</v>
      </c>
    </row>
    <row r="398" spans="1:51" s="14" customFormat="1" ht="12">
      <c r="A398" s="14"/>
      <c r="B398" s="245"/>
      <c r="C398" s="246"/>
      <c r="D398" s="230" t="s">
        <v>134</v>
      </c>
      <c r="E398" s="247" t="s">
        <v>1</v>
      </c>
      <c r="F398" s="248" t="s">
        <v>395</v>
      </c>
      <c r="G398" s="246"/>
      <c r="H398" s="249">
        <v>1753.33</v>
      </c>
      <c r="I398" s="250"/>
      <c r="J398" s="246"/>
      <c r="K398" s="246"/>
      <c r="L398" s="251"/>
      <c r="M398" s="252"/>
      <c r="N398" s="253"/>
      <c r="O398" s="253"/>
      <c r="P398" s="253"/>
      <c r="Q398" s="253"/>
      <c r="R398" s="253"/>
      <c r="S398" s="253"/>
      <c r="T398" s="25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55" t="s">
        <v>134</v>
      </c>
      <c r="AU398" s="255" t="s">
        <v>89</v>
      </c>
      <c r="AV398" s="14" t="s">
        <v>89</v>
      </c>
      <c r="AW398" s="14" t="s">
        <v>34</v>
      </c>
      <c r="AX398" s="14" t="s">
        <v>79</v>
      </c>
      <c r="AY398" s="255" t="s">
        <v>123</v>
      </c>
    </row>
    <row r="399" spans="1:51" s="14" customFormat="1" ht="12">
      <c r="A399" s="14"/>
      <c r="B399" s="245"/>
      <c r="C399" s="246"/>
      <c r="D399" s="230" t="s">
        <v>134</v>
      </c>
      <c r="E399" s="247" t="s">
        <v>1</v>
      </c>
      <c r="F399" s="248" t="s">
        <v>396</v>
      </c>
      <c r="G399" s="246"/>
      <c r="H399" s="249">
        <v>938.5</v>
      </c>
      <c r="I399" s="250"/>
      <c r="J399" s="246"/>
      <c r="K399" s="246"/>
      <c r="L399" s="251"/>
      <c r="M399" s="252"/>
      <c r="N399" s="253"/>
      <c r="O399" s="253"/>
      <c r="P399" s="253"/>
      <c r="Q399" s="253"/>
      <c r="R399" s="253"/>
      <c r="S399" s="253"/>
      <c r="T399" s="25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5" t="s">
        <v>134</v>
      </c>
      <c r="AU399" s="255" t="s">
        <v>89</v>
      </c>
      <c r="AV399" s="14" t="s">
        <v>89</v>
      </c>
      <c r="AW399" s="14" t="s">
        <v>34</v>
      </c>
      <c r="AX399" s="14" t="s">
        <v>79</v>
      </c>
      <c r="AY399" s="255" t="s">
        <v>123</v>
      </c>
    </row>
    <row r="400" spans="1:51" s="15" customFormat="1" ht="12">
      <c r="A400" s="15"/>
      <c r="B400" s="256"/>
      <c r="C400" s="257"/>
      <c r="D400" s="230" t="s">
        <v>134</v>
      </c>
      <c r="E400" s="258" t="s">
        <v>1</v>
      </c>
      <c r="F400" s="259" t="s">
        <v>137</v>
      </c>
      <c r="G400" s="257"/>
      <c r="H400" s="260">
        <v>2691.83</v>
      </c>
      <c r="I400" s="261"/>
      <c r="J400" s="257"/>
      <c r="K400" s="257"/>
      <c r="L400" s="262"/>
      <c r="M400" s="263"/>
      <c r="N400" s="264"/>
      <c r="O400" s="264"/>
      <c r="P400" s="264"/>
      <c r="Q400" s="264"/>
      <c r="R400" s="264"/>
      <c r="S400" s="264"/>
      <c r="T400" s="26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66" t="s">
        <v>134</v>
      </c>
      <c r="AU400" s="266" t="s">
        <v>89</v>
      </c>
      <c r="AV400" s="15" t="s">
        <v>130</v>
      </c>
      <c r="AW400" s="15" t="s">
        <v>34</v>
      </c>
      <c r="AX400" s="15" t="s">
        <v>87</v>
      </c>
      <c r="AY400" s="266" t="s">
        <v>123</v>
      </c>
    </row>
    <row r="401" spans="1:65" s="2" customFormat="1" ht="21.75" customHeight="1">
      <c r="A401" s="39"/>
      <c r="B401" s="40"/>
      <c r="C401" s="216" t="s">
        <v>397</v>
      </c>
      <c r="D401" s="216" t="s">
        <v>126</v>
      </c>
      <c r="E401" s="217" t="s">
        <v>398</v>
      </c>
      <c r="F401" s="218" t="s">
        <v>399</v>
      </c>
      <c r="G401" s="219" t="s">
        <v>129</v>
      </c>
      <c r="H401" s="220">
        <v>284.35</v>
      </c>
      <c r="I401" s="221"/>
      <c r="J401" s="222">
        <f>ROUND(I401*H401,2)</f>
        <v>0</v>
      </c>
      <c r="K401" s="223"/>
      <c r="L401" s="45"/>
      <c r="M401" s="224" t="s">
        <v>1</v>
      </c>
      <c r="N401" s="225" t="s">
        <v>44</v>
      </c>
      <c r="O401" s="92"/>
      <c r="P401" s="226">
        <f>O401*H401</f>
        <v>0</v>
      </c>
      <c r="Q401" s="226">
        <v>0</v>
      </c>
      <c r="R401" s="226">
        <f>Q401*H401</f>
        <v>0</v>
      </c>
      <c r="S401" s="226">
        <v>0</v>
      </c>
      <c r="T401" s="227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28" t="s">
        <v>130</v>
      </c>
      <c r="AT401" s="228" t="s">
        <v>126</v>
      </c>
      <c r="AU401" s="228" t="s">
        <v>89</v>
      </c>
      <c r="AY401" s="18" t="s">
        <v>123</v>
      </c>
      <c r="BE401" s="229">
        <f>IF(N401="základní",J401,0)</f>
        <v>0</v>
      </c>
      <c r="BF401" s="229">
        <f>IF(N401="snížená",J401,0)</f>
        <v>0</v>
      </c>
      <c r="BG401" s="229">
        <f>IF(N401="zákl. přenesená",J401,0)</f>
        <v>0</v>
      </c>
      <c r="BH401" s="229">
        <f>IF(N401="sníž. přenesená",J401,0)</f>
        <v>0</v>
      </c>
      <c r="BI401" s="229">
        <f>IF(N401="nulová",J401,0)</f>
        <v>0</v>
      </c>
      <c r="BJ401" s="18" t="s">
        <v>87</v>
      </c>
      <c r="BK401" s="229">
        <f>ROUND(I401*H401,2)</f>
        <v>0</v>
      </c>
      <c r="BL401" s="18" t="s">
        <v>130</v>
      </c>
      <c r="BM401" s="228" t="s">
        <v>400</v>
      </c>
    </row>
    <row r="402" spans="1:47" s="2" customFormat="1" ht="12">
      <c r="A402" s="39"/>
      <c r="B402" s="40"/>
      <c r="C402" s="41"/>
      <c r="D402" s="230" t="s">
        <v>132</v>
      </c>
      <c r="E402" s="41"/>
      <c r="F402" s="231" t="s">
        <v>401</v>
      </c>
      <c r="G402" s="41"/>
      <c r="H402" s="41"/>
      <c r="I402" s="232"/>
      <c r="J402" s="41"/>
      <c r="K402" s="41"/>
      <c r="L402" s="45"/>
      <c r="M402" s="233"/>
      <c r="N402" s="234"/>
      <c r="O402" s="92"/>
      <c r="P402" s="92"/>
      <c r="Q402" s="92"/>
      <c r="R402" s="92"/>
      <c r="S402" s="92"/>
      <c r="T402" s="93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T402" s="18" t="s">
        <v>132</v>
      </c>
      <c r="AU402" s="18" t="s">
        <v>89</v>
      </c>
    </row>
    <row r="403" spans="1:51" s="13" customFormat="1" ht="12">
      <c r="A403" s="13"/>
      <c r="B403" s="235"/>
      <c r="C403" s="236"/>
      <c r="D403" s="230" t="s">
        <v>134</v>
      </c>
      <c r="E403" s="237" t="s">
        <v>1</v>
      </c>
      <c r="F403" s="238" t="s">
        <v>402</v>
      </c>
      <c r="G403" s="236"/>
      <c r="H403" s="237" t="s">
        <v>1</v>
      </c>
      <c r="I403" s="239"/>
      <c r="J403" s="236"/>
      <c r="K403" s="236"/>
      <c r="L403" s="240"/>
      <c r="M403" s="241"/>
      <c r="N403" s="242"/>
      <c r="O403" s="242"/>
      <c r="P403" s="242"/>
      <c r="Q403" s="242"/>
      <c r="R403" s="242"/>
      <c r="S403" s="242"/>
      <c r="T403" s="24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4" t="s">
        <v>134</v>
      </c>
      <c r="AU403" s="244" t="s">
        <v>89</v>
      </c>
      <c r="AV403" s="13" t="s">
        <v>87</v>
      </c>
      <c r="AW403" s="13" t="s">
        <v>34</v>
      </c>
      <c r="AX403" s="13" t="s">
        <v>79</v>
      </c>
      <c r="AY403" s="244" t="s">
        <v>123</v>
      </c>
    </row>
    <row r="404" spans="1:51" s="14" customFormat="1" ht="12">
      <c r="A404" s="14"/>
      <c r="B404" s="245"/>
      <c r="C404" s="246"/>
      <c r="D404" s="230" t="s">
        <v>134</v>
      </c>
      <c r="E404" s="247" t="s">
        <v>1</v>
      </c>
      <c r="F404" s="248" t="s">
        <v>403</v>
      </c>
      <c r="G404" s="246"/>
      <c r="H404" s="249">
        <v>284.35</v>
      </c>
      <c r="I404" s="250"/>
      <c r="J404" s="246"/>
      <c r="K404" s="246"/>
      <c r="L404" s="251"/>
      <c r="M404" s="252"/>
      <c r="N404" s="253"/>
      <c r="O404" s="253"/>
      <c r="P404" s="253"/>
      <c r="Q404" s="253"/>
      <c r="R404" s="253"/>
      <c r="S404" s="253"/>
      <c r="T404" s="25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55" t="s">
        <v>134</v>
      </c>
      <c r="AU404" s="255" t="s">
        <v>89</v>
      </c>
      <c r="AV404" s="14" t="s">
        <v>89</v>
      </c>
      <c r="AW404" s="14" t="s">
        <v>34</v>
      </c>
      <c r="AX404" s="14" t="s">
        <v>79</v>
      </c>
      <c r="AY404" s="255" t="s">
        <v>123</v>
      </c>
    </row>
    <row r="405" spans="1:51" s="15" customFormat="1" ht="12">
      <c r="A405" s="15"/>
      <c r="B405" s="256"/>
      <c r="C405" s="257"/>
      <c r="D405" s="230" t="s">
        <v>134</v>
      </c>
      <c r="E405" s="258" t="s">
        <v>1</v>
      </c>
      <c r="F405" s="259" t="s">
        <v>137</v>
      </c>
      <c r="G405" s="257"/>
      <c r="H405" s="260">
        <v>284.35</v>
      </c>
      <c r="I405" s="261"/>
      <c r="J405" s="257"/>
      <c r="K405" s="257"/>
      <c r="L405" s="262"/>
      <c r="M405" s="263"/>
      <c r="N405" s="264"/>
      <c r="O405" s="264"/>
      <c r="P405" s="264"/>
      <c r="Q405" s="264"/>
      <c r="R405" s="264"/>
      <c r="S405" s="264"/>
      <c r="T405" s="26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T405" s="266" t="s">
        <v>134</v>
      </c>
      <c r="AU405" s="266" t="s">
        <v>89</v>
      </c>
      <c r="AV405" s="15" t="s">
        <v>130</v>
      </c>
      <c r="AW405" s="15" t="s">
        <v>34</v>
      </c>
      <c r="AX405" s="15" t="s">
        <v>87</v>
      </c>
      <c r="AY405" s="266" t="s">
        <v>123</v>
      </c>
    </row>
    <row r="406" spans="1:63" s="12" customFormat="1" ht="22.8" customHeight="1">
      <c r="A406" s="12"/>
      <c r="B406" s="200"/>
      <c r="C406" s="201"/>
      <c r="D406" s="202" t="s">
        <v>78</v>
      </c>
      <c r="E406" s="214" t="s">
        <v>297</v>
      </c>
      <c r="F406" s="214" t="s">
        <v>404</v>
      </c>
      <c r="G406" s="201"/>
      <c r="H406" s="201"/>
      <c r="I406" s="204"/>
      <c r="J406" s="215">
        <f>BK406</f>
        <v>0</v>
      </c>
      <c r="K406" s="201"/>
      <c r="L406" s="206"/>
      <c r="M406" s="207"/>
      <c r="N406" s="208"/>
      <c r="O406" s="208"/>
      <c r="P406" s="209">
        <f>SUM(P407:P419)</f>
        <v>0</v>
      </c>
      <c r="Q406" s="208"/>
      <c r="R406" s="209">
        <f>SUM(R407:R419)</f>
        <v>2808.6484</v>
      </c>
      <c r="S406" s="208"/>
      <c r="T406" s="210">
        <f>SUM(T407:T419)</f>
        <v>0</v>
      </c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R406" s="211" t="s">
        <v>87</v>
      </c>
      <c r="AT406" s="212" t="s">
        <v>78</v>
      </c>
      <c r="AU406" s="212" t="s">
        <v>87</v>
      </c>
      <c r="AY406" s="211" t="s">
        <v>123</v>
      </c>
      <c r="BK406" s="213">
        <f>SUM(BK407:BK419)</f>
        <v>0</v>
      </c>
    </row>
    <row r="407" spans="1:65" s="2" customFormat="1" ht="21.75" customHeight="1">
      <c r="A407" s="39"/>
      <c r="B407" s="40"/>
      <c r="C407" s="216" t="s">
        <v>405</v>
      </c>
      <c r="D407" s="216" t="s">
        <v>126</v>
      </c>
      <c r="E407" s="217" t="s">
        <v>406</v>
      </c>
      <c r="F407" s="218" t="s">
        <v>407</v>
      </c>
      <c r="G407" s="219" t="s">
        <v>228</v>
      </c>
      <c r="H407" s="220">
        <v>1478.236</v>
      </c>
      <c r="I407" s="221"/>
      <c r="J407" s="222">
        <f>ROUND(I407*H407,2)</f>
        <v>0</v>
      </c>
      <c r="K407" s="223"/>
      <c r="L407" s="45"/>
      <c r="M407" s="224" t="s">
        <v>1</v>
      </c>
      <c r="N407" s="225" t="s">
        <v>44</v>
      </c>
      <c r="O407" s="92"/>
      <c r="P407" s="226">
        <f>O407*H407</f>
        <v>0</v>
      </c>
      <c r="Q407" s="226">
        <v>1.9</v>
      </c>
      <c r="R407" s="226">
        <f>Q407*H407</f>
        <v>2808.6484</v>
      </c>
      <c r="S407" s="226">
        <v>0</v>
      </c>
      <c r="T407" s="227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28" t="s">
        <v>130</v>
      </c>
      <c r="AT407" s="228" t="s">
        <v>126</v>
      </c>
      <c r="AU407" s="228" t="s">
        <v>89</v>
      </c>
      <c r="AY407" s="18" t="s">
        <v>123</v>
      </c>
      <c r="BE407" s="229">
        <f>IF(N407="základní",J407,0)</f>
        <v>0</v>
      </c>
      <c r="BF407" s="229">
        <f>IF(N407="snížená",J407,0)</f>
        <v>0</v>
      </c>
      <c r="BG407" s="229">
        <f>IF(N407="zákl. přenesená",J407,0)</f>
        <v>0</v>
      </c>
      <c r="BH407" s="229">
        <f>IF(N407="sníž. přenesená",J407,0)</f>
        <v>0</v>
      </c>
      <c r="BI407" s="229">
        <f>IF(N407="nulová",J407,0)</f>
        <v>0</v>
      </c>
      <c r="BJ407" s="18" t="s">
        <v>87</v>
      </c>
      <c r="BK407" s="229">
        <f>ROUND(I407*H407,2)</f>
        <v>0</v>
      </c>
      <c r="BL407" s="18" t="s">
        <v>130</v>
      </c>
      <c r="BM407" s="228" t="s">
        <v>408</v>
      </c>
    </row>
    <row r="408" spans="1:47" s="2" customFormat="1" ht="12">
      <c r="A408" s="39"/>
      <c r="B408" s="40"/>
      <c r="C408" s="41"/>
      <c r="D408" s="230" t="s">
        <v>132</v>
      </c>
      <c r="E408" s="41"/>
      <c r="F408" s="231" t="s">
        <v>409</v>
      </c>
      <c r="G408" s="41"/>
      <c r="H408" s="41"/>
      <c r="I408" s="232"/>
      <c r="J408" s="41"/>
      <c r="K408" s="41"/>
      <c r="L408" s="45"/>
      <c r="M408" s="233"/>
      <c r="N408" s="234"/>
      <c r="O408" s="92"/>
      <c r="P408" s="92"/>
      <c r="Q408" s="92"/>
      <c r="R408" s="92"/>
      <c r="S408" s="92"/>
      <c r="T408" s="93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T408" s="18" t="s">
        <v>132</v>
      </c>
      <c r="AU408" s="18" t="s">
        <v>89</v>
      </c>
    </row>
    <row r="409" spans="1:51" s="13" customFormat="1" ht="12">
      <c r="A409" s="13"/>
      <c r="B409" s="235"/>
      <c r="C409" s="236"/>
      <c r="D409" s="230" t="s">
        <v>134</v>
      </c>
      <c r="E409" s="237" t="s">
        <v>1</v>
      </c>
      <c r="F409" s="238" t="s">
        <v>410</v>
      </c>
      <c r="G409" s="236"/>
      <c r="H409" s="237" t="s">
        <v>1</v>
      </c>
      <c r="I409" s="239"/>
      <c r="J409" s="236"/>
      <c r="K409" s="236"/>
      <c r="L409" s="240"/>
      <c r="M409" s="241"/>
      <c r="N409" s="242"/>
      <c r="O409" s="242"/>
      <c r="P409" s="242"/>
      <c r="Q409" s="242"/>
      <c r="R409" s="242"/>
      <c r="S409" s="242"/>
      <c r="T409" s="24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4" t="s">
        <v>134</v>
      </c>
      <c r="AU409" s="244" t="s">
        <v>89</v>
      </c>
      <c r="AV409" s="13" t="s">
        <v>87</v>
      </c>
      <c r="AW409" s="13" t="s">
        <v>34</v>
      </c>
      <c r="AX409" s="13" t="s">
        <v>79</v>
      </c>
      <c r="AY409" s="244" t="s">
        <v>123</v>
      </c>
    </row>
    <row r="410" spans="1:51" s="13" customFormat="1" ht="12">
      <c r="A410" s="13"/>
      <c r="B410" s="235"/>
      <c r="C410" s="236"/>
      <c r="D410" s="230" t="s">
        <v>134</v>
      </c>
      <c r="E410" s="237" t="s">
        <v>1</v>
      </c>
      <c r="F410" s="238" t="s">
        <v>411</v>
      </c>
      <c r="G410" s="236"/>
      <c r="H410" s="237" t="s">
        <v>1</v>
      </c>
      <c r="I410" s="239"/>
      <c r="J410" s="236"/>
      <c r="K410" s="236"/>
      <c r="L410" s="240"/>
      <c r="M410" s="241"/>
      <c r="N410" s="242"/>
      <c r="O410" s="242"/>
      <c r="P410" s="242"/>
      <c r="Q410" s="242"/>
      <c r="R410" s="242"/>
      <c r="S410" s="242"/>
      <c r="T410" s="24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4" t="s">
        <v>134</v>
      </c>
      <c r="AU410" s="244" t="s">
        <v>89</v>
      </c>
      <c r="AV410" s="13" t="s">
        <v>87</v>
      </c>
      <c r="AW410" s="13" t="s">
        <v>34</v>
      </c>
      <c r="AX410" s="13" t="s">
        <v>79</v>
      </c>
      <c r="AY410" s="244" t="s">
        <v>123</v>
      </c>
    </row>
    <row r="411" spans="1:51" s="13" customFormat="1" ht="12">
      <c r="A411" s="13"/>
      <c r="B411" s="235"/>
      <c r="C411" s="236"/>
      <c r="D411" s="230" t="s">
        <v>134</v>
      </c>
      <c r="E411" s="237" t="s">
        <v>1</v>
      </c>
      <c r="F411" s="238" t="s">
        <v>412</v>
      </c>
      <c r="G411" s="236"/>
      <c r="H411" s="237" t="s">
        <v>1</v>
      </c>
      <c r="I411" s="239"/>
      <c r="J411" s="236"/>
      <c r="K411" s="236"/>
      <c r="L411" s="240"/>
      <c r="M411" s="241"/>
      <c r="N411" s="242"/>
      <c r="O411" s="242"/>
      <c r="P411" s="242"/>
      <c r="Q411" s="242"/>
      <c r="R411" s="242"/>
      <c r="S411" s="242"/>
      <c r="T411" s="24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4" t="s">
        <v>134</v>
      </c>
      <c r="AU411" s="244" t="s">
        <v>89</v>
      </c>
      <c r="AV411" s="13" t="s">
        <v>87</v>
      </c>
      <c r="AW411" s="13" t="s">
        <v>34</v>
      </c>
      <c r="AX411" s="13" t="s">
        <v>79</v>
      </c>
      <c r="AY411" s="244" t="s">
        <v>123</v>
      </c>
    </row>
    <row r="412" spans="1:51" s="13" customFormat="1" ht="12">
      <c r="A412" s="13"/>
      <c r="B412" s="235"/>
      <c r="C412" s="236"/>
      <c r="D412" s="230" t="s">
        <v>134</v>
      </c>
      <c r="E412" s="237" t="s">
        <v>1</v>
      </c>
      <c r="F412" s="238" t="s">
        <v>413</v>
      </c>
      <c r="G412" s="236"/>
      <c r="H412" s="237" t="s">
        <v>1</v>
      </c>
      <c r="I412" s="239"/>
      <c r="J412" s="236"/>
      <c r="K412" s="236"/>
      <c r="L412" s="240"/>
      <c r="M412" s="241"/>
      <c r="N412" s="242"/>
      <c r="O412" s="242"/>
      <c r="P412" s="242"/>
      <c r="Q412" s="242"/>
      <c r="R412" s="242"/>
      <c r="S412" s="242"/>
      <c r="T412" s="24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4" t="s">
        <v>134</v>
      </c>
      <c r="AU412" s="244" t="s">
        <v>89</v>
      </c>
      <c r="AV412" s="13" t="s">
        <v>87</v>
      </c>
      <c r="AW412" s="13" t="s">
        <v>34</v>
      </c>
      <c r="AX412" s="13" t="s">
        <v>79</v>
      </c>
      <c r="AY412" s="244" t="s">
        <v>123</v>
      </c>
    </row>
    <row r="413" spans="1:51" s="13" customFormat="1" ht="12">
      <c r="A413" s="13"/>
      <c r="B413" s="235"/>
      <c r="C413" s="236"/>
      <c r="D413" s="230" t="s">
        <v>134</v>
      </c>
      <c r="E413" s="237" t="s">
        <v>1</v>
      </c>
      <c r="F413" s="238" t="s">
        <v>414</v>
      </c>
      <c r="G413" s="236"/>
      <c r="H413" s="237" t="s">
        <v>1</v>
      </c>
      <c r="I413" s="239"/>
      <c r="J413" s="236"/>
      <c r="K413" s="236"/>
      <c r="L413" s="240"/>
      <c r="M413" s="241"/>
      <c r="N413" s="242"/>
      <c r="O413" s="242"/>
      <c r="P413" s="242"/>
      <c r="Q413" s="242"/>
      <c r="R413" s="242"/>
      <c r="S413" s="242"/>
      <c r="T413" s="24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4" t="s">
        <v>134</v>
      </c>
      <c r="AU413" s="244" t="s">
        <v>89</v>
      </c>
      <c r="AV413" s="13" t="s">
        <v>87</v>
      </c>
      <c r="AW413" s="13" t="s">
        <v>34</v>
      </c>
      <c r="AX413" s="13" t="s">
        <v>79</v>
      </c>
      <c r="AY413" s="244" t="s">
        <v>123</v>
      </c>
    </row>
    <row r="414" spans="1:51" s="14" customFormat="1" ht="12">
      <c r="A414" s="14"/>
      <c r="B414" s="245"/>
      <c r="C414" s="246"/>
      <c r="D414" s="230" t="s">
        <v>134</v>
      </c>
      <c r="E414" s="247" t="s">
        <v>1</v>
      </c>
      <c r="F414" s="248" t="s">
        <v>415</v>
      </c>
      <c r="G414" s="246"/>
      <c r="H414" s="249">
        <v>739.118</v>
      </c>
      <c r="I414" s="250"/>
      <c r="J414" s="246"/>
      <c r="K414" s="246"/>
      <c r="L414" s="251"/>
      <c r="M414" s="252"/>
      <c r="N414" s="253"/>
      <c r="O414" s="253"/>
      <c r="P414" s="253"/>
      <c r="Q414" s="253"/>
      <c r="R414" s="253"/>
      <c r="S414" s="253"/>
      <c r="T414" s="25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5" t="s">
        <v>134</v>
      </c>
      <c r="AU414" s="255" t="s">
        <v>89</v>
      </c>
      <c r="AV414" s="14" t="s">
        <v>89</v>
      </c>
      <c r="AW414" s="14" t="s">
        <v>34</v>
      </c>
      <c r="AX414" s="14" t="s">
        <v>79</v>
      </c>
      <c r="AY414" s="255" t="s">
        <v>123</v>
      </c>
    </row>
    <row r="415" spans="1:51" s="13" customFormat="1" ht="12">
      <c r="A415" s="13"/>
      <c r="B415" s="235"/>
      <c r="C415" s="236"/>
      <c r="D415" s="230" t="s">
        <v>134</v>
      </c>
      <c r="E415" s="237" t="s">
        <v>1</v>
      </c>
      <c r="F415" s="238" t="s">
        <v>416</v>
      </c>
      <c r="G415" s="236"/>
      <c r="H415" s="237" t="s">
        <v>1</v>
      </c>
      <c r="I415" s="239"/>
      <c r="J415" s="236"/>
      <c r="K415" s="236"/>
      <c r="L415" s="240"/>
      <c r="M415" s="241"/>
      <c r="N415" s="242"/>
      <c r="O415" s="242"/>
      <c r="P415" s="242"/>
      <c r="Q415" s="242"/>
      <c r="R415" s="242"/>
      <c r="S415" s="242"/>
      <c r="T415" s="24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4" t="s">
        <v>134</v>
      </c>
      <c r="AU415" s="244" t="s">
        <v>89</v>
      </c>
      <c r="AV415" s="13" t="s">
        <v>87</v>
      </c>
      <c r="AW415" s="13" t="s">
        <v>34</v>
      </c>
      <c r="AX415" s="13" t="s">
        <v>79</v>
      </c>
      <c r="AY415" s="244" t="s">
        <v>123</v>
      </c>
    </row>
    <row r="416" spans="1:51" s="14" customFormat="1" ht="12">
      <c r="A416" s="14"/>
      <c r="B416" s="245"/>
      <c r="C416" s="246"/>
      <c r="D416" s="230" t="s">
        <v>134</v>
      </c>
      <c r="E416" s="247" t="s">
        <v>1</v>
      </c>
      <c r="F416" s="248" t="s">
        <v>415</v>
      </c>
      <c r="G416" s="246"/>
      <c r="H416" s="249">
        <v>739.118</v>
      </c>
      <c r="I416" s="250"/>
      <c r="J416" s="246"/>
      <c r="K416" s="246"/>
      <c r="L416" s="251"/>
      <c r="M416" s="252"/>
      <c r="N416" s="253"/>
      <c r="O416" s="253"/>
      <c r="P416" s="253"/>
      <c r="Q416" s="253"/>
      <c r="R416" s="253"/>
      <c r="S416" s="253"/>
      <c r="T416" s="25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55" t="s">
        <v>134</v>
      </c>
      <c r="AU416" s="255" t="s">
        <v>89</v>
      </c>
      <c r="AV416" s="14" t="s">
        <v>89</v>
      </c>
      <c r="AW416" s="14" t="s">
        <v>34</v>
      </c>
      <c r="AX416" s="14" t="s">
        <v>79</v>
      </c>
      <c r="AY416" s="255" t="s">
        <v>123</v>
      </c>
    </row>
    <row r="417" spans="1:51" s="15" customFormat="1" ht="12">
      <c r="A417" s="15"/>
      <c r="B417" s="256"/>
      <c r="C417" s="257"/>
      <c r="D417" s="230" t="s">
        <v>134</v>
      </c>
      <c r="E417" s="258" t="s">
        <v>1</v>
      </c>
      <c r="F417" s="259" t="s">
        <v>137</v>
      </c>
      <c r="G417" s="257"/>
      <c r="H417" s="260">
        <v>1478.236</v>
      </c>
      <c r="I417" s="261"/>
      <c r="J417" s="257"/>
      <c r="K417" s="257"/>
      <c r="L417" s="262"/>
      <c r="M417" s="263"/>
      <c r="N417" s="264"/>
      <c r="O417" s="264"/>
      <c r="P417" s="264"/>
      <c r="Q417" s="264"/>
      <c r="R417" s="264"/>
      <c r="S417" s="264"/>
      <c r="T417" s="26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T417" s="266" t="s">
        <v>134</v>
      </c>
      <c r="AU417" s="266" t="s">
        <v>89</v>
      </c>
      <c r="AV417" s="15" t="s">
        <v>130</v>
      </c>
      <c r="AW417" s="15" t="s">
        <v>34</v>
      </c>
      <c r="AX417" s="15" t="s">
        <v>87</v>
      </c>
      <c r="AY417" s="266" t="s">
        <v>123</v>
      </c>
    </row>
    <row r="418" spans="1:65" s="2" customFormat="1" ht="44.25" customHeight="1">
      <c r="A418" s="39"/>
      <c r="B418" s="40"/>
      <c r="C418" s="216" t="s">
        <v>417</v>
      </c>
      <c r="D418" s="216" t="s">
        <v>126</v>
      </c>
      <c r="E418" s="217" t="s">
        <v>418</v>
      </c>
      <c r="F418" s="218" t="s">
        <v>419</v>
      </c>
      <c r="G418" s="219" t="s">
        <v>420</v>
      </c>
      <c r="H418" s="220">
        <v>47</v>
      </c>
      <c r="I418" s="221"/>
      <c r="J418" s="222">
        <f>ROUND(I418*H418,2)</f>
        <v>0</v>
      </c>
      <c r="K418" s="223"/>
      <c r="L418" s="45"/>
      <c r="M418" s="224" t="s">
        <v>1</v>
      </c>
      <c r="N418" s="225" t="s">
        <v>44</v>
      </c>
      <c r="O418" s="92"/>
      <c r="P418" s="226">
        <f>O418*H418</f>
        <v>0</v>
      </c>
      <c r="Q418" s="226">
        <v>0</v>
      </c>
      <c r="R418" s="226">
        <f>Q418*H418</f>
        <v>0</v>
      </c>
      <c r="S418" s="226">
        <v>0</v>
      </c>
      <c r="T418" s="227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28" t="s">
        <v>130</v>
      </c>
      <c r="AT418" s="228" t="s">
        <v>126</v>
      </c>
      <c r="AU418" s="228" t="s">
        <v>89</v>
      </c>
      <c r="AY418" s="18" t="s">
        <v>123</v>
      </c>
      <c r="BE418" s="229">
        <f>IF(N418="základní",J418,0)</f>
        <v>0</v>
      </c>
      <c r="BF418" s="229">
        <f>IF(N418="snížená",J418,0)</f>
        <v>0</v>
      </c>
      <c r="BG418" s="229">
        <f>IF(N418="zákl. přenesená",J418,0)</f>
        <v>0</v>
      </c>
      <c r="BH418" s="229">
        <f>IF(N418="sníž. přenesená",J418,0)</f>
        <v>0</v>
      </c>
      <c r="BI418" s="229">
        <f>IF(N418="nulová",J418,0)</f>
        <v>0</v>
      </c>
      <c r="BJ418" s="18" t="s">
        <v>87</v>
      </c>
      <c r="BK418" s="229">
        <f>ROUND(I418*H418,2)</f>
        <v>0</v>
      </c>
      <c r="BL418" s="18" t="s">
        <v>130</v>
      </c>
      <c r="BM418" s="228" t="s">
        <v>421</v>
      </c>
    </row>
    <row r="419" spans="1:47" s="2" customFormat="1" ht="12">
      <c r="A419" s="39"/>
      <c r="B419" s="40"/>
      <c r="C419" s="41"/>
      <c r="D419" s="230" t="s">
        <v>132</v>
      </c>
      <c r="E419" s="41"/>
      <c r="F419" s="231" t="s">
        <v>419</v>
      </c>
      <c r="G419" s="41"/>
      <c r="H419" s="41"/>
      <c r="I419" s="232"/>
      <c r="J419" s="41"/>
      <c r="K419" s="41"/>
      <c r="L419" s="45"/>
      <c r="M419" s="233"/>
      <c r="N419" s="234"/>
      <c r="O419" s="92"/>
      <c r="P419" s="92"/>
      <c r="Q419" s="92"/>
      <c r="R419" s="92"/>
      <c r="S419" s="92"/>
      <c r="T419" s="93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T419" s="18" t="s">
        <v>132</v>
      </c>
      <c r="AU419" s="18" t="s">
        <v>89</v>
      </c>
    </row>
    <row r="420" spans="1:63" s="12" customFormat="1" ht="22.8" customHeight="1">
      <c r="A420" s="12"/>
      <c r="B420" s="200"/>
      <c r="C420" s="201"/>
      <c r="D420" s="202" t="s">
        <v>78</v>
      </c>
      <c r="E420" s="214" t="s">
        <v>422</v>
      </c>
      <c r="F420" s="214" t="s">
        <v>423</v>
      </c>
      <c r="G420" s="201"/>
      <c r="H420" s="201"/>
      <c r="I420" s="204"/>
      <c r="J420" s="215">
        <f>BK420</f>
        <v>0</v>
      </c>
      <c r="K420" s="201"/>
      <c r="L420" s="206"/>
      <c r="M420" s="207"/>
      <c r="N420" s="208"/>
      <c r="O420" s="208"/>
      <c r="P420" s="209">
        <f>SUM(P421:P553)</f>
        <v>0</v>
      </c>
      <c r="Q420" s="208"/>
      <c r="R420" s="209">
        <f>SUM(R421:R553)</f>
        <v>0.0043794</v>
      </c>
      <c r="S420" s="208"/>
      <c r="T420" s="210">
        <f>SUM(T421:T553)</f>
        <v>6685.406732</v>
      </c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R420" s="211" t="s">
        <v>87</v>
      </c>
      <c r="AT420" s="212" t="s">
        <v>78</v>
      </c>
      <c r="AU420" s="212" t="s">
        <v>87</v>
      </c>
      <c r="AY420" s="211" t="s">
        <v>123</v>
      </c>
      <c r="BK420" s="213">
        <f>SUM(BK421:BK553)</f>
        <v>0</v>
      </c>
    </row>
    <row r="421" spans="1:65" s="2" customFormat="1" ht="16.5" customHeight="1">
      <c r="A421" s="39"/>
      <c r="B421" s="40"/>
      <c r="C421" s="216" t="s">
        <v>424</v>
      </c>
      <c r="D421" s="216" t="s">
        <v>126</v>
      </c>
      <c r="E421" s="217" t="s">
        <v>425</v>
      </c>
      <c r="F421" s="218" t="s">
        <v>426</v>
      </c>
      <c r="G421" s="219" t="s">
        <v>228</v>
      </c>
      <c r="H421" s="220">
        <v>182.56</v>
      </c>
      <c r="I421" s="221"/>
      <c r="J421" s="222">
        <f>ROUND(I421*H421,2)</f>
        <v>0</v>
      </c>
      <c r="K421" s="223"/>
      <c r="L421" s="45"/>
      <c r="M421" s="224" t="s">
        <v>1</v>
      </c>
      <c r="N421" s="225" t="s">
        <v>44</v>
      </c>
      <c r="O421" s="92"/>
      <c r="P421" s="226">
        <f>O421*H421</f>
        <v>0</v>
      </c>
      <c r="Q421" s="226">
        <v>0</v>
      </c>
      <c r="R421" s="226">
        <f>Q421*H421</f>
        <v>0</v>
      </c>
      <c r="S421" s="226">
        <v>2.4</v>
      </c>
      <c r="T421" s="227">
        <f>S421*H421</f>
        <v>438.144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28" t="s">
        <v>130</v>
      </c>
      <c r="AT421" s="228" t="s">
        <v>126</v>
      </c>
      <c r="AU421" s="228" t="s">
        <v>89</v>
      </c>
      <c r="AY421" s="18" t="s">
        <v>123</v>
      </c>
      <c r="BE421" s="229">
        <f>IF(N421="základní",J421,0)</f>
        <v>0</v>
      </c>
      <c r="BF421" s="229">
        <f>IF(N421="snížená",J421,0)</f>
        <v>0</v>
      </c>
      <c r="BG421" s="229">
        <f>IF(N421="zákl. přenesená",J421,0)</f>
        <v>0</v>
      </c>
      <c r="BH421" s="229">
        <f>IF(N421="sníž. přenesená",J421,0)</f>
        <v>0</v>
      </c>
      <c r="BI421" s="229">
        <f>IF(N421="nulová",J421,0)</f>
        <v>0</v>
      </c>
      <c r="BJ421" s="18" t="s">
        <v>87</v>
      </c>
      <c r="BK421" s="229">
        <f>ROUND(I421*H421,2)</f>
        <v>0</v>
      </c>
      <c r="BL421" s="18" t="s">
        <v>130</v>
      </c>
      <c r="BM421" s="228" t="s">
        <v>427</v>
      </c>
    </row>
    <row r="422" spans="1:47" s="2" customFormat="1" ht="12">
      <c r="A422" s="39"/>
      <c r="B422" s="40"/>
      <c r="C422" s="41"/>
      <c r="D422" s="230" t="s">
        <v>132</v>
      </c>
      <c r="E422" s="41"/>
      <c r="F422" s="231" t="s">
        <v>428</v>
      </c>
      <c r="G422" s="41"/>
      <c r="H422" s="41"/>
      <c r="I422" s="232"/>
      <c r="J422" s="41"/>
      <c r="K422" s="41"/>
      <c r="L422" s="45"/>
      <c r="M422" s="233"/>
      <c r="N422" s="234"/>
      <c r="O422" s="92"/>
      <c r="P422" s="92"/>
      <c r="Q422" s="92"/>
      <c r="R422" s="92"/>
      <c r="S422" s="92"/>
      <c r="T422" s="93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18" t="s">
        <v>132</v>
      </c>
      <c r="AU422" s="18" t="s">
        <v>89</v>
      </c>
    </row>
    <row r="423" spans="1:51" s="13" customFormat="1" ht="12">
      <c r="A423" s="13"/>
      <c r="B423" s="235"/>
      <c r="C423" s="236"/>
      <c r="D423" s="230" t="s">
        <v>134</v>
      </c>
      <c r="E423" s="237" t="s">
        <v>1</v>
      </c>
      <c r="F423" s="238" t="s">
        <v>142</v>
      </c>
      <c r="G423" s="236"/>
      <c r="H423" s="237" t="s">
        <v>1</v>
      </c>
      <c r="I423" s="239"/>
      <c r="J423" s="236"/>
      <c r="K423" s="236"/>
      <c r="L423" s="240"/>
      <c r="M423" s="241"/>
      <c r="N423" s="242"/>
      <c r="O423" s="242"/>
      <c r="P423" s="242"/>
      <c r="Q423" s="242"/>
      <c r="R423" s="242"/>
      <c r="S423" s="242"/>
      <c r="T423" s="24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4" t="s">
        <v>134</v>
      </c>
      <c r="AU423" s="244" t="s">
        <v>89</v>
      </c>
      <c r="AV423" s="13" t="s">
        <v>87</v>
      </c>
      <c r="AW423" s="13" t="s">
        <v>34</v>
      </c>
      <c r="AX423" s="13" t="s">
        <v>79</v>
      </c>
      <c r="AY423" s="244" t="s">
        <v>123</v>
      </c>
    </row>
    <row r="424" spans="1:51" s="14" customFormat="1" ht="12">
      <c r="A424" s="14"/>
      <c r="B424" s="245"/>
      <c r="C424" s="246"/>
      <c r="D424" s="230" t="s">
        <v>134</v>
      </c>
      <c r="E424" s="247" t="s">
        <v>1</v>
      </c>
      <c r="F424" s="248" t="s">
        <v>429</v>
      </c>
      <c r="G424" s="246"/>
      <c r="H424" s="249">
        <v>182.56</v>
      </c>
      <c r="I424" s="250"/>
      <c r="J424" s="246"/>
      <c r="K424" s="246"/>
      <c r="L424" s="251"/>
      <c r="M424" s="252"/>
      <c r="N424" s="253"/>
      <c r="O424" s="253"/>
      <c r="P424" s="253"/>
      <c r="Q424" s="253"/>
      <c r="R424" s="253"/>
      <c r="S424" s="253"/>
      <c r="T424" s="25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55" t="s">
        <v>134</v>
      </c>
      <c r="AU424" s="255" t="s">
        <v>89</v>
      </c>
      <c r="AV424" s="14" t="s">
        <v>89</v>
      </c>
      <c r="AW424" s="14" t="s">
        <v>34</v>
      </c>
      <c r="AX424" s="14" t="s">
        <v>79</v>
      </c>
      <c r="AY424" s="255" t="s">
        <v>123</v>
      </c>
    </row>
    <row r="425" spans="1:51" s="15" customFormat="1" ht="12">
      <c r="A425" s="15"/>
      <c r="B425" s="256"/>
      <c r="C425" s="257"/>
      <c r="D425" s="230" t="s">
        <v>134</v>
      </c>
      <c r="E425" s="258" t="s">
        <v>1</v>
      </c>
      <c r="F425" s="259" t="s">
        <v>137</v>
      </c>
      <c r="G425" s="257"/>
      <c r="H425" s="260">
        <v>182.56</v>
      </c>
      <c r="I425" s="261"/>
      <c r="J425" s="257"/>
      <c r="K425" s="257"/>
      <c r="L425" s="262"/>
      <c r="M425" s="263"/>
      <c r="N425" s="264"/>
      <c r="O425" s="264"/>
      <c r="P425" s="264"/>
      <c r="Q425" s="264"/>
      <c r="R425" s="264"/>
      <c r="S425" s="264"/>
      <c r="T425" s="26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T425" s="266" t="s">
        <v>134</v>
      </c>
      <c r="AU425" s="266" t="s">
        <v>89</v>
      </c>
      <c r="AV425" s="15" t="s">
        <v>130</v>
      </c>
      <c r="AW425" s="15" t="s">
        <v>34</v>
      </c>
      <c r="AX425" s="15" t="s">
        <v>87</v>
      </c>
      <c r="AY425" s="266" t="s">
        <v>123</v>
      </c>
    </row>
    <row r="426" spans="1:65" s="2" customFormat="1" ht="21.75" customHeight="1">
      <c r="A426" s="39"/>
      <c r="B426" s="40"/>
      <c r="C426" s="216" t="s">
        <v>430</v>
      </c>
      <c r="D426" s="216" t="s">
        <v>126</v>
      </c>
      <c r="E426" s="217" t="s">
        <v>431</v>
      </c>
      <c r="F426" s="218" t="s">
        <v>432</v>
      </c>
      <c r="G426" s="219" t="s">
        <v>155</v>
      </c>
      <c r="H426" s="220">
        <v>30</v>
      </c>
      <c r="I426" s="221"/>
      <c r="J426" s="222">
        <f>ROUND(I426*H426,2)</f>
        <v>0</v>
      </c>
      <c r="K426" s="223"/>
      <c r="L426" s="45"/>
      <c r="M426" s="224" t="s">
        <v>1</v>
      </c>
      <c r="N426" s="225" t="s">
        <v>44</v>
      </c>
      <c r="O426" s="92"/>
      <c r="P426" s="226">
        <f>O426*H426</f>
        <v>0</v>
      </c>
      <c r="Q426" s="226">
        <v>0</v>
      </c>
      <c r="R426" s="226">
        <f>Q426*H426</f>
        <v>0</v>
      </c>
      <c r="S426" s="226">
        <v>0</v>
      </c>
      <c r="T426" s="227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28" t="s">
        <v>130</v>
      </c>
      <c r="AT426" s="228" t="s">
        <v>126</v>
      </c>
      <c r="AU426" s="228" t="s">
        <v>89</v>
      </c>
      <c r="AY426" s="18" t="s">
        <v>123</v>
      </c>
      <c r="BE426" s="229">
        <f>IF(N426="základní",J426,0)</f>
        <v>0</v>
      </c>
      <c r="BF426" s="229">
        <f>IF(N426="snížená",J426,0)</f>
        <v>0</v>
      </c>
      <c r="BG426" s="229">
        <f>IF(N426="zákl. přenesená",J426,0)</f>
        <v>0</v>
      </c>
      <c r="BH426" s="229">
        <f>IF(N426="sníž. přenesená",J426,0)</f>
        <v>0</v>
      </c>
      <c r="BI426" s="229">
        <f>IF(N426="nulová",J426,0)</f>
        <v>0</v>
      </c>
      <c r="BJ426" s="18" t="s">
        <v>87</v>
      </c>
      <c r="BK426" s="229">
        <f>ROUND(I426*H426,2)</f>
        <v>0</v>
      </c>
      <c r="BL426" s="18" t="s">
        <v>130</v>
      </c>
      <c r="BM426" s="228" t="s">
        <v>433</v>
      </c>
    </row>
    <row r="427" spans="1:47" s="2" customFormat="1" ht="12">
      <c r="A427" s="39"/>
      <c r="B427" s="40"/>
      <c r="C427" s="41"/>
      <c r="D427" s="230" t="s">
        <v>132</v>
      </c>
      <c r="E427" s="41"/>
      <c r="F427" s="231" t="s">
        <v>434</v>
      </c>
      <c r="G427" s="41"/>
      <c r="H427" s="41"/>
      <c r="I427" s="232"/>
      <c r="J427" s="41"/>
      <c r="K427" s="41"/>
      <c r="L427" s="45"/>
      <c r="M427" s="233"/>
      <c r="N427" s="234"/>
      <c r="O427" s="92"/>
      <c r="P427" s="92"/>
      <c r="Q427" s="92"/>
      <c r="R427" s="92"/>
      <c r="S427" s="92"/>
      <c r="T427" s="93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T427" s="18" t="s">
        <v>132</v>
      </c>
      <c r="AU427" s="18" t="s">
        <v>89</v>
      </c>
    </row>
    <row r="428" spans="1:65" s="2" customFormat="1" ht="33" customHeight="1">
      <c r="A428" s="39"/>
      <c r="B428" s="40"/>
      <c r="C428" s="216" t="s">
        <v>435</v>
      </c>
      <c r="D428" s="216" t="s">
        <v>126</v>
      </c>
      <c r="E428" s="217" t="s">
        <v>436</v>
      </c>
      <c r="F428" s="218" t="s">
        <v>437</v>
      </c>
      <c r="G428" s="219" t="s">
        <v>356</v>
      </c>
      <c r="H428" s="220">
        <v>0.339</v>
      </c>
      <c r="I428" s="221"/>
      <c r="J428" s="222">
        <f>ROUND(I428*H428,2)</f>
        <v>0</v>
      </c>
      <c r="K428" s="223"/>
      <c r="L428" s="45"/>
      <c r="M428" s="224" t="s">
        <v>1</v>
      </c>
      <c r="N428" s="225" t="s">
        <v>44</v>
      </c>
      <c r="O428" s="92"/>
      <c r="P428" s="226">
        <f>O428*H428</f>
        <v>0</v>
      </c>
      <c r="Q428" s="226">
        <v>0</v>
      </c>
      <c r="R428" s="226">
        <f>Q428*H428</f>
        <v>0</v>
      </c>
      <c r="S428" s="226">
        <v>1.258</v>
      </c>
      <c r="T428" s="227">
        <f>S428*H428</f>
        <v>0.426462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28" t="s">
        <v>130</v>
      </c>
      <c r="AT428" s="228" t="s">
        <v>126</v>
      </c>
      <c r="AU428" s="228" t="s">
        <v>89</v>
      </c>
      <c r="AY428" s="18" t="s">
        <v>123</v>
      </c>
      <c r="BE428" s="229">
        <f>IF(N428="základní",J428,0)</f>
        <v>0</v>
      </c>
      <c r="BF428" s="229">
        <f>IF(N428="snížená",J428,0)</f>
        <v>0</v>
      </c>
      <c r="BG428" s="229">
        <f>IF(N428="zákl. přenesená",J428,0)</f>
        <v>0</v>
      </c>
      <c r="BH428" s="229">
        <f>IF(N428="sníž. přenesená",J428,0)</f>
        <v>0</v>
      </c>
      <c r="BI428" s="229">
        <f>IF(N428="nulová",J428,0)</f>
        <v>0</v>
      </c>
      <c r="BJ428" s="18" t="s">
        <v>87</v>
      </c>
      <c r="BK428" s="229">
        <f>ROUND(I428*H428,2)</f>
        <v>0</v>
      </c>
      <c r="BL428" s="18" t="s">
        <v>130</v>
      </c>
      <c r="BM428" s="228" t="s">
        <v>438</v>
      </c>
    </row>
    <row r="429" spans="1:47" s="2" customFormat="1" ht="12">
      <c r="A429" s="39"/>
      <c r="B429" s="40"/>
      <c r="C429" s="41"/>
      <c r="D429" s="230" t="s">
        <v>132</v>
      </c>
      <c r="E429" s="41"/>
      <c r="F429" s="231" t="s">
        <v>439</v>
      </c>
      <c r="G429" s="41"/>
      <c r="H429" s="41"/>
      <c r="I429" s="232"/>
      <c r="J429" s="41"/>
      <c r="K429" s="41"/>
      <c r="L429" s="45"/>
      <c r="M429" s="233"/>
      <c r="N429" s="234"/>
      <c r="O429" s="92"/>
      <c r="P429" s="92"/>
      <c r="Q429" s="92"/>
      <c r="R429" s="92"/>
      <c r="S429" s="92"/>
      <c r="T429" s="93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T429" s="18" t="s">
        <v>132</v>
      </c>
      <c r="AU429" s="18" t="s">
        <v>89</v>
      </c>
    </row>
    <row r="430" spans="1:51" s="13" customFormat="1" ht="12">
      <c r="A430" s="13"/>
      <c r="B430" s="235"/>
      <c r="C430" s="236"/>
      <c r="D430" s="230" t="s">
        <v>134</v>
      </c>
      <c r="E430" s="237" t="s">
        <v>1</v>
      </c>
      <c r="F430" s="238" t="s">
        <v>440</v>
      </c>
      <c r="G430" s="236"/>
      <c r="H430" s="237" t="s">
        <v>1</v>
      </c>
      <c r="I430" s="239"/>
      <c r="J430" s="236"/>
      <c r="K430" s="236"/>
      <c r="L430" s="240"/>
      <c r="M430" s="241"/>
      <c r="N430" s="242"/>
      <c r="O430" s="242"/>
      <c r="P430" s="242"/>
      <c r="Q430" s="242"/>
      <c r="R430" s="242"/>
      <c r="S430" s="242"/>
      <c r="T430" s="24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4" t="s">
        <v>134</v>
      </c>
      <c r="AU430" s="244" t="s">
        <v>89</v>
      </c>
      <c r="AV430" s="13" t="s">
        <v>87</v>
      </c>
      <c r="AW430" s="13" t="s">
        <v>34</v>
      </c>
      <c r="AX430" s="13" t="s">
        <v>79</v>
      </c>
      <c r="AY430" s="244" t="s">
        <v>123</v>
      </c>
    </row>
    <row r="431" spans="1:51" s="13" customFormat="1" ht="12">
      <c r="A431" s="13"/>
      <c r="B431" s="235"/>
      <c r="C431" s="236"/>
      <c r="D431" s="230" t="s">
        <v>134</v>
      </c>
      <c r="E431" s="237" t="s">
        <v>1</v>
      </c>
      <c r="F431" s="238" t="s">
        <v>441</v>
      </c>
      <c r="G431" s="236"/>
      <c r="H431" s="237" t="s">
        <v>1</v>
      </c>
      <c r="I431" s="239"/>
      <c r="J431" s="236"/>
      <c r="K431" s="236"/>
      <c r="L431" s="240"/>
      <c r="M431" s="241"/>
      <c r="N431" s="242"/>
      <c r="O431" s="242"/>
      <c r="P431" s="242"/>
      <c r="Q431" s="242"/>
      <c r="R431" s="242"/>
      <c r="S431" s="242"/>
      <c r="T431" s="24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4" t="s">
        <v>134</v>
      </c>
      <c r="AU431" s="244" t="s">
        <v>89</v>
      </c>
      <c r="AV431" s="13" t="s">
        <v>87</v>
      </c>
      <c r="AW431" s="13" t="s">
        <v>34</v>
      </c>
      <c r="AX431" s="13" t="s">
        <v>79</v>
      </c>
      <c r="AY431" s="244" t="s">
        <v>123</v>
      </c>
    </row>
    <row r="432" spans="1:51" s="13" customFormat="1" ht="12">
      <c r="A432" s="13"/>
      <c r="B432" s="235"/>
      <c r="C432" s="236"/>
      <c r="D432" s="230" t="s">
        <v>134</v>
      </c>
      <c r="E432" s="237" t="s">
        <v>1</v>
      </c>
      <c r="F432" s="238" t="s">
        <v>442</v>
      </c>
      <c r="G432" s="236"/>
      <c r="H432" s="237" t="s">
        <v>1</v>
      </c>
      <c r="I432" s="239"/>
      <c r="J432" s="236"/>
      <c r="K432" s="236"/>
      <c r="L432" s="240"/>
      <c r="M432" s="241"/>
      <c r="N432" s="242"/>
      <c r="O432" s="242"/>
      <c r="P432" s="242"/>
      <c r="Q432" s="242"/>
      <c r="R432" s="242"/>
      <c r="S432" s="242"/>
      <c r="T432" s="24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4" t="s">
        <v>134</v>
      </c>
      <c r="AU432" s="244" t="s">
        <v>89</v>
      </c>
      <c r="AV432" s="13" t="s">
        <v>87</v>
      </c>
      <c r="AW432" s="13" t="s">
        <v>34</v>
      </c>
      <c r="AX432" s="13" t="s">
        <v>79</v>
      </c>
      <c r="AY432" s="244" t="s">
        <v>123</v>
      </c>
    </row>
    <row r="433" spans="1:51" s="14" customFormat="1" ht="12">
      <c r="A433" s="14"/>
      <c r="B433" s="245"/>
      <c r="C433" s="246"/>
      <c r="D433" s="230" t="s">
        <v>134</v>
      </c>
      <c r="E433" s="247" t="s">
        <v>1</v>
      </c>
      <c r="F433" s="248" t="s">
        <v>443</v>
      </c>
      <c r="G433" s="246"/>
      <c r="H433" s="249">
        <v>0.339</v>
      </c>
      <c r="I433" s="250"/>
      <c r="J433" s="246"/>
      <c r="K433" s="246"/>
      <c r="L433" s="251"/>
      <c r="M433" s="252"/>
      <c r="N433" s="253"/>
      <c r="O433" s="253"/>
      <c r="P433" s="253"/>
      <c r="Q433" s="253"/>
      <c r="R433" s="253"/>
      <c r="S433" s="253"/>
      <c r="T433" s="25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55" t="s">
        <v>134</v>
      </c>
      <c r="AU433" s="255" t="s">
        <v>89</v>
      </c>
      <c r="AV433" s="14" t="s">
        <v>89</v>
      </c>
      <c r="AW433" s="14" t="s">
        <v>34</v>
      </c>
      <c r="AX433" s="14" t="s">
        <v>79</v>
      </c>
      <c r="AY433" s="255" t="s">
        <v>123</v>
      </c>
    </row>
    <row r="434" spans="1:51" s="15" customFormat="1" ht="12">
      <c r="A434" s="15"/>
      <c r="B434" s="256"/>
      <c r="C434" s="257"/>
      <c r="D434" s="230" t="s">
        <v>134</v>
      </c>
      <c r="E434" s="258" t="s">
        <v>1</v>
      </c>
      <c r="F434" s="259" t="s">
        <v>137</v>
      </c>
      <c r="G434" s="257"/>
      <c r="H434" s="260">
        <v>0.339</v>
      </c>
      <c r="I434" s="261"/>
      <c r="J434" s="257"/>
      <c r="K434" s="257"/>
      <c r="L434" s="262"/>
      <c r="M434" s="263"/>
      <c r="N434" s="264"/>
      <c r="O434" s="264"/>
      <c r="P434" s="264"/>
      <c r="Q434" s="264"/>
      <c r="R434" s="264"/>
      <c r="S434" s="264"/>
      <c r="T434" s="26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T434" s="266" t="s">
        <v>134</v>
      </c>
      <c r="AU434" s="266" t="s">
        <v>89</v>
      </c>
      <c r="AV434" s="15" t="s">
        <v>130</v>
      </c>
      <c r="AW434" s="15" t="s">
        <v>34</v>
      </c>
      <c r="AX434" s="15" t="s">
        <v>87</v>
      </c>
      <c r="AY434" s="266" t="s">
        <v>123</v>
      </c>
    </row>
    <row r="435" spans="1:65" s="2" customFormat="1" ht="21.75" customHeight="1">
      <c r="A435" s="39"/>
      <c r="B435" s="40"/>
      <c r="C435" s="216" t="s">
        <v>444</v>
      </c>
      <c r="D435" s="216" t="s">
        <v>126</v>
      </c>
      <c r="E435" s="217" t="s">
        <v>445</v>
      </c>
      <c r="F435" s="218" t="s">
        <v>446</v>
      </c>
      <c r="G435" s="219" t="s">
        <v>129</v>
      </c>
      <c r="H435" s="220">
        <v>47.72</v>
      </c>
      <c r="I435" s="221"/>
      <c r="J435" s="222">
        <f>ROUND(I435*H435,2)</f>
        <v>0</v>
      </c>
      <c r="K435" s="223"/>
      <c r="L435" s="45"/>
      <c r="M435" s="224" t="s">
        <v>1</v>
      </c>
      <c r="N435" s="225" t="s">
        <v>44</v>
      </c>
      <c r="O435" s="92"/>
      <c r="P435" s="226">
        <f>O435*H435</f>
        <v>0</v>
      </c>
      <c r="Q435" s="226">
        <v>0</v>
      </c>
      <c r="R435" s="226">
        <f>Q435*H435</f>
        <v>0</v>
      </c>
      <c r="S435" s="226">
        <v>0.009</v>
      </c>
      <c r="T435" s="227">
        <f>S435*H435</f>
        <v>0.42948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28" t="s">
        <v>130</v>
      </c>
      <c r="AT435" s="228" t="s">
        <v>126</v>
      </c>
      <c r="AU435" s="228" t="s">
        <v>89</v>
      </c>
      <c r="AY435" s="18" t="s">
        <v>123</v>
      </c>
      <c r="BE435" s="229">
        <f>IF(N435="základní",J435,0)</f>
        <v>0</v>
      </c>
      <c r="BF435" s="229">
        <f>IF(N435="snížená",J435,0)</f>
        <v>0</v>
      </c>
      <c r="BG435" s="229">
        <f>IF(N435="zákl. přenesená",J435,0)</f>
        <v>0</v>
      </c>
      <c r="BH435" s="229">
        <f>IF(N435="sníž. přenesená",J435,0)</f>
        <v>0</v>
      </c>
      <c r="BI435" s="229">
        <f>IF(N435="nulová",J435,0)</f>
        <v>0</v>
      </c>
      <c r="BJ435" s="18" t="s">
        <v>87</v>
      </c>
      <c r="BK435" s="229">
        <f>ROUND(I435*H435,2)</f>
        <v>0</v>
      </c>
      <c r="BL435" s="18" t="s">
        <v>130</v>
      </c>
      <c r="BM435" s="228" t="s">
        <v>447</v>
      </c>
    </row>
    <row r="436" spans="1:47" s="2" customFormat="1" ht="12">
      <c r="A436" s="39"/>
      <c r="B436" s="40"/>
      <c r="C436" s="41"/>
      <c r="D436" s="230" t="s">
        <v>132</v>
      </c>
      <c r="E436" s="41"/>
      <c r="F436" s="231" t="s">
        <v>448</v>
      </c>
      <c r="G436" s="41"/>
      <c r="H436" s="41"/>
      <c r="I436" s="232"/>
      <c r="J436" s="41"/>
      <c r="K436" s="41"/>
      <c r="L436" s="45"/>
      <c r="M436" s="233"/>
      <c r="N436" s="234"/>
      <c r="O436" s="92"/>
      <c r="P436" s="92"/>
      <c r="Q436" s="92"/>
      <c r="R436" s="92"/>
      <c r="S436" s="92"/>
      <c r="T436" s="93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T436" s="18" t="s">
        <v>132</v>
      </c>
      <c r="AU436" s="18" t="s">
        <v>89</v>
      </c>
    </row>
    <row r="437" spans="1:51" s="13" customFormat="1" ht="12">
      <c r="A437" s="13"/>
      <c r="B437" s="235"/>
      <c r="C437" s="236"/>
      <c r="D437" s="230" t="s">
        <v>134</v>
      </c>
      <c r="E437" s="237" t="s">
        <v>1</v>
      </c>
      <c r="F437" s="238" t="s">
        <v>338</v>
      </c>
      <c r="G437" s="236"/>
      <c r="H437" s="237" t="s">
        <v>1</v>
      </c>
      <c r="I437" s="239"/>
      <c r="J437" s="236"/>
      <c r="K437" s="236"/>
      <c r="L437" s="240"/>
      <c r="M437" s="241"/>
      <c r="N437" s="242"/>
      <c r="O437" s="242"/>
      <c r="P437" s="242"/>
      <c r="Q437" s="242"/>
      <c r="R437" s="242"/>
      <c r="S437" s="242"/>
      <c r="T437" s="24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4" t="s">
        <v>134</v>
      </c>
      <c r="AU437" s="244" t="s">
        <v>89</v>
      </c>
      <c r="AV437" s="13" t="s">
        <v>87</v>
      </c>
      <c r="AW437" s="13" t="s">
        <v>34</v>
      </c>
      <c r="AX437" s="13" t="s">
        <v>79</v>
      </c>
      <c r="AY437" s="244" t="s">
        <v>123</v>
      </c>
    </row>
    <row r="438" spans="1:51" s="13" customFormat="1" ht="12">
      <c r="A438" s="13"/>
      <c r="B438" s="235"/>
      <c r="C438" s="236"/>
      <c r="D438" s="230" t="s">
        <v>134</v>
      </c>
      <c r="E438" s="237" t="s">
        <v>1</v>
      </c>
      <c r="F438" s="238" t="s">
        <v>449</v>
      </c>
      <c r="G438" s="236"/>
      <c r="H438" s="237" t="s">
        <v>1</v>
      </c>
      <c r="I438" s="239"/>
      <c r="J438" s="236"/>
      <c r="K438" s="236"/>
      <c r="L438" s="240"/>
      <c r="M438" s="241"/>
      <c r="N438" s="242"/>
      <c r="O438" s="242"/>
      <c r="P438" s="242"/>
      <c r="Q438" s="242"/>
      <c r="R438" s="242"/>
      <c r="S438" s="242"/>
      <c r="T438" s="24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4" t="s">
        <v>134</v>
      </c>
      <c r="AU438" s="244" t="s">
        <v>89</v>
      </c>
      <c r="AV438" s="13" t="s">
        <v>87</v>
      </c>
      <c r="AW438" s="13" t="s">
        <v>34</v>
      </c>
      <c r="AX438" s="13" t="s">
        <v>79</v>
      </c>
      <c r="AY438" s="244" t="s">
        <v>123</v>
      </c>
    </row>
    <row r="439" spans="1:51" s="14" customFormat="1" ht="12">
      <c r="A439" s="14"/>
      <c r="B439" s="245"/>
      <c r="C439" s="246"/>
      <c r="D439" s="230" t="s">
        <v>134</v>
      </c>
      <c r="E439" s="247" t="s">
        <v>1</v>
      </c>
      <c r="F439" s="248" t="s">
        <v>450</v>
      </c>
      <c r="G439" s="246"/>
      <c r="H439" s="249">
        <v>34.04</v>
      </c>
      <c r="I439" s="250"/>
      <c r="J439" s="246"/>
      <c r="K439" s="246"/>
      <c r="L439" s="251"/>
      <c r="M439" s="252"/>
      <c r="N439" s="253"/>
      <c r="O439" s="253"/>
      <c r="P439" s="253"/>
      <c r="Q439" s="253"/>
      <c r="R439" s="253"/>
      <c r="S439" s="253"/>
      <c r="T439" s="25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5" t="s">
        <v>134</v>
      </c>
      <c r="AU439" s="255" t="s">
        <v>89</v>
      </c>
      <c r="AV439" s="14" t="s">
        <v>89</v>
      </c>
      <c r="AW439" s="14" t="s">
        <v>34</v>
      </c>
      <c r="AX439" s="14" t="s">
        <v>79</v>
      </c>
      <c r="AY439" s="255" t="s">
        <v>123</v>
      </c>
    </row>
    <row r="440" spans="1:51" s="14" customFormat="1" ht="12">
      <c r="A440" s="14"/>
      <c r="B440" s="245"/>
      <c r="C440" s="246"/>
      <c r="D440" s="230" t="s">
        <v>134</v>
      </c>
      <c r="E440" s="247" t="s">
        <v>1</v>
      </c>
      <c r="F440" s="248" t="s">
        <v>451</v>
      </c>
      <c r="G440" s="246"/>
      <c r="H440" s="249">
        <v>13.68</v>
      </c>
      <c r="I440" s="250"/>
      <c r="J440" s="246"/>
      <c r="K440" s="246"/>
      <c r="L440" s="251"/>
      <c r="M440" s="252"/>
      <c r="N440" s="253"/>
      <c r="O440" s="253"/>
      <c r="P440" s="253"/>
      <c r="Q440" s="253"/>
      <c r="R440" s="253"/>
      <c r="S440" s="253"/>
      <c r="T440" s="25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55" t="s">
        <v>134</v>
      </c>
      <c r="AU440" s="255" t="s">
        <v>89</v>
      </c>
      <c r="AV440" s="14" t="s">
        <v>89</v>
      </c>
      <c r="AW440" s="14" t="s">
        <v>34</v>
      </c>
      <c r="AX440" s="14" t="s">
        <v>79</v>
      </c>
      <c r="AY440" s="255" t="s">
        <v>123</v>
      </c>
    </row>
    <row r="441" spans="1:51" s="15" customFormat="1" ht="12">
      <c r="A441" s="15"/>
      <c r="B441" s="256"/>
      <c r="C441" s="257"/>
      <c r="D441" s="230" t="s">
        <v>134</v>
      </c>
      <c r="E441" s="258" t="s">
        <v>1</v>
      </c>
      <c r="F441" s="259" t="s">
        <v>137</v>
      </c>
      <c r="G441" s="257"/>
      <c r="H441" s="260">
        <v>47.72</v>
      </c>
      <c r="I441" s="261"/>
      <c r="J441" s="257"/>
      <c r="K441" s="257"/>
      <c r="L441" s="262"/>
      <c r="M441" s="263"/>
      <c r="N441" s="264"/>
      <c r="O441" s="264"/>
      <c r="P441" s="264"/>
      <c r="Q441" s="264"/>
      <c r="R441" s="264"/>
      <c r="S441" s="264"/>
      <c r="T441" s="26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T441" s="266" t="s">
        <v>134</v>
      </c>
      <c r="AU441" s="266" t="s">
        <v>89</v>
      </c>
      <c r="AV441" s="15" t="s">
        <v>130</v>
      </c>
      <c r="AW441" s="15" t="s">
        <v>34</v>
      </c>
      <c r="AX441" s="15" t="s">
        <v>87</v>
      </c>
      <c r="AY441" s="266" t="s">
        <v>123</v>
      </c>
    </row>
    <row r="442" spans="1:65" s="2" customFormat="1" ht="21.75" customHeight="1">
      <c r="A442" s="39"/>
      <c r="B442" s="40"/>
      <c r="C442" s="216" t="s">
        <v>452</v>
      </c>
      <c r="D442" s="216" t="s">
        <v>126</v>
      </c>
      <c r="E442" s="217" t="s">
        <v>453</v>
      </c>
      <c r="F442" s="218" t="s">
        <v>454</v>
      </c>
      <c r="G442" s="219" t="s">
        <v>228</v>
      </c>
      <c r="H442" s="220">
        <v>3596.707</v>
      </c>
      <c r="I442" s="221"/>
      <c r="J442" s="222">
        <f>ROUND(I442*H442,2)</f>
        <v>0</v>
      </c>
      <c r="K442" s="223"/>
      <c r="L442" s="45"/>
      <c r="M442" s="224" t="s">
        <v>1</v>
      </c>
      <c r="N442" s="225" t="s">
        <v>44</v>
      </c>
      <c r="O442" s="92"/>
      <c r="P442" s="226">
        <f>O442*H442</f>
        <v>0</v>
      </c>
      <c r="Q442" s="226">
        <v>0</v>
      </c>
      <c r="R442" s="226">
        <f>Q442*H442</f>
        <v>0</v>
      </c>
      <c r="S442" s="226">
        <v>1.4</v>
      </c>
      <c r="T442" s="227">
        <f>S442*H442</f>
        <v>5035.3898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28" t="s">
        <v>130</v>
      </c>
      <c r="AT442" s="228" t="s">
        <v>126</v>
      </c>
      <c r="AU442" s="228" t="s">
        <v>89</v>
      </c>
      <c r="AY442" s="18" t="s">
        <v>123</v>
      </c>
      <c r="BE442" s="229">
        <f>IF(N442="základní",J442,0)</f>
        <v>0</v>
      </c>
      <c r="BF442" s="229">
        <f>IF(N442="snížená",J442,0)</f>
        <v>0</v>
      </c>
      <c r="BG442" s="229">
        <f>IF(N442="zákl. přenesená",J442,0)</f>
        <v>0</v>
      </c>
      <c r="BH442" s="229">
        <f>IF(N442="sníž. přenesená",J442,0)</f>
        <v>0</v>
      </c>
      <c r="BI442" s="229">
        <f>IF(N442="nulová",J442,0)</f>
        <v>0</v>
      </c>
      <c r="BJ442" s="18" t="s">
        <v>87</v>
      </c>
      <c r="BK442" s="229">
        <f>ROUND(I442*H442,2)</f>
        <v>0</v>
      </c>
      <c r="BL442" s="18" t="s">
        <v>130</v>
      </c>
      <c r="BM442" s="228" t="s">
        <v>455</v>
      </c>
    </row>
    <row r="443" spans="1:47" s="2" customFormat="1" ht="12">
      <c r="A443" s="39"/>
      <c r="B443" s="40"/>
      <c r="C443" s="41"/>
      <c r="D443" s="230" t="s">
        <v>132</v>
      </c>
      <c r="E443" s="41"/>
      <c r="F443" s="231" t="s">
        <v>456</v>
      </c>
      <c r="G443" s="41"/>
      <c r="H443" s="41"/>
      <c r="I443" s="232"/>
      <c r="J443" s="41"/>
      <c r="K443" s="41"/>
      <c r="L443" s="45"/>
      <c r="M443" s="233"/>
      <c r="N443" s="234"/>
      <c r="O443" s="92"/>
      <c r="P443" s="92"/>
      <c r="Q443" s="92"/>
      <c r="R443" s="92"/>
      <c r="S443" s="92"/>
      <c r="T443" s="93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18" t="s">
        <v>132</v>
      </c>
      <c r="AU443" s="18" t="s">
        <v>89</v>
      </c>
    </row>
    <row r="444" spans="1:51" s="13" customFormat="1" ht="12">
      <c r="A444" s="13"/>
      <c r="B444" s="235"/>
      <c r="C444" s="236"/>
      <c r="D444" s="230" t="s">
        <v>134</v>
      </c>
      <c r="E444" s="237" t="s">
        <v>1</v>
      </c>
      <c r="F444" s="238" t="s">
        <v>457</v>
      </c>
      <c r="G444" s="236"/>
      <c r="H444" s="237" t="s">
        <v>1</v>
      </c>
      <c r="I444" s="239"/>
      <c r="J444" s="236"/>
      <c r="K444" s="236"/>
      <c r="L444" s="240"/>
      <c r="M444" s="241"/>
      <c r="N444" s="242"/>
      <c r="O444" s="242"/>
      <c r="P444" s="242"/>
      <c r="Q444" s="242"/>
      <c r="R444" s="242"/>
      <c r="S444" s="242"/>
      <c r="T444" s="24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4" t="s">
        <v>134</v>
      </c>
      <c r="AU444" s="244" t="s">
        <v>89</v>
      </c>
      <c r="AV444" s="13" t="s">
        <v>87</v>
      </c>
      <c r="AW444" s="13" t="s">
        <v>34</v>
      </c>
      <c r="AX444" s="13" t="s">
        <v>79</v>
      </c>
      <c r="AY444" s="244" t="s">
        <v>123</v>
      </c>
    </row>
    <row r="445" spans="1:51" s="13" customFormat="1" ht="12">
      <c r="A445" s="13"/>
      <c r="B445" s="235"/>
      <c r="C445" s="236"/>
      <c r="D445" s="230" t="s">
        <v>134</v>
      </c>
      <c r="E445" s="237" t="s">
        <v>1</v>
      </c>
      <c r="F445" s="238" t="s">
        <v>458</v>
      </c>
      <c r="G445" s="236"/>
      <c r="H445" s="237" t="s">
        <v>1</v>
      </c>
      <c r="I445" s="239"/>
      <c r="J445" s="236"/>
      <c r="K445" s="236"/>
      <c r="L445" s="240"/>
      <c r="M445" s="241"/>
      <c r="N445" s="242"/>
      <c r="O445" s="242"/>
      <c r="P445" s="242"/>
      <c r="Q445" s="242"/>
      <c r="R445" s="242"/>
      <c r="S445" s="242"/>
      <c r="T445" s="24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4" t="s">
        <v>134</v>
      </c>
      <c r="AU445" s="244" t="s">
        <v>89</v>
      </c>
      <c r="AV445" s="13" t="s">
        <v>87</v>
      </c>
      <c r="AW445" s="13" t="s">
        <v>34</v>
      </c>
      <c r="AX445" s="13" t="s">
        <v>79</v>
      </c>
      <c r="AY445" s="244" t="s">
        <v>123</v>
      </c>
    </row>
    <row r="446" spans="1:51" s="14" customFormat="1" ht="12">
      <c r="A446" s="14"/>
      <c r="B446" s="245"/>
      <c r="C446" s="246"/>
      <c r="D446" s="230" t="s">
        <v>134</v>
      </c>
      <c r="E446" s="247" t="s">
        <v>1</v>
      </c>
      <c r="F446" s="248" t="s">
        <v>459</v>
      </c>
      <c r="G446" s="246"/>
      <c r="H446" s="249">
        <v>2297.92</v>
      </c>
      <c r="I446" s="250"/>
      <c r="J446" s="246"/>
      <c r="K446" s="246"/>
      <c r="L446" s="251"/>
      <c r="M446" s="252"/>
      <c r="N446" s="253"/>
      <c r="O446" s="253"/>
      <c r="P446" s="253"/>
      <c r="Q446" s="253"/>
      <c r="R446" s="253"/>
      <c r="S446" s="253"/>
      <c r="T446" s="25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55" t="s">
        <v>134</v>
      </c>
      <c r="AU446" s="255" t="s">
        <v>89</v>
      </c>
      <c r="AV446" s="14" t="s">
        <v>89</v>
      </c>
      <c r="AW446" s="14" t="s">
        <v>34</v>
      </c>
      <c r="AX446" s="14" t="s">
        <v>79</v>
      </c>
      <c r="AY446" s="255" t="s">
        <v>123</v>
      </c>
    </row>
    <row r="447" spans="1:51" s="13" customFormat="1" ht="12">
      <c r="A447" s="13"/>
      <c r="B447" s="235"/>
      <c r="C447" s="236"/>
      <c r="D447" s="230" t="s">
        <v>134</v>
      </c>
      <c r="E447" s="237" t="s">
        <v>1</v>
      </c>
      <c r="F447" s="238" t="s">
        <v>460</v>
      </c>
      <c r="G447" s="236"/>
      <c r="H447" s="237" t="s">
        <v>1</v>
      </c>
      <c r="I447" s="239"/>
      <c r="J447" s="236"/>
      <c r="K447" s="236"/>
      <c r="L447" s="240"/>
      <c r="M447" s="241"/>
      <c r="N447" s="242"/>
      <c r="O447" s="242"/>
      <c r="P447" s="242"/>
      <c r="Q447" s="242"/>
      <c r="R447" s="242"/>
      <c r="S447" s="242"/>
      <c r="T447" s="24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4" t="s">
        <v>134</v>
      </c>
      <c r="AU447" s="244" t="s">
        <v>89</v>
      </c>
      <c r="AV447" s="13" t="s">
        <v>87</v>
      </c>
      <c r="AW447" s="13" t="s">
        <v>34</v>
      </c>
      <c r="AX447" s="13" t="s">
        <v>79</v>
      </c>
      <c r="AY447" s="244" t="s">
        <v>123</v>
      </c>
    </row>
    <row r="448" spans="1:51" s="14" customFormat="1" ht="12">
      <c r="A448" s="14"/>
      <c r="B448" s="245"/>
      <c r="C448" s="246"/>
      <c r="D448" s="230" t="s">
        <v>134</v>
      </c>
      <c r="E448" s="247" t="s">
        <v>1</v>
      </c>
      <c r="F448" s="248" t="s">
        <v>461</v>
      </c>
      <c r="G448" s="246"/>
      <c r="H448" s="249">
        <v>-265.884</v>
      </c>
      <c r="I448" s="250"/>
      <c r="J448" s="246"/>
      <c r="K448" s="246"/>
      <c r="L448" s="251"/>
      <c r="M448" s="252"/>
      <c r="N448" s="253"/>
      <c r="O448" s="253"/>
      <c r="P448" s="253"/>
      <c r="Q448" s="253"/>
      <c r="R448" s="253"/>
      <c r="S448" s="253"/>
      <c r="T448" s="25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55" t="s">
        <v>134</v>
      </c>
      <c r="AU448" s="255" t="s">
        <v>89</v>
      </c>
      <c r="AV448" s="14" t="s">
        <v>89</v>
      </c>
      <c r="AW448" s="14" t="s">
        <v>34</v>
      </c>
      <c r="AX448" s="14" t="s">
        <v>79</v>
      </c>
      <c r="AY448" s="255" t="s">
        <v>123</v>
      </c>
    </row>
    <row r="449" spans="1:51" s="14" customFormat="1" ht="12">
      <c r="A449" s="14"/>
      <c r="B449" s="245"/>
      <c r="C449" s="246"/>
      <c r="D449" s="230" t="s">
        <v>134</v>
      </c>
      <c r="E449" s="247" t="s">
        <v>1</v>
      </c>
      <c r="F449" s="248" t="s">
        <v>462</v>
      </c>
      <c r="G449" s="246"/>
      <c r="H449" s="249">
        <v>-85.329</v>
      </c>
      <c r="I449" s="250"/>
      <c r="J449" s="246"/>
      <c r="K449" s="246"/>
      <c r="L449" s="251"/>
      <c r="M449" s="252"/>
      <c r="N449" s="253"/>
      <c r="O449" s="253"/>
      <c r="P449" s="253"/>
      <c r="Q449" s="253"/>
      <c r="R449" s="253"/>
      <c r="S449" s="253"/>
      <c r="T449" s="25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5" t="s">
        <v>134</v>
      </c>
      <c r="AU449" s="255" t="s">
        <v>89</v>
      </c>
      <c r="AV449" s="14" t="s">
        <v>89</v>
      </c>
      <c r="AW449" s="14" t="s">
        <v>34</v>
      </c>
      <c r="AX449" s="14" t="s">
        <v>79</v>
      </c>
      <c r="AY449" s="255" t="s">
        <v>123</v>
      </c>
    </row>
    <row r="450" spans="1:51" s="16" customFormat="1" ht="12">
      <c r="A450" s="16"/>
      <c r="B450" s="267"/>
      <c r="C450" s="268"/>
      <c r="D450" s="230" t="s">
        <v>134</v>
      </c>
      <c r="E450" s="269" t="s">
        <v>1</v>
      </c>
      <c r="F450" s="270" t="s">
        <v>344</v>
      </c>
      <c r="G450" s="268"/>
      <c r="H450" s="271">
        <v>1946.707</v>
      </c>
      <c r="I450" s="272"/>
      <c r="J450" s="268"/>
      <c r="K450" s="268"/>
      <c r="L450" s="273"/>
      <c r="M450" s="274"/>
      <c r="N450" s="275"/>
      <c r="O450" s="275"/>
      <c r="P450" s="275"/>
      <c r="Q450" s="275"/>
      <c r="R450" s="275"/>
      <c r="S450" s="275"/>
      <c r="T450" s="27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T450" s="277" t="s">
        <v>134</v>
      </c>
      <c r="AU450" s="277" t="s">
        <v>89</v>
      </c>
      <c r="AV450" s="16" t="s">
        <v>152</v>
      </c>
      <c r="AW450" s="16" t="s">
        <v>34</v>
      </c>
      <c r="AX450" s="16" t="s">
        <v>79</v>
      </c>
      <c r="AY450" s="277" t="s">
        <v>123</v>
      </c>
    </row>
    <row r="451" spans="1:51" s="13" customFormat="1" ht="12">
      <c r="A451" s="13"/>
      <c r="B451" s="235"/>
      <c r="C451" s="236"/>
      <c r="D451" s="230" t="s">
        <v>134</v>
      </c>
      <c r="E451" s="237" t="s">
        <v>1</v>
      </c>
      <c r="F451" s="238" t="s">
        <v>463</v>
      </c>
      <c r="G451" s="236"/>
      <c r="H451" s="237" t="s">
        <v>1</v>
      </c>
      <c r="I451" s="239"/>
      <c r="J451" s="236"/>
      <c r="K451" s="236"/>
      <c r="L451" s="240"/>
      <c r="M451" s="241"/>
      <c r="N451" s="242"/>
      <c r="O451" s="242"/>
      <c r="P451" s="242"/>
      <c r="Q451" s="242"/>
      <c r="R451" s="242"/>
      <c r="S451" s="242"/>
      <c r="T451" s="24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4" t="s">
        <v>134</v>
      </c>
      <c r="AU451" s="244" t="s">
        <v>89</v>
      </c>
      <c r="AV451" s="13" t="s">
        <v>87</v>
      </c>
      <c r="AW451" s="13" t="s">
        <v>34</v>
      </c>
      <c r="AX451" s="13" t="s">
        <v>79</v>
      </c>
      <c r="AY451" s="244" t="s">
        <v>123</v>
      </c>
    </row>
    <row r="452" spans="1:51" s="14" customFormat="1" ht="12">
      <c r="A452" s="14"/>
      <c r="B452" s="245"/>
      <c r="C452" s="246"/>
      <c r="D452" s="230" t="s">
        <v>134</v>
      </c>
      <c r="E452" s="247" t="s">
        <v>1</v>
      </c>
      <c r="F452" s="248" t="s">
        <v>464</v>
      </c>
      <c r="G452" s="246"/>
      <c r="H452" s="249">
        <v>1650</v>
      </c>
      <c r="I452" s="250"/>
      <c r="J452" s="246"/>
      <c r="K452" s="246"/>
      <c r="L452" s="251"/>
      <c r="M452" s="252"/>
      <c r="N452" s="253"/>
      <c r="O452" s="253"/>
      <c r="P452" s="253"/>
      <c r="Q452" s="253"/>
      <c r="R452" s="253"/>
      <c r="S452" s="253"/>
      <c r="T452" s="25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5" t="s">
        <v>134</v>
      </c>
      <c r="AU452" s="255" t="s">
        <v>89</v>
      </c>
      <c r="AV452" s="14" t="s">
        <v>89</v>
      </c>
      <c r="AW452" s="14" t="s">
        <v>34</v>
      </c>
      <c r="AX452" s="14" t="s">
        <v>79</v>
      </c>
      <c r="AY452" s="255" t="s">
        <v>123</v>
      </c>
    </row>
    <row r="453" spans="1:51" s="16" customFormat="1" ht="12">
      <c r="A453" s="16"/>
      <c r="B453" s="267"/>
      <c r="C453" s="268"/>
      <c r="D453" s="230" t="s">
        <v>134</v>
      </c>
      <c r="E453" s="269" t="s">
        <v>1</v>
      </c>
      <c r="F453" s="270" t="s">
        <v>344</v>
      </c>
      <c r="G453" s="268"/>
      <c r="H453" s="271">
        <v>1650</v>
      </c>
      <c r="I453" s="272"/>
      <c r="J453" s="268"/>
      <c r="K453" s="268"/>
      <c r="L453" s="273"/>
      <c r="M453" s="274"/>
      <c r="N453" s="275"/>
      <c r="O453" s="275"/>
      <c r="P453" s="275"/>
      <c r="Q453" s="275"/>
      <c r="R453" s="275"/>
      <c r="S453" s="275"/>
      <c r="T453" s="27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T453" s="277" t="s">
        <v>134</v>
      </c>
      <c r="AU453" s="277" t="s">
        <v>89</v>
      </c>
      <c r="AV453" s="16" t="s">
        <v>152</v>
      </c>
      <c r="AW453" s="16" t="s">
        <v>34</v>
      </c>
      <c r="AX453" s="16" t="s">
        <v>79</v>
      </c>
      <c r="AY453" s="277" t="s">
        <v>123</v>
      </c>
    </row>
    <row r="454" spans="1:51" s="15" customFormat="1" ht="12">
      <c r="A454" s="15"/>
      <c r="B454" s="256"/>
      <c r="C454" s="257"/>
      <c r="D454" s="230" t="s">
        <v>134</v>
      </c>
      <c r="E454" s="258" t="s">
        <v>1</v>
      </c>
      <c r="F454" s="259" t="s">
        <v>137</v>
      </c>
      <c r="G454" s="257"/>
      <c r="H454" s="260">
        <v>3596.707</v>
      </c>
      <c r="I454" s="261"/>
      <c r="J454" s="257"/>
      <c r="K454" s="257"/>
      <c r="L454" s="262"/>
      <c r="M454" s="263"/>
      <c r="N454" s="264"/>
      <c r="O454" s="264"/>
      <c r="P454" s="264"/>
      <c r="Q454" s="264"/>
      <c r="R454" s="264"/>
      <c r="S454" s="264"/>
      <c r="T454" s="26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T454" s="266" t="s">
        <v>134</v>
      </c>
      <c r="AU454" s="266" t="s">
        <v>89</v>
      </c>
      <c r="AV454" s="15" t="s">
        <v>130</v>
      </c>
      <c r="AW454" s="15" t="s">
        <v>34</v>
      </c>
      <c r="AX454" s="15" t="s">
        <v>87</v>
      </c>
      <c r="AY454" s="266" t="s">
        <v>123</v>
      </c>
    </row>
    <row r="455" spans="1:65" s="2" customFormat="1" ht="21.75" customHeight="1">
      <c r="A455" s="39"/>
      <c r="B455" s="40"/>
      <c r="C455" s="216" t="s">
        <v>465</v>
      </c>
      <c r="D455" s="216" t="s">
        <v>126</v>
      </c>
      <c r="E455" s="217" t="s">
        <v>466</v>
      </c>
      <c r="F455" s="218" t="s">
        <v>467</v>
      </c>
      <c r="G455" s="219" t="s">
        <v>228</v>
      </c>
      <c r="H455" s="220">
        <v>43.794</v>
      </c>
      <c r="I455" s="221"/>
      <c r="J455" s="222">
        <f>ROUND(I455*H455,2)</f>
        <v>0</v>
      </c>
      <c r="K455" s="223"/>
      <c r="L455" s="45"/>
      <c r="M455" s="224" t="s">
        <v>1</v>
      </c>
      <c r="N455" s="225" t="s">
        <v>44</v>
      </c>
      <c r="O455" s="92"/>
      <c r="P455" s="226">
        <f>O455*H455</f>
        <v>0</v>
      </c>
      <c r="Q455" s="226">
        <v>0.0001</v>
      </c>
      <c r="R455" s="226">
        <f>Q455*H455</f>
        <v>0.0043794</v>
      </c>
      <c r="S455" s="226">
        <v>2.41</v>
      </c>
      <c r="T455" s="227">
        <f>S455*H455</f>
        <v>105.54354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28" t="s">
        <v>130</v>
      </c>
      <c r="AT455" s="228" t="s">
        <v>126</v>
      </c>
      <c r="AU455" s="228" t="s">
        <v>89</v>
      </c>
      <c r="AY455" s="18" t="s">
        <v>123</v>
      </c>
      <c r="BE455" s="229">
        <f>IF(N455="základní",J455,0)</f>
        <v>0</v>
      </c>
      <c r="BF455" s="229">
        <f>IF(N455="snížená",J455,0)</f>
        <v>0</v>
      </c>
      <c r="BG455" s="229">
        <f>IF(N455="zákl. přenesená",J455,0)</f>
        <v>0</v>
      </c>
      <c r="BH455" s="229">
        <f>IF(N455="sníž. přenesená",J455,0)</f>
        <v>0</v>
      </c>
      <c r="BI455" s="229">
        <f>IF(N455="nulová",J455,0)</f>
        <v>0</v>
      </c>
      <c r="BJ455" s="18" t="s">
        <v>87</v>
      </c>
      <c r="BK455" s="229">
        <f>ROUND(I455*H455,2)</f>
        <v>0</v>
      </c>
      <c r="BL455" s="18" t="s">
        <v>130</v>
      </c>
      <c r="BM455" s="228" t="s">
        <v>468</v>
      </c>
    </row>
    <row r="456" spans="1:47" s="2" customFormat="1" ht="12">
      <c r="A456" s="39"/>
      <c r="B456" s="40"/>
      <c r="C456" s="41"/>
      <c r="D456" s="230" t="s">
        <v>132</v>
      </c>
      <c r="E456" s="41"/>
      <c r="F456" s="231" t="s">
        <v>469</v>
      </c>
      <c r="G456" s="41"/>
      <c r="H456" s="41"/>
      <c r="I456" s="232"/>
      <c r="J456" s="41"/>
      <c r="K456" s="41"/>
      <c r="L456" s="45"/>
      <c r="M456" s="233"/>
      <c r="N456" s="234"/>
      <c r="O456" s="92"/>
      <c r="P456" s="92"/>
      <c r="Q456" s="92"/>
      <c r="R456" s="92"/>
      <c r="S456" s="92"/>
      <c r="T456" s="93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T456" s="18" t="s">
        <v>132</v>
      </c>
      <c r="AU456" s="18" t="s">
        <v>89</v>
      </c>
    </row>
    <row r="457" spans="1:51" s="13" customFormat="1" ht="12">
      <c r="A457" s="13"/>
      <c r="B457" s="235"/>
      <c r="C457" s="236"/>
      <c r="D457" s="230" t="s">
        <v>134</v>
      </c>
      <c r="E457" s="237" t="s">
        <v>1</v>
      </c>
      <c r="F457" s="238" t="s">
        <v>470</v>
      </c>
      <c r="G457" s="236"/>
      <c r="H457" s="237" t="s">
        <v>1</v>
      </c>
      <c r="I457" s="239"/>
      <c r="J457" s="236"/>
      <c r="K457" s="236"/>
      <c r="L457" s="240"/>
      <c r="M457" s="241"/>
      <c r="N457" s="242"/>
      <c r="O457" s="242"/>
      <c r="P457" s="242"/>
      <c r="Q457" s="242"/>
      <c r="R457" s="242"/>
      <c r="S457" s="242"/>
      <c r="T457" s="24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4" t="s">
        <v>134</v>
      </c>
      <c r="AU457" s="244" t="s">
        <v>89</v>
      </c>
      <c r="AV457" s="13" t="s">
        <v>87</v>
      </c>
      <c r="AW457" s="13" t="s">
        <v>34</v>
      </c>
      <c r="AX457" s="13" t="s">
        <v>79</v>
      </c>
      <c r="AY457" s="244" t="s">
        <v>123</v>
      </c>
    </row>
    <row r="458" spans="1:51" s="13" customFormat="1" ht="12">
      <c r="A458" s="13"/>
      <c r="B458" s="235"/>
      <c r="C458" s="236"/>
      <c r="D458" s="230" t="s">
        <v>134</v>
      </c>
      <c r="E458" s="237" t="s">
        <v>1</v>
      </c>
      <c r="F458" s="238" t="s">
        <v>471</v>
      </c>
      <c r="G458" s="236"/>
      <c r="H458" s="237" t="s">
        <v>1</v>
      </c>
      <c r="I458" s="239"/>
      <c r="J458" s="236"/>
      <c r="K458" s="236"/>
      <c r="L458" s="240"/>
      <c r="M458" s="241"/>
      <c r="N458" s="242"/>
      <c r="O458" s="242"/>
      <c r="P458" s="242"/>
      <c r="Q458" s="242"/>
      <c r="R458" s="242"/>
      <c r="S458" s="242"/>
      <c r="T458" s="24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4" t="s">
        <v>134</v>
      </c>
      <c r="AU458" s="244" t="s">
        <v>89</v>
      </c>
      <c r="AV458" s="13" t="s">
        <v>87</v>
      </c>
      <c r="AW458" s="13" t="s">
        <v>34</v>
      </c>
      <c r="AX458" s="13" t="s">
        <v>79</v>
      </c>
      <c r="AY458" s="244" t="s">
        <v>123</v>
      </c>
    </row>
    <row r="459" spans="1:51" s="13" customFormat="1" ht="12">
      <c r="A459" s="13"/>
      <c r="B459" s="235"/>
      <c r="C459" s="236"/>
      <c r="D459" s="230" t="s">
        <v>134</v>
      </c>
      <c r="E459" s="237" t="s">
        <v>1</v>
      </c>
      <c r="F459" s="238" t="s">
        <v>472</v>
      </c>
      <c r="G459" s="236"/>
      <c r="H459" s="237" t="s">
        <v>1</v>
      </c>
      <c r="I459" s="239"/>
      <c r="J459" s="236"/>
      <c r="K459" s="236"/>
      <c r="L459" s="240"/>
      <c r="M459" s="241"/>
      <c r="N459" s="242"/>
      <c r="O459" s="242"/>
      <c r="P459" s="242"/>
      <c r="Q459" s="242"/>
      <c r="R459" s="242"/>
      <c r="S459" s="242"/>
      <c r="T459" s="24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4" t="s">
        <v>134</v>
      </c>
      <c r="AU459" s="244" t="s">
        <v>89</v>
      </c>
      <c r="AV459" s="13" t="s">
        <v>87</v>
      </c>
      <c r="AW459" s="13" t="s">
        <v>34</v>
      </c>
      <c r="AX459" s="13" t="s">
        <v>79</v>
      </c>
      <c r="AY459" s="244" t="s">
        <v>123</v>
      </c>
    </row>
    <row r="460" spans="1:51" s="14" customFormat="1" ht="12">
      <c r="A460" s="14"/>
      <c r="B460" s="245"/>
      <c r="C460" s="246"/>
      <c r="D460" s="230" t="s">
        <v>134</v>
      </c>
      <c r="E460" s="247" t="s">
        <v>1</v>
      </c>
      <c r="F460" s="248" t="s">
        <v>473</v>
      </c>
      <c r="G460" s="246"/>
      <c r="H460" s="249">
        <v>4.104</v>
      </c>
      <c r="I460" s="250"/>
      <c r="J460" s="246"/>
      <c r="K460" s="246"/>
      <c r="L460" s="251"/>
      <c r="M460" s="252"/>
      <c r="N460" s="253"/>
      <c r="O460" s="253"/>
      <c r="P460" s="253"/>
      <c r="Q460" s="253"/>
      <c r="R460" s="253"/>
      <c r="S460" s="253"/>
      <c r="T460" s="25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55" t="s">
        <v>134</v>
      </c>
      <c r="AU460" s="255" t="s">
        <v>89</v>
      </c>
      <c r="AV460" s="14" t="s">
        <v>89</v>
      </c>
      <c r="AW460" s="14" t="s">
        <v>34</v>
      </c>
      <c r="AX460" s="14" t="s">
        <v>79</v>
      </c>
      <c r="AY460" s="255" t="s">
        <v>123</v>
      </c>
    </row>
    <row r="461" spans="1:51" s="14" customFormat="1" ht="12">
      <c r="A461" s="14"/>
      <c r="B461" s="245"/>
      <c r="C461" s="246"/>
      <c r="D461" s="230" t="s">
        <v>134</v>
      </c>
      <c r="E461" s="247" t="s">
        <v>1</v>
      </c>
      <c r="F461" s="248" t="s">
        <v>474</v>
      </c>
      <c r="G461" s="246"/>
      <c r="H461" s="249">
        <v>13.986</v>
      </c>
      <c r="I461" s="250"/>
      <c r="J461" s="246"/>
      <c r="K461" s="246"/>
      <c r="L461" s="251"/>
      <c r="M461" s="252"/>
      <c r="N461" s="253"/>
      <c r="O461" s="253"/>
      <c r="P461" s="253"/>
      <c r="Q461" s="253"/>
      <c r="R461" s="253"/>
      <c r="S461" s="253"/>
      <c r="T461" s="25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55" t="s">
        <v>134</v>
      </c>
      <c r="AU461" s="255" t="s">
        <v>89</v>
      </c>
      <c r="AV461" s="14" t="s">
        <v>89</v>
      </c>
      <c r="AW461" s="14" t="s">
        <v>34</v>
      </c>
      <c r="AX461" s="14" t="s">
        <v>79</v>
      </c>
      <c r="AY461" s="255" t="s">
        <v>123</v>
      </c>
    </row>
    <row r="462" spans="1:51" s="14" customFormat="1" ht="12">
      <c r="A462" s="14"/>
      <c r="B462" s="245"/>
      <c r="C462" s="246"/>
      <c r="D462" s="230" t="s">
        <v>134</v>
      </c>
      <c r="E462" s="247" t="s">
        <v>1</v>
      </c>
      <c r="F462" s="248" t="s">
        <v>475</v>
      </c>
      <c r="G462" s="246"/>
      <c r="H462" s="249">
        <v>-0.638</v>
      </c>
      <c r="I462" s="250"/>
      <c r="J462" s="246"/>
      <c r="K462" s="246"/>
      <c r="L462" s="251"/>
      <c r="M462" s="252"/>
      <c r="N462" s="253"/>
      <c r="O462" s="253"/>
      <c r="P462" s="253"/>
      <c r="Q462" s="253"/>
      <c r="R462" s="253"/>
      <c r="S462" s="253"/>
      <c r="T462" s="25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55" t="s">
        <v>134</v>
      </c>
      <c r="AU462" s="255" t="s">
        <v>89</v>
      </c>
      <c r="AV462" s="14" t="s">
        <v>89</v>
      </c>
      <c r="AW462" s="14" t="s">
        <v>34</v>
      </c>
      <c r="AX462" s="14" t="s">
        <v>79</v>
      </c>
      <c r="AY462" s="255" t="s">
        <v>123</v>
      </c>
    </row>
    <row r="463" spans="1:51" s="13" customFormat="1" ht="12">
      <c r="A463" s="13"/>
      <c r="B463" s="235"/>
      <c r="C463" s="236"/>
      <c r="D463" s="230" t="s">
        <v>134</v>
      </c>
      <c r="E463" s="237" t="s">
        <v>1</v>
      </c>
      <c r="F463" s="238" t="s">
        <v>476</v>
      </c>
      <c r="G463" s="236"/>
      <c r="H463" s="237" t="s">
        <v>1</v>
      </c>
      <c r="I463" s="239"/>
      <c r="J463" s="236"/>
      <c r="K463" s="236"/>
      <c r="L463" s="240"/>
      <c r="M463" s="241"/>
      <c r="N463" s="242"/>
      <c r="O463" s="242"/>
      <c r="P463" s="242"/>
      <c r="Q463" s="242"/>
      <c r="R463" s="242"/>
      <c r="S463" s="242"/>
      <c r="T463" s="24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4" t="s">
        <v>134</v>
      </c>
      <c r="AU463" s="244" t="s">
        <v>89</v>
      </c>
      <c r="AV463" s="13" t="s">
        <v>87</v>
      </c>
      <c r="AW463" s="13" t="s">
        <v>34</v>
      </c>
      <c r="AX463" s="13" t="s">
        <v>79</v>
      </c>
      <c r="AY463" s="244" t="s">
        <v>123</v>
      </c>
    </row>
    <row r="464" spans="1:51" s="14" customFormat="1" ht="12">
      <c r="A464" s="14"/>
      <c r="B464" s="245"/>
      <c r="C464" s="246"/>
      <c r="D464" s="230" t="s">
        <v>134</v>
      </c>
      <c r="E464" s="247" t="s">
        <v>1</v>
      </c>
      <c r="F464" s="248" t="s">
        <v>477</v>
      </c>
      <c r="G464" s="246"/>
      <c r="H464" s="249">
        <v>2.697</v>
      </c>
      <c r="I464" s="250"/>
      <c r="J464" s="246"/>
      <c r="K464" s="246"/>
      <c r="L464" s="251"/>
      <c r="M464" s="252"/>
      <c r="N464" s="253"/>
      <c r="O464" s="253"/>
      <c r="P464" s="253"/>
      <c r="Q464" s="253"/>
      <c r="R464" s="253"/>
      <c r="S464" s="253"/>
      <c r="T464" s="25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55" t="s">
        <v>134</v>
      </c>
      <c r="AU464" s="255" t="s">
        <v>89</v>
      </c>
      <c r="AV464" s="14" t="s">
        <v>89</v>
      </c>
      <c r="AW464" s="14" t="s">
        <v>34</v>
      </c>
      <c r="AX464" s="14" t="s">
        <v>79</v>
      </c>
      <c r="AY464" s="255" t="s">
        <v>123</v>
      </c>
    </row>
    <row r="465" spans="1:51" s="14" customFormat="1" ht="12">
      <c r="A465" s="14"/>
      <c r="B465" s="245"/>
      <c r="C465" s="246"/>
      <c r="D465" s="230" t="s">
        <v>134</v>
      </c>
      <c r="E465" s="247" t="s">
        <v>1</v>
      </c>
      <c r="F465" s="248" t="s">
        <v>478</v>
      </c>
      <c r="G465" s="246"/>
      <c r="H465" s="249">
        <v>2.27</v>
      </c>
      <c r="I465" s="250"/>
      <c r="J465" s="246"/>
      <c r="K465" s="246"/>
      <c r="L465" s="251"/>
      <c r="M465" s="252"/>
      <c r="N465" s="253"/>
      <c r="O465" s="253"/>
      <c r="P465" s="253"/>
      <c r="Q465" s="253"/>
      <c r="R465" s="253"/>
      <c r="S465" s="253"/>
      <c r="T465" s="25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55" t="s">
        <v>134</v>
      </c>
      <c r="AU465" s="255" t="s">
        <v>89</v>
      </c>
      <c r="AV465" s="14" t="s">
        <v>89</v>
      </c>
      <c r="AW465" s="14" t="s">
        <v>34</v>
      </c>
      <c r="AX465" s="14" t="s">
        <v>79</v>
      </c>
      <c r="AY465" s="255" t="s">
        <v>123</v>
      </c>
    </row>
    <row r="466" spans="1:51" s="13" customFormat="1" ht="12">
      <c r="A466" s="13"/>
      <c r="B466" s="235"/>
      <c r="C466" s="236"/>
      <c r="D466" s="230" t="s">
        <v>134</v>
      </c>
      <c r="E466" s="237" t="s">
        <v>1</v>
      </c>
      <c r="F466" s="238" t="s">
        <v>479</v>
      </c>
      <c r="G466" s="236"/>
      <c r="H466" s="237" t="s">
        <v>1</v>
      </c>
      <c r="I466" s="239"/>
      <c r="J466" s="236"/>
      <c r="K466" s="236"/>
      <c r="L466" s="240"/>
      <c r="M466" s="241"/>
      <c r="N466" s="242"/>
      <c r="O466" s="242"/>
      <c r="P466" s="242"/>
      <c r="Q466" s="242"/>
      <c r="R466" s="242"/>
      <c r="S466" s="242"/>
      <c r="T466" s="24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4" t="s">
        <v>134</v>
      </c>
      <c r="AU466" s="244" t="s">
        <v>89</v>
      </c>
      <c r="AV466" s="13" t="s">
        <v>87</v>
      </c>
      <c r="AW466" s="13" t="s">
        <v>34</v>
      </c>
      <c r="AX466" s="13" t="s">
        <v>79</v>
      </c>
      <c r="AY466" s="244" t="s">
        <v>123</v>
      </c>
    </row>
    <row r="467" spans="1:51" s="14" customFormat="1" ht="12">
      <c r="A467" s="14"/>
      <c r="B467" s="245"/>
      <c r="C467" s="246"/>
      <c r="D467" s="230" t="s">
        <v>134</v>
      </c>
      <c r="E467" s="247" t="s">
        <v>1</v>
      </c>
      <c r="F467" s="248" t="s">
        <v>480</v>
      </c>
      <c r="G467" s="246"/>
      <c r="H467" s="249">
        <v>6.874</v>
      </c>
      <c r="I467" s="250"/>
      <c r="J467" s="246"/>
      <c r="K467" s="246"/>
      <c r="L467" s="251"/>
      <c r="M467" s="252"/>
      <c r="N467" s="253"/>
      <c r="O467" s="253"/>
      <c r="P467" s="253"/>
      <c r="Q467" s="253"/>
      <c r="R467" s="253"/>
      <c r="S467" s="253"/>
      <c r="T467" s="25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55" t="s">
        <v>134</v>
      </c>
      <c r="AU467" s="255" t="s">
        <v>89</v>
      </c>
      <c r="AV467" s="14" t="s">
        <v>89</v>
      </c>
      <c r="AW467" s="14" t="s">
        <v>34</v>
      </c>
      <c r="AX467" s="14" t="s">
        <v>79</v>
      </c>
      <c r="AY467" s="255" t="s">
        <v>123</v>
      </c>
    </row>
    <row r="468" spans="1:51" s="14" customFormat="1" ht="12">
      <c r="A468" s="14"/>
      <c r="B468" s="245"/>
      <c r="C468" s="246"/>
      <c r="D468" s="230" t="s">
        <v>134</v>
      </c>
      <c r="E468" s="247" t="s">
        <v>1</v>
      </c>
      <c r="F468" s="248" t="s">
        <v>481</v>
      </c>
      <c r="G468" s="246"/>
      <c r="H468" s="249">
        <v>4.985</v>
      </c>
      <c r="I468" s="250"/>
      <c r="J468" s="246"/>
      <c r="K468" s="246"/>
      <c r="L468" s="251"/>
      <c r="M468" s="252"/>
      <c r="N468" s="253"/>
      <c r="O468" s="253"/>
      <c r="P468" s="253"/>
      <c r="Q468" s="253"/>
      <c r="R468" s="253"/>
      <c r="S468" s="253"/>
      <c r="T468" s="25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55" t="s">
        <v>134</v>
      </c>
      <c r="AU468" s="255" t="s">
        <v>89</v>
      </c>
      <c r="AV468" s="14" t="s">
        <v>89</v>
      </c>
      <c r="AW468" s="14" t="s">
        <v>34</v>
      </c>
      <c r="AX468" s="14" t="s">
        <v>79</v>
      </c>
      <c r="AY468" s="255" t="s">
        <v>123</v>
      </c>
    </row>
    <row r="469" spans="1:51" s="16" customFormat="1" ht="12">
      <c r="A469" s="16"/>
      <c r="B469" s="267"/>
      <c r="C469" s="268"/>
      <c r="D469" s="230" t="s">
        <v>134</v>
      </c>
      <c r="E469" s="269" t="s">
        <v>1</v>
      </c>
      <c r="F469" s="270" t="s">
        <v>344</v>
      </c>
      <c r="G469" s="268"/>
      <c r="H469" s="271">
        <v>34.278</v>
      </c>
      <c r="I469" s="272"/>
      <c r="J469" s="268"/>
      <c r="K469" s="268"/>
      <c r="L469" s="273"/>
      <c r="M469" s="274"/>
      <c r="N469" s="275"/>
      <c r="O469" s="275"/>
      <c r="P469" s="275"/>
      <c r="Q469" s="275"/>
      <c r="R469" s="275"/>
      <c r="S469" s="275"/>
      <c r="T469" s="27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T469" s="277" t="s">
        <v>134</v>
      </c>
      <c r="AU469" s="277" t="s">
        <v>89</v>
      </c>
      <c r="AV469" s="16" t="s">
        <v>152</v>
      </c>
      <c r="AW469" s="16" t="s">
        <v>34</v>
      </c>
      <c r="AX469" s="16" t="s">
        <v>79</v>
      </c>
      <c r="AY469" s="277" t="s">
        <v>123</v>
      </c>
    </row>
    <row r="470" spans="1:51" s="13" customFormat="1" ht="12">
      <c r="A470" s="13"/>
      <c r="B470" s="235"/>
      <c r="C470" s="236"/>
      <c r="D470" s="230" t="s">
        <v>134</v>
      </c>
      <c r="E470" s="237" t="s">
        <v>1</v>
      </c>
      <c r="F470" s="238" t="s">
        <v>482</v>
      </c>
      <c r="G470" s="236"/>
      <c r="H470" s="237" t="s">
        <v>1</v>
      </c>
      <c r="I470" s="239"/>
      <c r="J470" s="236"/>
      <c r="K470" s="236"/>
      <c r="L470" s="240"/>
      <c r="M470" s="241"/>
      <c r="N470" s="242"/>
      <c r="O470" s="242"/>
      <c r="P470" s="242"/>
      <c r="Q470" s="242"/>
      <c r="R470" s="242"/>
      <c r="S470" s="242"/>
      <c r="T470" s="24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4" t="s">
        <v>134</v>
      </c>
      <c r="AU470" s="244" t="s">
        <v>89</v>
      </c>
      <c r="AV470" s="13" t="s">
        <v>87</v>
      </c>
      <c r="AW470" s="13" t="s">
        <v>34</v>
      </c>
      <c r="AX470" s="13" t="s">
        <v>79</v>
      </c>
      <c r="AY470" s="244" t="s">
        <v>123</v>
      </c>
    </row>
    <row r="471" spans="1:51" s="14" customFormat="1" ht="12">
      <c r="A471" s="14"/>
      <c r="B471" s="245"/>
      <c r="C471" s="246"/>
      <c r="D471" s="230" t="s">
        <v>134</v>
      </c>
      <c r="E471" s="247" t="s">
        <v>1</v>
      </c>
      <c r="F471" s="248" t="s">
        <v>483</v>
      </c>
      <c r="G471" s="246"/>
      <c r="H471" s="249">
        <v>4.536</v>
      </c>
      <c r="I471" s="250"/>
      <c r="J471" s="246"/>
      <c r="K471" s="246"/>
      <c r="L471" s="251"/>
      <c r="M471" s="252"/>
      <c r="N471" s="253"/>
      <c r="O471" s="253"/>
      <c r="P471" s="253"/>
      <c r="Q471" s="253"/>
      <c r="R471" s="253"/>
      <c r="S471" s="253"/>
      <c r="T471" s="25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55" t="s">
        <v>134</v>
      </c>
      <c r="AU471" s="255" t="s">
        <v>89</v>
      </c>
      <c r="AV471" s="14" t="s">
        <v>89</v>
      </c>
      <c r="AW471" s="14" t="s">
        <v>34</v>
      </c>
      <c r="AX471" s="14" t="s">
        <v>79</v>
      </c>
      <c r="AY471" s="255" t="s">
        <v>123</v>
      </c>
    </row>
    <row r="472" spans="1:51" s="14" customFormat="1" ht="12">
      <c r="A472" s="14"/>
      <c r="B472" s="245"/>
      <c r="C472" s="246"/>
      <c r="D472" s="230" t="s">
        <v>134</v>
      </c>
      <c r="E472" s="247" t="s">
        <v>1</v>
      </c>
      <c r="F472" s="248" t="s">
        <v>484</v>
      </c>
      <c r="G472" s="246"/>
      <c r="H472" s="249">
        <v>4.98</v>
      </c>
      <c r="I472" s="250"/>
      <c r="J472" s="246"/>
      <c r="K472" s="246"/>
      <c r="L472" s="251"/>
      <c r="M472" s="252"/>
      <c r="N472" s="253"/>
      <c r="O472" s="253"/>
      <c r="P472" s="253"/>
      <c r="Q472" s="253"/>
      <c r="R472" s="253"/>
      <c r="S472" s="253"/>
      <c r="T472" s="25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55" t="s">
        <v>134</v>
      </c>
      <c r="AU472" s="255" t="s">
        <v>89</v>
      </c>
      <c r="AV472" s="14" t="s">
        <v>89</v>
      </c>
      <c r="AW472" s="14" t="s">
        <v>34</v>
      </c>
      <c r="AX472" s="14" t="s">
        <v>79</v>
      </c>
      <c r="AY472" s="255" t="s">
        <v>123</v>
      </c>
    </row>
    <row r="473" spans="1:51" s="16" customFormat="1" ht="12">
      <c r="A473" s="16"/>
      <c r="B473" s="267"/>
      <c r="C473" s="268"/>
      <c r="D473" s="230" t="s">
        <v>134</v>
      </c>
      <c r="E473" s="269" t="s">
        <v>1</v>
      </c>
      <c r="F473" s="270" t="s">
        <v>344</v>
      </c>
      <c r="G473" s="268"/>
      <c r="H473" s="271">
        <v>9.516</v>
      </c>
      <c r="I473" s="272"/>
      <c r="J473" s="268"/>
      <c r="K473" s="268"/>
      <c r="L473" s="273"/>
      <c r="M473" s="274"/>
      <c r="N473" s="275"/>
      <c r="O473" s="275"/>
      <c r="P473" s="275"/>
      <c r="Q473" s="275"/>
      <c r="R473" s="275"/>
      <c r="S473" s="275"/>
      <c r="T473" s="27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T473" s="277" t="s">
        <v>134</v>
      </c>
      <c r="AU473" s="277" t="s">
        <v>89</v>
      </c>
      <c r="AV473" s="16" t="s">
        <v>152</v>
      </c>
      <c r="AW473" s="16" t="s">
        <v>34</v>
      </c>
      <c r="AX473" s="16" t="s">
        <v>79</v>
      </c>
      <c r="AY473" s="277" t="s">
        <v>123</v>
      </c>
    </row>
    <row r="474" spans="1:51" s="15" customFormat="1" ht="12">
      <c r="A474" s="15"/>
      <c r="B474" s="256"/>
      <c r="C474" s="257"/>
      <c r="D474" s="230" t="s">
        <v>134</v>
      </c>
      <c r="E474" s="258" t="s">
        <v>1</v>
      </c>
      <c r="F474" s="259" t="s">
        <v>137</v>
      </c>
      <c r="G474" s="257"/>
      <c r="H474" s="260">
        <v>43.794</v>
      </c>
      <c r="I474" s="261"/>
      <c r="J474" s="257"/>
      <c r="K474" s="257"/>
      <c r="L474" s="262"/>
      <c r="M474" s="263"/>
      <c r="N474" s="264"/>
      <c r="O474" s="264"/>
      <c r="P474" s="264"/>
      <c r="Q474" s="264"/>
      <c r="R474" s="264"/>
      <c r="S474" s="264"/>
      <c r="T474" s="26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T474" s="266" t="s">
        <v>134</v>
      </c>
      <c r="AU474" s="266" t="s">
        <v>89</v>
      </c>
      <c r="AV474" s="15" t="s">
        <v>130</v>
      </c>
      <c r="AW474" s="15" t="s">
        <v>34</v>
      </c>
      <c r="AX474" s="15" t="s">
        <v>87</v>
      </c>
      <c r="AY474" s="266" t="s">
        <v>123</v>
      </c>
    </row>
    <row r="475" spans="1:65" s="2" customFormat="1" ht="21.75" customHeight="1">
      <c r="A475" s="39"/>
      <c r="B475" s="40"/>
      <c r="C475" s="216" t="s">
        <v>485</v>
      </c>
      <c r="D475" s="216" t="s">
        <v>126</v>
      </c>
      <c r="E475" s="217" t="s">
        <v>486</v>
      </c>
      <c r="F475" s="218" t="s">
        <v>487</v>
      </c>
      <c r="G475" s="219" t="s">
        <v>228</v>
      </c>
      <c r="H475" s="220">
        <v>409.545</v>
      </c>
      <c r="I475" s="221"/>
      <c r="J475" s="222">
        <f>ROUND(I475*H475,2)</f>
        <v>0</v>
      </c>
      <c r="K475" s="223"/>
      <c r="L475" s="45"/>
      <c r="M475" s="224" t="s">
        <v>1</v>
      </c>
      <c r="N475" s="225" t="s">
        <v>44</v>
      </c>
      <c r="O475" s="92"/>
      <c r="P475" s="226">
        <f>O475*H475</f>
        <v>0</v>
      </c>
      <c r="Q475" s="226">
        <v>0</v>
      </c>
      <c r="R475" s="226">
        <f>Q475*H475</f>
        <v>0</v>
      </c>
      <c r="S475" s="226">
        <v>2.41</v>
      </c>
      <c r="T475" s="227">
        <f>S475*H475</f>
        <v>987.00345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28" t="s">
        <v>130</v>
      </c>
      <c r="AT475" s="228" t="s">
        <v>126</v>
      </c>
      <c r="AU475" s="228" t="s">
        <v>89</v>
      </c>
      <c r="AY475" s="18" t="s">
        <v>123</v>
      </c>
      <c r="BE475" s="229">
        <f>IF(N475="základní",J475,0)</f>
        <v>0</v>
      </c>
      <c r="BF475" s="229">
        <f>IF(N475="snížená",J475,0)</f>
        <v>0</v>
      </c>
      <c r="BG475" s="229">
        <f>IF(N475="zákl. přenesená",J475,0)</f>
        <v>0</v>
      </c>
      <c r="BH475" s="229">
        <f>IF(N475="sníž. přenesená",J475,0)</f>
        <v>0</v>
      </c>
      <c r="BI475" s="229">
        <f>IF(N475="nulová",J475,0)</f>
        <v>0</v>
      </c>
      <c r="BJ475" s="18" t="s">
        <v>87</v>
      </c>
      <c r="BK475" s="229">
        <f>ROUND(I475*H475,2)</f>
        <v>0</v>
      </c>
      <c r="BL475" s="18" t="s">
        <v>130</v>
      </c>
      <c r="BM475" s="228" t="s">
        <v>488</v>
      </c>
    </row>
    <row r="476" spans="1:47" s="2" customFormat="1" ht="12">
      <c r="A476" s="39"/>
      <c r="B476" s="40"/>
      <c r="C476" s="41"/>
      <c r="D476" s="230" t="s">
        <v>132</v>
      </c>
      <c r="E476" s="41"/>
      <c r="F476" s="231" t="s">
        <v>489</v>
      </c>
      <c r="G476" s="41"/>
      <c r="H476" s="41"/>
      <c r="I476" s="232"/>
      <c r="J476" s="41"/>
      <c r="K476" s="41"/>
      <c r="L476" s="45"/>
      <c r="M476" s="233"/>
      <c r="N476" s="234"/>
      <c r="O476" s="92"/>
      <c r="P476" s="92"/>
      <c r="Q476" s="92"/>
      <c r="R476" s="92"/>
      <c r="S476" s="92"/>
      <c r="T476" s="93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T476" s="18" t="s">
        <v>132</v>
      </c>
      <c r="AU476" s="18" t="s">
        <v>89</v>
      </c>
    </row>
    <row r="477" spans="1:51" s="13" customFormat="1" ht="12">
      <c r="A477" s="13"/>
      <c r="B477" s="235"/>
      <c r="C477" s="236"/>
      <c r="D477" s="230" t="s">
        <v>134</v>
      </c>
      <c r="E477" s="237" t="s">
        <v>1</v>
      </c>
      <c r="F477" s="238" t="s">
        <v>470</v>
      </c>
      <c r="G477" s="236"/>
      <c r="H477" s="237" t="s">
        <v>1</v>
      </c>
      <c r="I477" s="239"/>
      <c r="J477" s="236"/>
      <c r="K477" s="236"/>
      <c r="L477" s="240"/>
      <c r="M477" s="241"/>
      <c r="N477" s="242"/>
      <c r="O477" s="242"/>
      <c r="P477" s="242"/>
      <c r="Q477" s="242"/>
      <c r="R477" s="242"/>
      <c r="S477" s="242"/>
      <c r="T477" s="24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4" t="s">
        <v>134</v>
      </c>
      <c r="AU477" s="244" t="s">
        <v>89</v>
      </c>
      <c r="AV477" s="13" t="s">
        <v>87</v>
      </c>
      <c r="AW477" s="13" t="s">
        <v>34</v>
      </c>
      <c r="AX477" s="13" t="s">
        <v>79</v>
      </c>
      <c r="AY477" s="244" t="s">
        <v>123</v>
      </c>
    </row>
    <row r="478" spans="1:51" s="13" customFormat="1" ht="12">
      <c r="A478" s="13"/>
      <c r="B478" s="235"/>
      <c r="C478" s="236"/>
      <c r="D478" s="230" t="s">
        <v>134</v>
      </c>
      <c r="E478" s="237" t="s">
        <v>1</v>
      </c>
      <c r="F478" s="238" t="s">
        <v>490</v>
      </c>
      <c r="G478" s="236"/>
      <c r="H478" s="237" t="s">
        <v>1</v>
      </c>
      <c r="I478" s="239"/>
      <c r="J478" s="236"/>
      <c r="K478" s="236"/>
      <c r="L478" s="240"/>
      <c r="M478" s="241"/>
      <c r="N478" s="242"/>
      <c r="O478" s="242"/>
      <c r="P478" s="242"/>
      <c r="Q478" s="242"/>
      <c r="R478" s="242"/>
      <c r="S478" s="242"/>
      <c r="T478" s="24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4" t="s">
        <v>134</v>
      </c>
      <c r="AU478" s="244" t="s">
        <v>89</v>
      </c>
      <c r="AV478" s="13" t="s">
        <v>87</v>
      </c>
      <c r="AW478" s="13" t="s">
        <v>34</v>
      </c>
      <c r="AX478" s="13" t="s">
        <v>79</v>
      </c>
      <c r="AY478" s="244" t="s">
        <v>123</v>
      </c>
    </row>
    <row r="479" spans="1:51" s="13" customFormat="1" ht="12">
      <c r="A479" s="13"/>
      <c r="B479" s="235"/>
      <c r="C479" s="236"/>
      <c r="D479" s="230" t="s">
        <v>134</v>
      </c>
      <c r="E479" s="237" t="s">
        <v>1</v>
      </c>
      <c r="F479" s="238" t="s">
        <v>491</v>
      </c>
      <c r="G479" s="236"/>
      <c r="H479" s="237" t="s">
        <v>1</v>
      </c>
      <c r="I479" s="239"/>
      <c r="J479" s="236"/>
      <c r="K479" s="236"/>
      <c r="L479" s="240"/>
      <c r="M479" s="241"/>
      <c r="N479" s="242"/>
      <c r="O479" s="242"/>
      <c r="P479" s="242"/>
      <c r="Q479" s="242"/>
      <c r="R479" s="242"/>
      <c r="S479" s="242"/>
      <c r="T479" s="24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4" t="s">
        <v>134</v>
      </c>
      <c r="AU479" s="244" t="s">
        <v>89</v>
      </c>
      <c r="AV479" s="13" t="s">
        <v>87</v>
      </c>
      <c r="AW479" s="13" t="s">
        <v>34</v>
      </c>
      <c r="AX479" s="13" t="s">
        <v>79</v>
      </c>
      <c r="AY479" s="244" t="s">
        <v>123</v>
      </c>
    </row>
    <row r="480" spans="1:51" s="14" customFormat="1" ht="12">
      <c r="A480" s="14"/>
      <c r="B480" s="245"/>
      <c r="C480" s="246"/>
      <c r="D480" s="230" t="s">
        <v>134</v>
      </c>
      <c r="E480" s="247" t="s">
        <v>1</v>
      </c>
      <c r="F480" s="248" t="s">
        <v>492</v>
      </c>
      <c r="G480" s="246"/>
      <c r="H480" s="249">
        <v>28.224</v>
      </c>
      <c r="I480" s="250"/>
      <c r="J480" s="246"/>
      <c r="K480" s="246"/>
      <c r="L480" s="251"/>
      <c r="M480" s="252"/>
      <c r="N480" s="253"/>
      <c r="O480" s="253"/>
      <c r="P480" s="253"/>
      <c r="Q480" s="253"/>
      <c r="R480" s="253"/>
      <c r="S480" s="253"/>
      <c r="T480" s="25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55" t="s">
        <v>134</v>
      </c>
      <c r="AU480" s="255" t="s">
        <v>89</v>
      </c>
      <c r="AV480" s="14" t="s">
        <v>89</v>
      </c>
      <c r="AW480" s="14" t="s">
        <v>34</v>
      </c>
      <c r="AX480" s="14" t="s">
        <v>79</v>
      </c>
      <c r="AY480" s="255" t="s">
        <v>123</v>
      </c>
    </row>
    <row r="481" spans="1:51" s="14" customFormat="1" ht="12">
      <c r="A481" s="14"/>
      <c r="B481" s="245"/>
      <c r="C481" s="246"/>
      <c r="D481" s="230" t="s">
        <v>134</v>
      </c>
      <c r="E481" s="247" t="s">
        <v>1</v>
      </c>
      <c r="F481" s="248" t="s">
        <v>493</v>
      </c>
      <c r="G481" s="246"/>
      <c r="H481" s="249">
        <v>10.368</v>
      </c>
      <c r="I481" s="250"/>
      <c r="J481" s="246"/>
      <c r="K481" s="246"/>
      <c r="L481" s="251"/>
      <c r="M481" s="252"/>
      <c r="N481" s="253"/>
      <c r="O481" s="253"/>
      <c r="P481" s="253"/>
      <c r="Q481" s="253"/>
      <c r="R481" s="253"/>
      <c r="S481" s="253"/>
      <c r="T481" s="25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55" t="s">
        <v>134</v>
      </c>
      <c r="AU481" s="255" t="s">
        <v>89</v>
      </c>
      <c r="AV481" s="14" t="s">
        <v>89</v>
      </c>
      <c r="AW481" s="14" t="s">
        <v>34</v>
      </c>
      <c r="AX481" s="14" t="s">
        <v>79</v>
      </c>
      <c r="AY481" s="255" t="s">
        <v>123</v>
      </c>
    </row>
    <row r="482" spans="1:51" s="14" customFormat="1" ht="12">
      <c r="A482" s="14"/>
      <c r="B482" s="245"/>
      <c r="C482" s="246"/>
      <c r="D482" s="230" t="s">
        <v>134</v>
      </c>
      <c r="E482" s="247" t="s">
        <v>1</v>
      </c>
      <c r="F482" s="248" t="s">
        <v>494</v>
      </c>
      <c r="G482" s="246"/>
      <c r="H482" s="249">
        <v>70.4</v>
      </c>
      <c r="I482" s="250"/>
      <c r="J482" s="246"/>
      <c r="K482" s="246"/>
      <c r="L482" s="251"/>
      <c r="M482" s="252"/>
      <c r="N482" s="253"/>
      <c r="O482" s="253"/>
      <c r="P482" s="253"/>
      <c r="Q482" s="253"/>
      <c r="R482" s="253"/>
      <c r="S482" s="253"/>
      <c r="T482" s="25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55" t="s">
        <v>134</v>
      </c>
      <c r="AU482" s="255" t="s">
        <v>89</v>
      </c>
      <c r="AV482" s="14" t="s">
        <v>89</v>
      </c>
      <c r="AW482" s="14" t="s">
        <v>34</v>
      </c>
      <c r="AX482" s="14" t="s">
        <v>79</v>
      </c>
      <c r="AY482" s="255" t="s">
        <v>123</v>
      </c>
    </row>
    <row r="483" spans="1:51" s="14" customFormat="1" ht="12">
      <c r="A483" s="14"/>
      <c r="B483" s="245"/>
      <c r="C483" s="246"/>
      <c r="D483" s="230" t="s">
        <v>134</v>
      </c>
      <c r="E483" s="247" t="s">
        <v>1</v>
      </c>
      <c r="F483" s="248" t="s">
        <v>495</v>
      </c>
      <c r="G483" s="246"/>
      <c r="H483" s="249">
        <v>77.44</v>
      </c>
      <c r="I483" s="250"/>
      <c r="J483" s="246"/>
      <c r="K483" s="246"/>
      <c r="L483" s="251"/>
      <c r="M483" s="252"/>
      <c r="N483" s="253"/>
      <c r="O483" s="253"/>
      <c r="P483" s="253"/>
      <c r="Q483" s="253"/>
      <c r="R483" s="253"/>
      <c r="S483" s="253"/>
      <c r="T483" s="25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55" t="s">
        <v>134</v>
      </c>
      <c r="AU483" s="255" t="s">
        <v>89</v>
      </c>
      <c r="AV483" s="14" t="s">
        <v>89</v>
      </c>
      <c r="AW483" s="14" t="s">
        <v>34</v>
      </c>
      <c r="AX483" s="14" t="s">
        <v>79</v>
      </c>
      <c r="AY483" s="255" t="s">
        <v>123</v>
      </c>
    </row>
    <row r="484" spans="1:51" s="14" customFormat="1" ht="12">
      <c r="A484" s="14"/>
      <c r="B484" s="245"/>
      <c r="C484" s="246"/>
      <c r="D484" s="230" t="s">
        <v>134</v>
      </c>
      <c r="E484" s="247" t="s">
        <v>1</v>
      </c>
      <c r="F484" s="248" t="s">
        <v>496</v>
      </c>
      <c r="G484" s="246"/>
      <c r="H484" s="249">
        <v>59.904</v>
      </c>
      <c r="I484" s="250"/>
      <c r="J484" s="246"/>
      <c r="K484" s="246"/>
      <c r="L484" s="251"/>
      <c r="M484" s="252"/>
      <c r="N484" s="253"/>
      <c r="O484" s="253"/>
      <c r="P484" s="253"/>
      <c r="Q484" s="253"/>
      <c r="R484" s="253"/>
      <c r="S484" s="253"/>
      <c r="T484" s="25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55" t="s">
        <v>134</v>
      </c>
      <c r="AU484" s="255" t="s">
        <v>89</v>
      </c>
      <c r="AV484" s="14" t="s">
        <v>89</v>
      </c>
      <c r="AW484" s="14" t="s">
        <v>34</v>
      </c>
      <c r="AX484" s="14" t="s">
        <v>79</v>
      </c>
      <c r="AY484" s="255" t="s">
        <v>123</v>
      </c>
    </row>
    <row r="485" spans="1:51" s="14" customFormat="1" ht="12">
      <c r="A485" s="14"/>
      <c r="B485" s="245"/>
      <c r="C485" s="246"/>
      <c r="D485" s="230" t="s">
        <v>134</v>
      </c>
      <c r="E485" s="247" t="s">
        <v>1</v>
      </c>
      <c r="F485" s="248" t="s">
        <v>497</v>
      </c>
      <c r="G485" s="246"/>
      <c r="H485" s="249">
        <v>15.36</v>
      </c>
      <c r="I485" s="250"/>
      <c r="J485" s="246"/>
      <c r="K485" s="246"/>
      <c r="L485" s="251"/>
      <c r="M485" s="252"/>
      <c r="N485" s="253"/>
      <c r="O485" s="253"/>
      <c r="P485" s="253"/>
      <c r="Q485" s="253"/>
      <c r="R485" s="253"/>
      <c r="S485" s="253"/>
      <c r="T485" s="25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55" t="s">
        <v>134</v>
      </c>
      <c r="AU485" s="255" t="s">
        <v>89</v>
      </c>
      <c r="AV485" s="14" t="s">
        <v>89</v>
      </c>
      <c r="AW485" s="14" t="s">
        <v>34</v>
      </c>
      <c r="AX485" s="14" t="s">
        <v>79</v>
      </c>
      <c r="AY485" s="255" t="s">
        <v>123</v>
      </c>
    </row>
    <row r="486" spans="1:51" s="14" customFormat="1" ht="12">
      <c r="A486" s="14"/>
      <c r="B486" s="245"/>
      <c r="C486" s="246"/>
      <c r="D486" s="230" t="s">
        <v>134</v>
      </c>
      <c r="E486" s="247" t="s">
        <v>1</v>
      </c>
      <c r="F486" s="248" t="s">
        <v>498</v>
      </c>
      <c r="G486" s="246"/>
      <c r="H486" s="249">
        <v>4.08</v>
      </c>
      <c r="I486" s="250"/>
      <c r="J486" s="246"/>
      <c r="K486" s="246"/>
      <c r="L486" s="251"/>
      <c r="M486" s="252"/>
      <c r="N486" s="253"/>
      <c r="O486" s="253"/>
      <c r="P486" s="253"/>
      <c r="Q486" s="253"/>
      <c r="R486" s="253"/>
      <c r="S486" s="253"/>
      <c r="T486" s="25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55" t="s">
        <v>134</v>
      </c>
      <c r="AU486" s="255" t="s">
        <v>89</v>
      </c>
      <c r="AV486" s="14" t="s">
        <v>89</v>
      </c>
      <c r="AW486" s="14" t="s">
        <v>34</v>
      </c>
      <c r="AX486" s="14" t="s">
        <v>79</v>
      </c>
      <c r="AY486" s="255" t="s">
        <v>123</v>
      </c>
    </row>
    <row r="487" spans="1:51" s="14" customFormat="1" ht="12">
      <c r="A487" s="14"/>
      <c r="B487" s="245"/>
      <c r="C487" s="246"/>
      <c r="D487" s="230" t="s">
        <v>134</v>
      </c>
      <c r="E487" s="247" t="s">
        <v>1</v>
      </c>
      <c r="F487" s="248" t="s">
        <v>499</v>
      </c>
      <c r="G487" s="246"/>
      <c r="H487" s="249">
        <v>0.108</v>
      </c>
      <c r="I487" s="250"/>
      <c r="J487" s="246"/>
      <c r="K487" s="246"/>
      <c r="L487" s="251"/>
      <c r="M487" s="252"/>
      <c r="N487" s="253"/>
      <c r="O487" s="253"/>
      <c r="P487" s="253"/>
      <c r="Q487" s="253"/>
      <c r="R487" s="253"/>
      <c r="S487" s="253"/>
      <c r="T487" s="25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55" t="s">
        <v>134</v>
      </c>
      <c r="AU487" s="255" t="s">
        <v>89</v>
      </c>
      <c r="AV487" s="14" t="s">
        <v>89</v>
      </c>
      <c r="AW487" s="14" t="s">
        <v>34</v>
      </c>
      <c r="AX487" s="14" t="s">
        <v>79</v>
      </c>
      <c r="AY487" s="255" t="s">
        <v>123</v>
      </c>
    </row>
    <row r="488" spans="1:51" s="16" customFormat="1" ht="12">
      <c r="A488" s="16"/>
      <c r="B488" s="267"/>
      <c r="C488" s="268"/>
      <c r="D488" s="230" t="s">
        <v>134</v>
      </c>
      <c r="E488" s="269" t="s">
        <v>1</v>
      </c>
      <c r="F488" s="270" t="s">
        <v>344</v>
      </c>
      <c r="G488" s="268"/>
      <c r="H488" s="271">
        <v>265.884</v>
      </c>
      <c r="I488" s="272"/>
      <c r="J488" s="268"/>
      <c r="K488" s="268"/>
      <c r="L488" s="273"/>
      <c r="M488" s="274"/>
      <c r="N488" s="275"/>
      <c r="O488" s="275"/>
      <c r="P488" s="275"/>
      <c r="Q488" s="275"/>
      <c r="R488" s="275"/>
      <c r="S488" s="275"/>
      <c r="T488" s="27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T488" s="277" t="s">
        <v>134</v>
      </c>
      <c r="AU488" s="277" t="s">
        <v>89</v>
      </c>
      <c r="AV488" s="16" t="s">
        <v>152</v>
      </c>
      <c r="AW488" s="16" t="s">
        <v>34</v>
      </c>
      <c r="AX488" s="16" t="s">
        <v>79</v>
      </c>
      <c r="AY488" s="277" t="s">
        <v>123</v>
      </c>
    </row>
    <row r="489" spans="1:51" s="13" customFormat="1" ht="12">
      <c r="A489" s="13"/>
      <c r="B489" s="235"/>
      <c r="C489" s="236"/>
      <c r="D489" s="230" t="s">
        <v>134</v>
      </c>
      <c r="E489" s="237" t="s">
        <v>1</v>
      </c>
      <c r="F489" s="238" t="s">
        <v>500</v>
      </c>
      <c r="G489" s="236"/>
      <c r="H489" s="237" t="s">
        <v>1</v>
      </c>
      <c r="I489" s="239"/>
      <c r="J489" s="236"/>
      <c r="K489" s="236"/>
      <c r="L489" s="240"/>
      <c r="M489" s="241"/>
      <c r="N489" s="242"/>
      <c r="O489" s="242"/>
      <c r="P489" s="242"/>
      <c r="Q489" s="242"/>
      <c r="R489" s="242"/>
      <c r="S489" s="242"/>
      <c r="T489" s="24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4" t="s">
        <v>134</v>
      </c>
      <c r="AU489" s="244" t="s">
        <v>89</v>
      </c>
      <c r="AV489" s="13" t="s">
        <v>87</v>
      </c>
      <c r="AW489" s="13" t="s">
        <v>34</v>
      </c>
      <c r="AX489" s="13" t="s">
        <v>79</v>
      </c>
      <c r="AY489" s="244" t="s">
        <v>123</v>
      </c>
    </row>
    <row r="490" spans="1:51" s="13" customFormat="1" ht="12">
      <c r="A490" s="13"/>
      <c r="B490" s="235"/>
      <c r="C490" s="236"/>
      <c r="D490" s="230" t="s">
        <v>134</v>
      </c>
      <c r="E490" s="237" t="s">
        <v>1</v>
      </c>
      <c r="F490" s="238" t="s">
        <v>346</v>
      </c>
      <c r="G490" s="236"/>
      <c r="H490" s="237" t="s">
        <v>1</v>
      </c>
      <c r="I490" s="239"/>
      <c r="J490" s="236"/>
      <c r="K490" s="236"/>
      <c r="L490" s="240"/>
      <c r="M490" s="241"/>
      <c r="N490" s="242"/>
      <c r="O490" s="242"/>
      <c r="P490" s="242"/>
      <c r="Q490" s="242"/>
      <c r="R490" s="242"/>
      <c r="S490" s="242"/>
      <c r="T490" s="24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4" t="s">
        <v>134</v>
      </c>
      <c r="AU490" s="244" t="s">
        <v>89</v>
      </c>
      <c r="AV490" s="13" t="s">
        <v>87</v>
      </c>
      <c r="AW490" s="13" t="s">
        <v>34</v>
      </c>
      <c r="AX490" s="13" t="s">
        <v>79</v>
      </c>
      <c r="AY490" s="244" t="s">
        <v>123</v>
      </c>
    </row>
    <row r="491" spans="1:51" s="14" customFormat="1" ht="12">
      <c r="A491" s="14"/>
      <c r="B491" s="245"/>
      <c r="C491" s="246"/>
      <c r="D491" s="230" t="s">
        <v>134</v>
      </c>
      <c r="E491" s="247" t="s">
        <v>1</v>
      </c>
      <c r="F491" s="248" t="s">
        <v>501</v>
      </c>
      <c r="G491" s="246"/>
      <c r="H491" s="249">
        <v>49.392</v>
      </c>
      <c r="I491" s="250"/>
      <c r="J491" s="246"/>
      <c r="K491" s="246"/>
      <c r="L491" s="251"/>
      <c r="M491" s="252"/>
      <c r="N491" s="253"/>
      <c r="O491" s="253"/>
      <c r="P491" s="253"/>
      <c r="Q491" s="253"/>
      <c r="R491" s="253"/>
      <c r="S491" s="253"/>
      <c r="T491" s="25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55" t="s">
        <v>134</v>
      </c>
      <c r="AU491" s="255" t="s">
        <v>89</v>
      </c>
      <c r="AV491" s="14" t="s">
        <v>89</v>
      </c>
      <c r="AW491" s="14" t="s">
        <v>34</v>
      </c>
      <c r="AX491" s="14" t="s">
        <v>79</v>
      </c>
      <c r="AY491" s="255" t="s">
        <v>123</v>
      </c>
    </row>
    <row r="492" spans="1:51" s="13" customFormat="1" ht="12">
      <c r="A492" s="13"/>
      <c r="B492" s="235"/>
      <c r="C492" s="236"/>
      <c r="D492" s="230" t="s">
        <v>134</v>
      </c>
      <c r="E492" s="237" t="s">
        <v>1</v>
      </c>
      <c r="F492" s="238" t="s">
        <v>502</v>
      </c>
      <c r="G492" s="236"/>
      <c r="H492" s="237" t="s">
        <v>1</v>
      </c>
      <c r="I492" s="239"/>
      <c r="J492" s="236"/>
      <c r="K492" s="236"/>
      <c r="L492" s="240"/>
      <c r="M492" s="241"/>
      <c r="N492" s="242"/>
      <c r="O492" s="242"/>
      <c r="P492" s="242"/>
      <c r="Q492" s="242"/>
      <c r="R492" s="242"/>
      <c r="S492" s="242"/>
      <c r="T492" s="24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44" t="s">
        <v>134</v>
      </c>
      <c r="AU492" s="244" t="s">
        <v>89</v>
      </c>
      <c r="AV492" s="13" t="s">
        <v>87</v>
      </c>
      <c r="AW492" s="13" t="s">
        <v>34</v>
      </c>
      <c r="AX492" s="13" t="s">
        <v>79</v>
      </c>
      <c r="AY492" s="244" t="s">
        <v>123</v>
      </c>
    </row>
    <row r="493" spans="1:51" s="13" customFormat="1" ht="12">
      <c r="A493" s="13"/>
      <c r="B493" s="235"/>
      <c r="C493" s="236"/>
      <c r="D493" s="230" t="s">
        <v>134</v>
      </c>
      <c r="E493" s="237" t="s">
        <v>1</v>
      </c>
      <c r="F493" s="238" t="s">
        <v>503</v>
      </c>
      <c r="G493" s="236"/>
      <c r="H493" s="237" t="s">
        <v>1</v>
      </c>
      <c r="I493" s="239"/>
      <c r="J493" s="236"/>
      <c r="K493" s="236"/>
      <c r="L493" s="240"/>
      <c r="M493" s="241"/>
      <c r="N493" s="242"/>
      <c r="O493" s="242"/>
      <c r="P493" s="242"/>
      <c r="Q493" s="242"/>
      <c r="R493" s="242"/>
      <c r="S493" s="242"/>
      <c r="T493" s="24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4" t="s">
        <v>134</v>
      </c>
      <c r="AU493" s="244" t="s">
        <v>89</v>
      </c>
      <c r="AV493" s="13" t="s">
        <v>87</v>
      </c>
      <c r="AW493" s="13" t="s">
        <v>34</v>
      </c>
      <c r="AX493" s="13" t="s">
        <v>79</v>
      </c>
      <c r="AY493" s="244" t="s">
        <v>123</v>
      </c>
    </row>
    <row r="494" spans="1:51" s="14" customFormat="1" ht="12">
      <c r="A494" s="14"/>
      <c r="B494" s="245"/>
      <c r="C494" s="246"/>
      <c r="D494" s="230" t="s">
        <v>134</v>
      </c>
      <c r="E494" s="247" t="s">
        <v>1</v>
      </c>
      <c r="F494" s="248" t="s">
        <v>504</v>
      </c>
      <c r="G494" s="246"/>
      <c r="H494" s="249">
        <v>3.885</v>
      </c>
      <c r="I494" s="250"/>
      <c r="J494" s="246"/>
      <c r="K494" s="246"/>
      <c r="L494" s="251"/>
      <c r="M494" s="252"/>
      <c r="N494" s="253"/>
      <c r="O494" s="253"/>
      <c r="P494" s="253"/>
      <c r="Q494" s="253"/>
      <c r="R494" s="253"/>
      <c r="S494" s="253"/>
      <c r="T494" s="25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55" t="s">
        <v>134</v>
      </c>
      <c r="AU494" s="255" t="s">
        <v>89</v>
      </c>
      <c r="AV494" s="14" t="s">
        <v>89</v>
      </c>
      <c r="AW494" s="14" t="s">
        <v>34</v>
      </c>
      <c r="AX494" s="14" t="s">
        <v>79</v>
      </c>
      <c r="AY494" s="255" t="s">
        <v>123</v>
      </c>
    </row>
    <row r="495" spans="1:51" s="14" customFormat="1" ht="12">
      <c r="A495" s="14"/>
      <c r="B495" s="245"/>
      <c r="C495" s="246"/>
      <c r="D495" s="230" t="s">
        <v>134</v>
      </c>
      <c r="E495" s="247" t="s">
        <v>1</v>
      </c>
      <c r="F495" s="248" t="s">
        <v>505</v>
      </c>
      <c r="G495" s="246"/>
      <c r="H495" s="249">
        <v>16.38</v>
      </c>
      <c r="I495" s="250"/>
      <c r="J495" s="246"/>
      <c r="K495" s="246"/>
      <c r="L495" s="251"/>
      <c r="M495" s="252"/>
      <c r="N495" s="253"/>
      <c r="O495" s="253"/>
      <c r="P495" s="253"/>
      <c r="Q495" s="253"/>
      <c r="R495" s="253"/>
      <c r="S495" s="253"/>
      <c r="T495" s="25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55" t="s">
        <v>134</v>
      </c>
      <c r="AU495" s="255" t="s">
        <v>89</v>
      </c>
      <c r="AV495" s="14" t="s">
        <v>89</v>
      </c>
      <c r="AW495" s="14" t="s">
        <v>34</v>
      </c>
      <c r="AX495" s="14" t="s">
        <v>79</v>
      </c>
      <c r="AY495" s="255" t="s">
        <v>123</v>
      </c>
    </row>
    <row r="496" spans="1:51" s="14" customFormat="1" ht="12">
      <c r="A496" s="14"/>
      <c r="B496" s="245"/>
      <c r="C496" s="246"/>
      <c r="D496" s="230" t="s">
        <v>134</v>
      </c>
      <c r="E496" s="247" t="s">
        <v>1</v>
      </c>
      <c r="F496" s="248" t="s">
        <v>506</v>
      </c>
      <c r="G496" s="246"/>
      <c r="H496" s="249">
        <v>19.488</v>
      </c>
      <c r="I496" s="250"/>
      <c r="J496" s="246"/>
      <c r="K496" s="246"/>
      <c r="L496" s="251"/>
      <c r="M496" s="252"/>
      <c r="N496" s="253"/>
      <c r="O496" s="253"/>
      <c r="P496" s="253"/>
      <c r="Q496" s="253"/>
      <c r="R496" s="253"/>
      <c r="S496" s="253"/>
      <c r="T496" s="25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55" t="s">
        <v>134</v>
      </c>
      <c r="AU496" s="255" t="s">
        <v>89</v>
      </c>
      <c r="AV496" s="14" t="s">
        <v>89</v>
      </c>
      <c r="AW496" s="14" t="s">
        <v>34</v>
      </c>
      <c r="AX496" s="14" t="s">
        <v>79</v>
      </c>
      <c r="AY496" s="255" t="s">
        <v>123</v>
      </c>
    </row>
    <row r="497" spans="1:51" s="14" customFormat="1" ht="12">
      <c r="A497" s="14"/>
      <c r="B497" s="245"/>
      <c r="C497" s="246"/>
      <c r="D497" s="230" t="s">
        <v>134</v>
      </c>
      <c r="E497" s="247" t="s">
        <v>1</v>
      </c>
      <c r="F497" s="248" t="s">
        <v>507</v>
      </c>
      <c r="G497" s="246"/>
      <c r="H497" s="249">
        <v>41.244</v>
      </c>
      <c r="I497" s="250"/>
      <c r="J497" s="246"/>
      <c r="K497" s="246"/>
      <c r="L497" s="251"/>
      <c r="M497" s="252"/>
      <c r="N497" s="253"/>
      <c r="O497" s="253"/>
      <c r="P497" s="253"/>
      <c r="Q497" s="253"/>
      <c r="R497" s="253"/>
      <c r="S497" s="253"/>
      <c r="T497" s="25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55" t="s">
        <v>134</v>
      </c>
      <c r="AU497" s="255" t="s">
        <v>89</v>
      </c>
      <c r="AV497" s="14" t="s">
        <v>89</v>
      </c>
      <c r="AW497" s="14" t="s">
        <v>34</v>
      </c>
      <c r="AX497" s="14" t="s">
        <v>79</v>
      </c>
      <c r="AY497" s="255" t="s">
        <v>123</v>
      </c>
    </row>
    <row r="498" spans="1:51" s="14" customFormat="1" ht="12">
      <c r="A498" s="14"/>
      <c r="B498" s="245"/>
      <c r="C498" s="246"/>
      <c r="D498" s="230" t="s">
        <v>134</v>
      </c>
      <c r="E498" s="247" t="s">
        <v>1</v>
      </c>
      <c r="F498" s="248" t="s">
        <v>508</v>
      </c>
      <c r="G498" s="246"/>
      <c r="H498" s="249">
        <v>4.662</v>
      </c>
      <c r="I498" s="250"/>
      <c r="J498" s="246"/>
      <c r="K498" s="246"/>
      <c r="L498" s="251"/>
      <c r="M498" s="252"/>
      <c r="N498" s="253"/>
      <c r="O498" s="253"/>
      <c r="P498" s="253"/>
      <c r="Q498" s="253"/>
      <c r="R498" s="253"/>
      <c r="S498" s="253"/>
      <c r="T498" s="25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55" t="s">
        <v>134</v>
      </c>
      <c r="AU498" s="255" t="s">
        <v>89</v>
      </c>
      <c r="AV498" s="14" t="s">
        <v>89</v>
      </c>
      <c r="AW498" s="14" t="s">
        <v>34</v>
      </c>
      <c r="AX498" s="14" t="s">
        <v>79</v>
      </c>
      <c r="AY498" s="255" t="s">
        <v>123</v>
      </c>
    </row>
    <row r="499" spans="1:51" s="14" customFormat="1" ht="12">
      <c r="A499" s="14"/>
      <c r="B499" s="245"/>
      <c r="C499" s="246"/>
      <c r="D499" s="230" t="s">
        <v>134</v>
      </c>
      <c r="E499" s="247" t="s">
        <v>1</v>
      </c>
      <c r="F499" s="248" t="s">
        <v>509</v>
      </c>
      <c r="G499" s="246"/>
      <c r="H499" s="249">
        <v>8.61</v>
      </c>
      <c r="I499" s="250"/>
      <c r="J499" s="246"/>
      <c r="K499" s="246"/>
      <c r="L499" s="251"/>
      <c r="M499" s="252"/>
      <c r="N499" s="253"/>
      <c r="O499" s="253"/>
      <c r="P499" s="253"/>
      <c r="Q499" s="253"/>
      <c r="R499" s="253"/>
      <c r="S499" s="253"/>
      <c r="T499" s="25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55" t="s">
        <v>134</v>
      </c>
      <c r="AU499" s="255" t="s">
        <v>89</v>
      </c>
      <c r="AV499" s="14" t="s">
        <v>89</v>
      </c>
      <c r="AW499" s="14" t="s">
        <v>34</v>
      </c>
      <c r="AX499" s="14" t="s">
        <v>79</v>
      </c>
      <c r="AY499" s="255" t="s">
        <v>123</v>
      </c>
    </row>
    <row r="500" spans="1:51" s="16" customFormat="1" ht="12">
      <c r="A500" s="16"/>
      <c r="B500" s="267"/>
      <c r="C500" s="268"/>
      <c r="D500" s="230" t="s">
        <v>134</v>
      </c>
      <c r="E500" s="269" t="s">
        <v>1</v>
      </c>
      <c r="F500" s="270" t="s">
        <v>344</v>
      </c>
      <c r="G500" s="268"/>
      <c r="H500" s="271">
        <v>143.661</v>
      </c>
      <c r="I500" s="272"/>
      <c r="J500" s="268"/>
      <c r="K500" s="268"/>
      <c r="L500" s="273"/>
      <c r="M500" s="274"/>
      <c r="N500" s="275"/>
      <c r="O500" s="275"/>
      <c r="P500" s="275"/>
      <c r="Q500" s="275"/>
      <c r="R500" s="275"/>
      <c r="S500" s="275"/>
      <c r="T500" s="27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T500" s="277" t="s">
        <v>134</v>
      </c>
      <c r="AU500" s="277" t="s">
        <v>89</v>
      </c>
      <c r="AV500" s="16" t="s">
        <v>152</v>
      </c>
      <c r="AW500" s="16" t="s">
        <v>34</v>
      </c>
      <c r="AX500" s="16" t="s">
        <v>79</v>
      </c>
      <c r="AY500" s="277" t="s">
        <v>123</v>
      </c>
    </row>
    <row r="501" spans="1:51" s="15" customFormat="1" ht="12">
      <c r="A501" s="15"/>
      <c r="B501" s="256"/>
      <c r="C501" s="257"/>
      <c r="D501" s="230" t="s">
        <v>134</v>
      </c>
      <c r="E501" s="258" t="s">
        <v>1</v>
      </c>
      <c r="F501" s="259" t="s">
        <v>137</v>
      </c>
      <c r="G501" s="257"/>
      <c r="H501" s="260">
        <v>409.545</v>
      </c>
      <c r="I501" s="261"/>
      <c r="J501" s="257"/>
      <c r="K501" s="257"/>
      <c r="L501" s="262"/>
      <c r="M501" s="263"/>
      <c r="N501" s="264"/>
      <c r="O501" s="264"/>
      <c r="P501" s="264"/>
      <c r="Q501" s="264"/>
      <c r="R501" s="264"/>
      <c r="S501" s="264"/>
      <c r="T501" s="26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T501" s="266" t="s">
        <v>134</v>
      </c>
      <c r="AU501" s="266" t="s">
        <v>89</v>
      </c>
      <c r="AV501" s="15" t="s">
        <v>130</v>
      </c>
      <c r="AW501" s="15" t="s">
        <v>34</v>
      </c>
      <c r="AX501" s="15" t="s">
        <v>87</v>
      </c>
      <c r="AY501" s="266" t="s">
        <v>123</v>
      </c>
    </row>
    <row r="502" spans="1:65" s="2" customFormat="1" ht="21.75" customHeight="1">
      <c r="A502" s="39"/>
      <c r="B502" s="40"/>
      <c r="C502" s="216" t="s">
        <v>510</v>
      </c>
      <c r="D502" s="216" t="s">
        <v>126</v>
      </c>
      <c r="E502" s="217" t="s">
        <v>511</v>
      </c>
      <c r="F502" s="218" t="s">
        <v>512</v>
      </c>
      <c r="G502" s="219" t="s">
        <v>228</v>
      </c>
      <c r="H502" s="220">
        <v>53.85</v>
      </c>
      <c r="I502" s="221"/>
      <c r="J502" s="222">
        <f>ROUND(I502*H502,2)</f>
        <v>0</v>
      </c>
      <c r="K502" s="223"/>
      <c r="L502" s="45"/>
      <c r="M502" s="224" t="s">
        <v>1</v>
      </c>
      <c r="N502" s="225" t="s">
        <v>44</v>
      </c>
      <c r="O502" s="92"/>
      <c r="P502" s="226">
        <f>O502*H502</f>
        <v>0</v>
      </c>
      <c r="Q502" s="226">
        <v>0</v>
      </c>
      <c r="R502" s="226">
        <f>Q502*H502</f>
        <v>0</v>
      </c>
      <c r="S502" s="226">
        <v>2.2</v>
      </c>
      <c r="T502" s="227">
        <f>S502*H502</f>
        <v>118.47000000000001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28" t="s">
        <v>130</v>
      </c>
      <c r="AT502" s="228" t="s">
        <v>126</v>
      </c>
      <c r="AU502" s="228" t="s">
        <v>89</v>
      </c>
      <c r="AY502" s="18" t="s">
        <v>123</v>
      </c>
      <c r="BE502" s="229">
        <f>IF(N502="základní",J502,0)</f>
        <v>0</v>
      </c>
      <c r="BF502" s="229">
        <f>IF(N502="snížená",J502,0)</f>
        <v>0</v>
      </c>
      <c r="BG502" s="229">
        <f>IF(N502="zákl. přenesená",J502,0)</f>
        <v>0</v>
      </c>
      <c r="BH502" s="229">
        <f>IF(N502="sníž. přenesená",J502,0)</f>
        <v>0</v>
      </c>
      <c r="BI502" s="229">
        <f>IF(N502="nulová",J502,0)</f>
        <v>0</v>
      </c>
      <c r="BJ502" s="18" t="s">
        <v>87</v>
      </c>
      <c r="BK502" s="229">
        <f>ROUND(I502*H502,2)</f>
        <v>0</v>
      </c>
      <c r="BL502" s="18" t="s">
        <v>130</v>
      </c>
      <c r="BM502" s="228" t="s">
        <v>513</v>
      </c>
    </row>
    <row r="503" spans="1:47" s="2" customFormat="1" ht="12">
      <c r="A503" s="39"/>
      <c r="B503" s="40"/>
      <c r="C503" s="41"/>
      <c r="D503" s="230" t="s">
        <v>132</v>
      </c>
      <c r="E503" s="41"/>
      <c r="F503" s="231" t="s">
        <v>514</v>
      </c>
      <c r="G503" s="41"/>
      <c r="H503" s="41"/>
      <c r="I503" s="232"/>
      <c r="J503" s="41"/>
      <c r="K503" s="41"/>
      <c r="L503" s="45"/>
      <c r="M503" s="233"/>
      <c r="N503" s="234"/>
      <c r="O503" s="92"/>
      <c r="P503" s="92"/>
      <c r="Q503" s="92"/>
      <c r="R503" s="92"/>
      <c r="S503" s="92"/>
      <c r="T503" s="93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T503" s="18" t="s">
        <v>132</v>
      </c>
      <c r="AU503" s="18" t="s">
        <v>89</v>
      </c>
    </row>
    <row r="504" spans="1:51" s="13" customFormat="1" ht="12">
      <c r="A504" s="13"/>
      <c r="B504" s="235"/>
      <c r="C504" s="236"/>
      <c r="D504" s="230" t="s">
        <v>134</v>
      </c>
      <c r="E504" s="237" t="s">
        <v>1</v>
      </c>
      <c r="F504" s="238" t="s">
        <v>515</v>
      </c>
      <c r="G504" s="236"/>
      <c r="H504" s="237" t="s">
        <v>1</v>
      </c>
      <c r="I504" s="239"/>
      <c r="J504" s="236"/>
      <c r="K504" s="236"/>
      <c r="L504" s="240"/>
      <c r="M504" s="241"/>
      <c r="N504" s="242"/>
      <c r="O504" s="242"/>
      <c r="P504" s="242"/>
      <c r="Q504" s="242"/>
      <c r="R504" s="242"/>
      <c r="S504" s="242"/>
      <c r="T504" s="24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4" t="s">
        <v>134</v>
      </c>
      <c r="AU504" s="244" t="s">
        <v>89</v>
      </c>
      <c r="AV504" s="13" t="s">
        <v>87</v>
      </c>
      <c r="AW504" s="13" t="s">
        <v>34</v>
      </c>
      <c r="AX504" s="13" t="s">
        <v>79</v>
      </c>
      <c r="AY504" s="244" t="s">
        <v>123</v>
      </c>
    </row>
    <row r="505" spans="1:51" s="13" customFormat="1" ht="12">
      <c r="A505" s="13"/>
      <c r="B505" s="235"/>
      <c r="C505" s="236"/>
      <c r="D505" s="230" t="s">
        <v>134</v>
      </c>
      <c r="E505" s="237" t="s">
        <v>1</v>
      </c>
      <c r="F505" s="238" t="s">
        <v>516</v>
      </c>
      <c r="G505" s="236"/>
      <c r="H505" s="237" t="s">
        <v>1</v>
      </c>
      <c r="I505" s="239"/>
      <c r="J505" s="236"/>
      <c r="K505" s="236"/>
      <c r="L505" s="240"/>
      <c r="M505" s="241"/>
      <c r="N505" s="242"/>
      <c r="O505" s="242"/>
      <c r="P505" s="242"/>
      <c r="Q505" s="242"/>
      <c r="R505" s="242"/>
      <c r="S505" s="242"/>
      <c r="T505" s="24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4" t="s">
        <v>134</v>
      </c>
      <c r="AU505" s="244" t="s">
        <v>89</v>
      </c>
      <c r="AV505" s="13" t="s">
        <v>87</v>
      </c>
      <c r="AW505" s="13" t="s">
        <v>34</v>
      </c>
      <c r="AX505" s="13" t="s">
        <v>79</v>
      </c>
      <c r="AY505" s="244" t="s">
        <v>123</v>
      </c>
    </row>
    <row r="506" spans="1:51" s="14" customFormat="1" ht="12">
      <c r="A506" s="14"/>
      <c r="B506" s="245"/>
      <c r="C506" s="246"/>
      <c r="D506" s="230" t="s">
        <v>134</v>
      </c>
      <c r="E506" s="247" t="s">
        <v>1</v>
      </c>
      <c r="F506" s="248" t="s">
        <v>517</v>
      </c>
      <c r="G506" s="246"/>
      <c r="H506" s="249">
        <v>4.608</v>
      </c>
      <c r="I506" s="250"/>
      <c r="J506" s="246"/>
      <c r="K506" s="246"/>
      <c r="L506" s="251"/>
      <c r="M506" s="252"/>
      <c r="N506" s="253"/>
      <c r="O506" s="253"/>
      <c r="P506" s="253"/>
      <c r="Q506" s="253"/>
      <c r="R506" s="253"/>
      <c r="S506" s="253"/>
      <c r="T506" s="25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55" t="s">
        <v>134</v>
      </c>
      <c r="AU506" s="255" t="s">
        <v>89</v>
      </c>
      <c r="AV506" s="14" t="s">
        <v>89</v>
      </c>
      <c r="AW506" s="14" t="s">
        <v>34</v>
      </c>
      <c r="AX506" s="14" t="s">
        <v>79</v>
      </c>
      <c r="AY506" s="255" t="s">
        <v>123</v>
      </c>
    </row>
    <row r="507" spans="1:51" s="14" customFormat="1" ht="12">
      <c r="A507" s="14"/>
      <c r="B507" s="245"/>
      <c r="C507" s="246"/>
      <c r="D507" s="230" t="s">
        <v>134</v>
      </c>
      <c r="E507" s="247" t="s">
        <v>1</v>
      </c>
      <c r="F507" s="248" t="s">
        <v>518</v>
      </c>
      <c r="G507" s="246"/>
      <c r="H507" s="249">
        <v>1.6</v>
      </c>
      <c r="I507" s="250"/>
      <c r="J507" s="246"/>
      <c r="K507" s="246"/>
      <c r="L507" s="251"/>
      <c r="M507" s="252"/>
      <c r="N507" s="253"/>
      <c r="O507" s="253"/>
      <c r="P507" s="253"/>
      <c r="Q507" s="253"/>
      <c r="R507" s="253"/>
      <c r="S507" s="253"/>
      <c r="T507" s="25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55" t="s">
        <v>134</v>
      </c>
      <c r="AU507" s="255" t="s">
        <v>89</v>
      </c>
      <c r="AV507" s="14" t="s">
        <v>89</v>
      </c>
      <c r="AW507" s="14" t="s">
        <v>34</v>
      </c>
      <c r="AX507" s="14" t="s">
        <v>79</v>
      </c>
      <c r="AY507" s="255" t="s">
        <v>123</v>
      </c>
    </row>
    <row r="508" spans="1:51" s="14" customFormat="1" ht="12">
      <c r="A508" s="14"/>
      <c r="B508" s="245"/>
      <c r="C508" s="246"/>
      <c r="D508" s="230" t="s">
        <v>134</v>
      </c>
      <c r="E508" s="247" t="s">
        <v>1</v>
      </c>
      <c r="F508" s="248" t="s">
        <v>519</v>
      </c>
      <c r="G508" s="246"/>
      <c r="H508" s="249">
        <v>10.648</v>
      </c>
      <c r="I508" s="250"/>
      <c r="J508" s="246"/>
      <c r="K508" s="246"/>
      <c r="L508" s="251"/>
      <c r="M508" s="252"/>
      <c r="N508" s="253"/>
      <c r="O508" s="253"/>
      <c r="P508" s="253"/>
      <c r="Q508" s="253"/>
      <c r="R508" s="253"/>
      <c r="S508" s="253"/>
      <c r="T508" s="25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55" t="s">
        <v>134</v>
      </c>
      <c r="AU508" s="255" t="s">
        <v>89</v>
      </c>
      <c r="AV508" s="14" t="s">
        <v>89</v>
      </c>
      <c r="AW508" s="14" t="s">
        <v>34</v>
      </c>
      <c r="AX508" s="14" t="s">
        <v>79</v>
      </c>
      <c r="AY508" s="255" t="s">
        <v>123</v>
      </c>
    </row>
    <row r="509" spans="1:51" s="14" customFormat="1" ht="12">
      <c r="A509" s="14"/>
      <c r="B509" s="245"/>
      <c r="C509" s="246"/>
      <c r="D509" s="230" t="s">
        <v>134</v>
      </c>
      <c r="E509" s="247" t="s">
        <v>1</v>
      </c>
      <c r="F509" s="248" t="s">
        <v>520</v>
      </c>
      <c r="G509" s="246"/>
      <c r="H509" s="249">
        <v>11.52</v>
      </c>
      <c r="I509" s="250"/>
      <c r="J509" s="246"/>
      <c r="K509" s="246"/>
      <c r="L509" s="251"/>
      <c r="M509" s="252"/>
      <c r="N509" s="253"/>
      <c r="O509" s="253"/>
      <c r="P509" s="253"/>
      <c r="Q509" s="253"/>
      <c r="R509" s="253"/>
      <c r="S509" s="253"/>
      <c r="T509" s="25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55" t="s">
        <v>134</v>
      </c>
      <c r="AU509" s="255" t="s">
        <v>89</v>
      </c>
      <c r="AV509" s="14" t="s">
        <v>89</v>
      </c>
      <c r="AW509" s="14" t="s">
        <v>34</v>
      </c>
      <c r="AX509" s="14" t="s">
        <v>79</v>
      </c>
      <c r="AY509" s="255" t="s">
        <v>123</v>
      </c>
    </row>
    <row r="510" spans="1:51" s="14" customFormat="1" ht="12">
      <c r="A510" s="14"/>
      <c r="B510" s="245"/>
      <c r="C510" s="246"/>
      <c r="D510" s="230" t="s">
        <v>134</v>
      </c>
      <c r="E510" s="247" t="s">
        <v>1</v>
      </c>
      <c r="F510" s="248" t="s">
        <v>521</v>
      </c>
      <c r="G510" s="246"/>
      <c r="H510" s="249">
        <v>8.788</v>
      </c>
      <c r="I510" s="250"/>
      <c r="J510" s="246"/>
      <c r="K510" s="246"/>
      <c r="L510" s="251"/>
      <c r="M510" s="252"/>
      <c r="N510" s="253"/>
      <c r="O510" s="253"/>
      <c r="P510" s="253"/>
      <c r="Q510" s="253"/>
      <c r="R510" s="253"/>
      <c r="S510" s="253"/>
      <c r="T510" s="25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55" t="s">
        <v>134</v>
      </c>
      <c r="AU510" s="255" t="s">
        <v>89</v>
      </c>
      <c r="AV510" s="14" t="s">
        <v>89</v>
      </c>
      <c r="AW510" s="14" t="s">
        <v>34</v>
      </c>
      <c r="AX510" s="14" t="s">
        <v>79</v>
      </c>
      <c r="AY510" s="255" t="s">
        <v>123</v>
      </c>
    </row>
    <row r="511" spans="1:51" s="14" customFormat="1" ht="12">
      <c r="A511" s="14"/>
      <c r="B511" s="245"/>
      <c r="C511" s="246"/>
      <c r="D511" s="230" t="s">
        <v>134</v>
      </c>
      <c r="E511" s="247" t="s">
        <v>1</v>
      </c>
      <c r="F511" s="248" t="s">
        <v>522</v>
      </c>
      <c r="G511" s="246"/>
      <c r="H511" s="249">
        <v>2.352</v>
      </c>
      <c r="I511" s="250"/>
      <c r="J511" s="246"/>
      <c r="K511" s="246"/>
      <c r="L511" s="251"/>
      <c r="M511" s="252"/>
      <c r="N511" s="253"/>
      <c r="O511" s="253"/>
      <c r="P511" s="253"/>
      <c r="Q511" s="253"/>
      <c r="R511" s="253"/>
      <c r="S511" s="253"/>
      <c r="T511" s="25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55" t="s">
        <v>134</v>
      </c>
      <c r="AU511" s="255" t="s">
        <v>89</v>
      </c>
      <c r="AV511" s="14" t="s">
        <v>89</v>
      </c>
      <c r="AW511" s="14" t="s">
        <v>34</v>
      </c>
      <c r="AX511" s="14" t="s">
        <v>79</v>
      </c>
      <c r="AY511" s="255" t="s">
        <v>123</v>
      </c>
    </row>
    <row r="512" spans="1:51" s="14" customFormat="1" ht="12">
      <c r="A512" s="14"/>
      <c r="B512" s="245"/>
      <c r="C512" s="246"/>
      <c r="D512" s="230" t="s">
        <v>134</v>
      </c>
      <c r="E512" s="247" t="s">
        <v>1</v>
      </c>
      <c r="F512" s="248" t="s">
        <v>523</v>
      </c>
      <c r="G512" s="246"/>
      <c r="H512" s="249">
        <v>0.605</v>
      </c>
      <c r="I512" s="250"/>
      <c r="J512" s="246"/>
      <c r="K512" s="246"/>
      <c r="L512" s="251"/>
      <c r="M512" s="252"/>
      <c r="N512" s="253"/>
      <c r="O512" s="253"/>
      <c r="P512" s="253"/>
      <c r="Q512" s="253"/>
      <c r="R512" s="253"/>
      <c r="S512" s="253"/>
      <c r="T512" s="25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55" t="s">
        <v>134</v>
      </c>
      <c r="AU512" s="255" t="s">
        <v>89</v>
      </c>
      <c r="AV512" s="14" t="s">
        <v>89</v>
      </c>
      <c r="AW512" s="14" t="s">
        <v>34</v>
      </c>
      <c r="AX512" s="14" t="s">
        <v>79</v>
      </c>
      <c r="AY512" s="255" t="s">
        <v>123</v>
      </c>
    </row>
    <row r="513" spans="1:51" s="16" customFormat="1" ht="12">
      <c r="A513" s="16"/>
      <c r="B513" s="267"/>
      <c r="C513" s="268"/>
      <c r="D513" s="230" t="s">
        <v>134</v>
      </c>
      <c r="E513" s="269" t="s">
        <v>1</v>
      </c>
      <c r="F513" s="270" t="s">
        <v>344</v>
      </c>
      <c r="G513" s="268"/>
      <c r="H513" s="271">
        <v>40.121</v>
      </c>
      <c r="I513" s="272"/>
      <c r="J513" s="268"/>
      <c r="K513" s="268"/>
      <c r="L513" s="273"/>
      <c r="M513" s="274"/>
      <c r="N513" s="275"/>
      <c r="O513" s="275"/>
      <c r="P513" s="275"/>
      <c r="Q513" s="275"/>
      <c r="R513" s="275"/>
      <c r="S513" s="275"/>
      <c r="T513" s="27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T513" s="277" t="s">
        <v>134</v>
      </c>
      <c r="AU513" s="277" t="s">
        <v>89</v>
      </c>
      <c r="AV513" s="16" t="s">
        <v>152</v>
      </c>
      <c r="AW513" s="16" t="s">
        <v>34</v>
      </c>
      <c r="AX513" s="16" t="s">
        <v>79</v>
      </c>
      <c r="AY513" s="277" t="s">
        <v>123</v>
      </c>
    </row>
    <row r="514" spans="1:51" s="13" customFormat="1" ht="12">
      <c r="A514" s="13"/>
      <c r="B514" s="235"/>
      <c r="C514" s="236"/>
      <c r="D514" s="230" t="s">
        <v>134</v>
      </c>
      <c r="E514" s="237" t="s">
        <v>1</v>
      </c>
      <c r="F514" s="238" t="s">
        <v>524</v>
      </c>
      <c r="G514" s="236"/>
      <c r="H514" s="237" t="s">
        <v>1</v>
      </c>
      <c r="I514" s="239"/>
      <c r="J514" s="236"/>
      <c r="K514" s="236"/>
      <c r="L514" s="240"/>
      <c r="M514" s="241"/>
      <c r="N514" s="242"/>
      <c r="O514" s="242"/>
      <c r="P514" s="242"/>
      <c r="Q514" s="242"/>
      <c r="R514" s="242"/>
      <c r="S514" s="242"/>
      <c r="T514" s="24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44" t="s">
        <v>134</v>
      </c>
      <c r="AU514" s="244" t="s">
        <v>89</v>
      </c>
      <c r="AV514" s="13" t="s">
        <v>87</v>
      </c>
      <c r="AW514" s="13" t="s">
        <v>34</v>
      </c>
      <c r="AX514" s="13" t="s">
        <v>79</v>
      </c>
      <c r="AY514" s="244" t="s">
        <v>123</v>
      </c>
    </row>
    <row r="515" spans="1:51" s="13" customFormat="1" ht="12">
      <c r="A515" s="13"/>
      <c r="B515" s="235"/>
      <c r="C515" s="236"/>
      <c r="D515" s="230" t="s">
        <v>134</v>
      </c>
      <c r="E515" s="237" t="s">
        <v>1</v>
      </c>
      <c r="F515" s="238" t="s">
        <v>346</v>
      </c>
      <c r="G515" s="236"/>
      <c r="H515" s="237" t="s">
        <v>1</v>
      </c>
      <c r="I515" s="239"/>
      <c r="J515" s="236"/>
      <c r="K515" s="236"/>
      <c r="L515" s="240"/>
      <c r="M515" s="241"/>
      <c r="N515" s="242"/>
      <c r="O515" s="242"/>
      <c r="P515" s="242"/>
      <c r="Q515" s="242"/>
      <c r="R515" s="242"/>
      <c r="S515" s="242"/>
      <c r="T515" s="24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4" t="s">
        <v>134</v>
      </c>
      <c r="AU515" s="244" t="s">
        <v>89</v>
      </c>
      <c r="AV515" s="13" t="s">
        <v>87</v>
      </c>
      <c r="AW515" s="13" t="s">
        <v>34</v>
      </c>
      <c r="AX515" s="13" t="s">
        <v>79</v>
      </c>
      <c r="AY515" s="244" t="s">
        <v>123</v>
      </c>
    </row>
    <row r="516" spans="1:51" s="14" customFormat="1" ht="12">
      <c r="A516" s="14"/>
      <c r="B516" s="245"/>
      <c r="C516" s="246"/>
      <c r="D516" s="230" t="s">
        <v>134</v>
      </c>
      <c r="E516" s="247" t="s">
        <v>1</v>
      </c>
      <c r="F516" s="248" t="s">
        <v>517</v>
      </c>
      <c r="G516" s="246"/>
      <c r="H516" s="249">
        <v>4.608</v>
      </c>
      <c r="I516" s="250"/>
      <c r="J516" s="246"/>
      <c r="K516" s="246"/>
      <c r="L516" s="251"/>
      <c r="M516" s="252"/>
      <c r="N516" s="253"/>
      <c r="O516" s="253"/>
      <c r="P516" s="253"/>
      <c r="Q516" s="253"/>
      <c r="R516" s="253"/>
      <c r="S516" s="253"/>
      <c r="T516" s="25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55" t="s">
        <v>134</v>
      </c>
      <c r="AU516" s="255" t="s">
        <v>89</v>
      </c>
      <c r="AV516" s="14" t="s">
        <v>89</v>
      </c>
      <c r="AW516" s="14" t="s">
        <v>34</v>
      </c>
      <c r="AX516" s="14" t="s">
        <v>79</v>
      </c>
      <c r="AY516" s="255" t="s">
        <v>123</v>
      </c>
    </row>
    <row r="517" spans="1:51" s="13" customFormat="1" ht="12">
      <c r="A517" s="13"/>
      <c r="B517" s="235"/>
      <c r="C517" s="236"/>
      <c r="D517" s="230" t="s">
        <v>134</v>
      </c>
      <c r="E517" s="237" t="s">
        <v>1</v>
      </c>
      <c r="F517" s="238" t="s">
        <v>502</v>
      </c>
      <c r="G517" s="236"/>
      <c r="H517" s="237" t="s">
        <v>1</v>
      </c>
      <c r="I517" s="239"/>
      <c r="J517" s="236"/>
      <c r="K517" s="236"/>
      <c r="L517" s="240"/>
      <c r="M517" s="241"/>
      <c r="N517" s="242"/>
      <c r="O517" s="242"/>
      <c r="P517" s="242"/>
      <c r="Q517" s="242"/>
      <c r="R517" s="242"/>
      <c r="S517" s="242"/>
      <c r="T517" s="24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4" t="s">
        <v>134</v>
      </c>
      <c r="AU517" s="244" t="s">
        <v>89</v>
      </c>
      <c r="AV517" s="13" t="s">
        <v>87</v>
      </c>
      <c r="AW517" s="13" t="s">
        <v>34</v>
      </c>
      <c r="AX517" s="13" t="s">
        <v>79</v>
      </c>
      <c r="AY517" s="244" t="s">
        <v>123</v>
      </c>
    </row>
    <row r="518" spans="1:51" s="13" customFormat="1" ht="12">
      <c r="A518" s="13"/>
      <c r="B518" s="235"/>
      <c r="C518" s="236"/>
      <c r="D518" s="230" t="s">
        <v>134</v>
      </c>
      <c r="E518" s="237" t="s">
        <v>1</v>
      </c>
      <c r="F518" s="238" t="s">
        <v>503</v>
      </c>
      <c r="G518" s="236"/>
      <c r="H518" s="237" t="s">
        <v>1</v>
      </c>
      <c r="I518" s="239"/>
      <c r="J518" s="236"/>
      <c r="K518" s="236"/>
      <c r="L518" s="240"/>
      <c r="M518" s="241"/>
      <c r="N518" s="242"/>
      <c r="O518" s="242"/>
      <c r="P518" s="242"/>
      <c r="Q518" s="242"/>
      <c r="R518" s="242"/>
      <c r="S518" s="242"/>
      <c r="T518" s="24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4" t="s">
        <v>134</v>
      </c>
      <c r="AU518" s="244" t="s">
        <v>89</v>
      </c>
      <c r="AV518" s="13" t="s">
        <v>87</v>
      </c>
      <c r="AW518" s="13" t="s">
        <v>34</v>
      </c>
      <c r="AX518" s="13" t="s">
        <v>79</v>
      </c>
      <c r="AY518" s="244" t="s">
        <v>123</v>
      </c>
    </row>
    <row r="519" spans="1:51" s="14" customFormat="1" ht="12">
      <c r="A519" s="14"/>
      <c r="B519" s="245"/>
      <c r="C519" s="246"/>
      <c r="D519" s="230" t="s">
        <v>134</v>
      </c>
      <c r="E519" s="247" t="s">
        <v>1</v>
      </c>
      <c r="F519" s="248" t="s">
        <v>525</v>
      </c>
      <c r="G519" s="246"/>
      <c r="H519" s="249">
        <v>0.308</v>
      </c>
      <c r="I519" s="250"/>
      <c r="J519" s="246"/>
      <c r="K519" s="246"/>
      <c r="L519" s="251"/>
      <c r="M519" s="252"/>
      <c r="N519" s="253"/>
      <c r="O519" s="253"/>
      <c r="P519" s="253"/>
      <c r="Q519" s="253"/>
      <c r="R519" s="253"/>
      <c r="S519" s="253"/>
      <c r="T519" s="25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55" t="s">
        <v>134</v>
      </c>
      <c r="AU519" s="255" t="s">
        <v>89</v>
      </c>
      <c r="AV519" s="14" t="s">
        <v>89</v>
      </c>
      <c r="AW519" s="14" t="s">
        <v>34</v>
      </c>
      <c r="AX519" s="14" t="s">
        <v>79</v>
      </c>
      <c r="AY519" s="255" t="s">
        <v>123</v>
      </c>
    </row>
    <row r="520" spans="1:51" s="14" customFormat="1" ht="12">
      <c r="A520" s="14"/>
      <c r="B520" s="245"/>
      <c r="C520" s="246"/>
      <c r="D520" s="230" t="s">
        <v>134</v>
      </c>
      <c r="E520" s="247" t="s">
        <v>1</v>
      </c>
      <c r="F520" s="248" t="s">
        <v>526</v>
      </c>
      <c r="G520" s="246"/>
      <c r="H520" s="249">
        <v>1.56</v>
      </c>
      <c r="I520" s="250"/>
      <c r="J520" s="246"/>
      <c r="K520" s="246"/>
      <c r="L520" s="251"/>
      <c r="M520" s="252"/>
      <c r="N520" s="253"/>
      <c r="O520" s="253"/>
      <c r="P520" s="253"/>
      <c r="Q520" s="253"/>
      <c r="R520" s="253"/>
      <c r="S520" s="253"/>
      <c r="T520" s="25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55" t="s">
        <v>134</v>
      </c>
      <c r="AU520" s="255" t="s">
        <v>89</v>
      </c>
      <c r="AV520" s="14" t="s">
        <v>89</v>
      </c>
      <c r="AW520" s="14" t="s">
        <v>34</v>
      </c>
      <c r="AX520" s="14" t="s">
        <v>79</v>
      </c>
      <c r="AY520" s="255" t="s">
        <v>123</v>
      </c>
    </row>
    <row r="521" spans="1:51" s="14" customFormat="1" ht="12">
      <c r="A521" s="14"/>
      <c r="B521" s="245"/>
      <c r="C521" s="246"/>
      <c r="D521" s="230" t="s">
        <v>134</v>
      </c>
      <c r="E521" s="247" t="s">
        <v>1</v>
      </c>
      <c r="F521" s="248" t="s">
        <v>527</v>
      </c>
      <c r="G521" s="246"/>
      <c r="H521" s="249">
        <v>1.856</v>
      </c>
      <c r="I521" s="250"/>
      <c r="J521" s="246"/>
      <c r="K521" s="246"/>
      <c r="L521" s="251"/>
      <c r="M521" s="252"/>
      <c r="N521" s="253"/>
      <c r="O521" s="253"/>
      <c r="P521" s="253"/>
      <c r="Q521" s="253"/>
      <c r="R521" s="253"/>
      <c r="S521" s="253"/>
      <c r="T521" s="25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55" t="s">
        <v>134</v>
      </c>
      <c r="AU521" s="255" t="s">
        <v>89</v>
      </c>
      <c r="AV521" s="14" t="s">
        <v>89</v>
      </c>
      <c r="AW521" s="14" t="s">
        <v>34</v>
      </c>
      <c r="AX521" s="14" t="s">
        <v>79</v>
      </c>
      <c r="AY521" s="255" t="s">
        <v>123</v>
      </c>
    </row>
    <row r="522" spans="1:51" s="14" customFormat="1" ht="12">
      <c r="A522" s="14"/>
      <c r="B522" s="245"/>
      <c r="C522" s="246"/>
      <c r="D522" s="230" t="s">
        <v>134</v>
      </c>
      <c r="E522" s="247" t="s">
        <v>1</v>
      </c>
      <c r="F522" s="248" t="s">
        <v>528</v>
      </c>
      <c r="G522" s="246"/>
      <c r="H522" s="249">
        <v>3.928</v>
      </c>
      <c r="I522" s="250"/>
      <c r="J522" s="246"/>
      <c r="K522" s="246"/>
      <c r="L522" s="251"/>
      <c r="M522" s="252"/>
      <c r="N522" s="253"/>
      <c r="O522" s="253"/>
      <c r="P522" s="253"/>
      <c r="Q522" s="253"/>
      <c r="R522" s="253"/>
      <c r="S522" s="253"/>
      <c r="T522" s="25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55" t="s">
        <v>134</v>
      </c>
      <c r="AU522" s="255" t="s">
        <v>89</v>
      </c>
      <c r="AV522" s="14" t="s">
        <v>89</v>
      </c>
      <c r="AW522" s="14" t="s">
        <v>34</v>
      </c>
      <c r="AX522" s="14" t="s">
        <v>79</v>
      </c>
      <c r="AY522" s="255" t="s">
        <v>123</v>
      </c>
    </row>
    <row r="523" spans="1:51" s="14" customFormat="1" ht="12">
      <c r="A523" s="14"/>
      <c r="B523" s="245"/>
      <c r="C523" s="246"/>
      <c r="D523" s="230" t="s">
        <v>134</v>
      </c>
      <c r="E523" s="247" t="s">
        <v>1</v>
      </c>
      <c r="F523" s="248" t="s">
        <v>529</v>
      </c>
      <c r="G523" s="246"/>
      <c r="H523" s="249">
        <v>0.444</v>
      </c>
      <c r="I523" s="250"/>
      <c r="J523" s="246"/>
      <c r="K523" s="246"/>
      <c r="L523" s="251"/>
      <c r="M523" s="252"/>
      <c r="N523" s="253"/>
      <c r="O523" s="253"/>
      <c r="P523" s="253"/>
      <c r="Q523" s="253"/>
      <c r="R523" s="253"/>
      <c r="S523" s="253"/>
      <c r="T523" s="25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55" t="s">
        <v>134</v>
      </c>
      <c r="AU523" s="255" t="s">
        <v>89</v>
      </c>
      <c r="AV523" s="14" t="s">
        <v>89</v>
      </c>
      <c r="AW523" s="14" t="s">
        <v>34</v>
      </c>
      <c r="AX523" s="14" t="s">
        <v>79</v>
      </c>
      <c r="AY523" s="255" t="s">
        <v>123</v>
      </c>
    </row>
    <row r="524" spans="1:51" s="14" customFormat="1" ht="12">
      <c r="A524" s="14"/>
      <c r="B524" s="245"/>
      <c r="C524" s="246"/>
      <c r="D524" s="230" t="s">
        <v>134</v>
      </c>
      <c r="E524" s="247" t="s">
        <v>1</v>
      </c>
      <c r="F524" s="248" t="s">
        <v>530</v>
      </c>
      <c r="G524" s="246"/>
      <c r="H524" s="249">
        <v>1.025</v>
      </c>
      <c r="I524" s="250"/>
      <c r="J524" s="246"/>
      <c r="K524" s="246"/>
      <c r="L524" s="251"/>
      <c r="M524" s="252"/>
      <c r="N524" s="253"/>
      <c r="O524" s="253"/>
      <c r="P524" s="253"/>
      <c r="Q524" s="253"/>
      <c r="R524" s="253"/>
      <c r="S524" s="253"/>
      <c r="T524" s="25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55" t="s">
        <v>134</v>
      </c>
      <c r="AU524" s="255" t="s">
        <v>89</v>
      </c>
      <c r="AV524" s="14" t="s">
        <v>89</v>
      </c>
      <c r="AW524" s="14" t="s">
        <v>34</v>
      </c>
      <c r="AX524" s="14" t="s">
        <v>79</v>
      </c>
      <c r="AY524" s="255" t="s">
        <v>123</v>
      </c>
    </row>
    <row r="525" spans="1:51" s="16" customFormat="1" ht="12">
      <c r="A525" s="16"/>
      <c r="B525" s="267"/>
      <c r="C525" s="268"/>
      <c r="D525" s="230" t="s">
        <v>134</v>
      </c>
      <c r="E525" s="269" t="s">
        <v>1</v>
      </c>
      <c r="F525" s="270" t="s">
        <v>344</v>
      </c>
      <c r="G525" s="268"/>
      <c r="H525" s="271">
        <v>13.729</v>
      </c>
      <c r="I525" s="272"/>
      <c r="J525" s="268"/>
      <c r="K525" s="268"/>
      <c r="L525" s="273"/>
      <c r="M525" s="274"/>
      <c r="N525" s="275"/>
      <c r="O525" s="275"/>
      <c r="P525" s="275"/>
      <c r="Q525" s="275"/>
      <c r="R525" s="275"/>
      <c r="S525" s="275"/>
      <c r="T525" s="27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T525" s="277" t="s">
        <v>134</v>
      </c>
      <c r="AU525" s="277" t="s">
        <v>89</v>
      </c>
      <c r="AV525" s="16" t="s">
        <v>152</v>
      </c>
      <c r="AW525" s="16" t="s">
        <v>34</v>
      </c>
      <c r="AX525" s="16" t="s">
        <v>79</v>
      </c>
      <c r="AY525" s="277" t="s">
        <v>123</v>
      </c>
    </row>
    <row r="526" spans="1:51" s="15" customFormat="1" ht="12">
      <c r="A526" s="15"/>
      <c r="B526" s="256"/>
      <c r="C526" s="257"/>
      <c r="D526" s="230" t="s">
        <v>134</v>
      </c>
      <c r="E526" s="258" t="s">
        <v>1</v>
      </c>
      <c r="F526" s="259" t="s">
        <v>137</v>
      </c>
      <c r="G526" s="257"/>
      <c r="H526" s="260">
        <v>53.85</v>
      </c>
      <c r="I526" s="261"/>
      <c r="J526" s="257"/>
      <c r="K526" s="257"/>
      <c r="L526" s="262"/>
      <c r="M526" s="263"/>
      <c r="N526" s="264"/>
      <c r="O526" s="264"/>
      <c r="P526" s="264"/>
      <c r="Q526" s="264"/>
      <c r="R526" s="264"/>
      <c r="S526" s="264"/>
      <c r="T526" s="26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T526" s="266" t="s">
        <v>134</v>
      </c>
      <c r="AU526" s="266" t="s">
        <v>89</v>
      </c>
      <c r="AV526" s="15" t="s">
        <v>130</v>
      </c>
      <c r="AW526" s="15" t="s">
        <v>34</v>
      </c>
      <c r="AX526" s="15" t="s">
        <v>87</v>
      </c>
      <c r="AY526" s="266" t="s">
        <v>123</v>
      </c>
    </row>
    <row r="527" spans="1:65" s="2" customFormat="1" ht="21.75" customHeight="1">
      <c r="A527" s="39"/>
      <c r="B527" s="40"/>
      <c r="C527" s="216" t="s">
        <v>531</v>
      </c>
      <c r="D527" s="216" t="s">
        <v>126</v>
      </c>
      <c r="E527" s="217" t="s">
        <v>532</v>
      </c>
      <c r="F527" s="218" t="s">
        <v>533</v>
      </c>
      <c r="G527" s="219" t="s">
        <v>356</v>
      </c>
      <c r="H527" s="220">
        <v>1530.691</v>
      </c>
      <c r="I527" s="221"/>
      <c r="J527" s="222">
        <f>ROUND(I527*H527,2)</f>
        <v>0</v>
      </c>
      <c r="K527" s="223"/>
      <c r="L527" s="45"/>
      <c r="M527" s="224" t="s">
        <v>1</v>
      </c>
      <c r="N527" s="225" t="s">
        <v>44</v>
      </c>
      <c r="O527" s="92"/>
      <c r="P527" s="226">
        <f>O527*H527</f>
        <v>0</v>
      </c>
      <c r="Q527" s="226">
        <v>0</v>
      </c>
      <c r="R527" s="226">
        <f>Q527*H527</f>
        <v>0</v>
      </c>
      <c r="S527" s="226">
        <v>0</v>
      </c>
      <c r="T527" s="227">
        <f>S527*H527</f>
        <v>0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R527" s="228" t="s">
        <v>130</v>
      </c>
      <c r="AT527" s="228" t="s">
        <v>126</v>
      </c>
      <c r="AU527" s="228" t="s">
        <v>89</v>
      </c>
      <c r="AY527" s="18" t="s">
        <v>123</v>
      </c>
      <c r="BE527" s="229">
        <f>IF(N527="základní",J527,0)</f>
        <v>0</v>
      </c>
      <c r="BF527" s="229">
        <f>IF(N527="snížená",J527,0)</f>
        <v>0</v>
      </c>
      <c r="BG527" s="229">
        <f>IF(N527="zákl. přenesená",J527,0)</f>
        <v>0</v>
      </c>
      <c r="BH527" s="229">
        <f>IF(N527="sníž. přenesená",J527,0)</f>
        <v>0</v>
      </c>
      <c r="BI527" s="229">
        <f>IF(N527="nulová",J527,0)</f>
        <v>0</v>
      </c>
      <c r="BJ527" s="18" t="s">
        <v>87</v>
      </c>
      <c r="BK527" s="229">
        <f>ROUND(I527*H527,2)</f>
        <v>0</v>
      </c>
      <c r="BL527" s="18" t="s">
        <v>130</v>
      </c>
      <c r="BM527" s="228" t="s">
        <v>534</v>
      </c>
    </row>
    <row r="528" spans="1:47" s="2" customFormat="1" ht="12">
      <c r="A528" s="39"/>
      <c r="B528" s="40"/>
      <c r="C528" s="41"/>
      <c r="D528" s="230" t="s">
        <v>132</v>
      </c>
      <c r="E528" s="41"/>
      <c r="F528" s="231" t="s">
        <v>535</v>
      </c>
      <c r="G528" s="41"/>
      <c r="H528" s="41"/>
      <c r="I528" s="232"/>
      <c r="J528" s="41"/>
      <c r="K528" s="41"/>
      <c r="L528" s="45"/>
      <c r="M528" s="233"/>
      <c r="N528" s="234"/>
      <c r="O528" s="92"/>
      <c r="P528" s="92"/>
      <c r="Q528" s="92"/>
      <c r="R528" s="92"/>
      <c r="S528" s="92"/>
      <c r="T528" s="93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T528" s="18" t="s">
        <v>132</v>
      </c>
      <c r="AU528" s="18" t="s">
        <v>89</v>
      </c>
    </row>
    <row r="529" spans="1:51" s="13" customFormat="1" ht="12">
      <c r="A529" s="13"/>
      <c r="B529" s="235"/>
      <c r="C529" s="236"/>
      <c r="D529" s="230" t="s">
        <v>134</v>
      </c>
      <c r="E529" s="237" t="s">
        <v>1</v>
      </c>
      <c r="F529" s="238" t="s">
        <v>457</v>
      </c>
      <c r="G529" s="236"/>
      <c r="H529" s="237" t="s">
        <v>1</v>
      </c>
      <c r="I529" s="239"/>
      <c r="J529" s="236"/>
      <c r="K529" s="236"/>
      <c r="L529" s="240"/>
      <c r="M529" s="241"/>
      <c r="N529" s="242"/>
      <c r="O529" s="242"/>
      <c r="P529" s="242"/>
      <c r="Q529" s="242"/>
      <c r="R529" s="242"/>
      <c r="S529" s="242"/>
      <c r="T529" s="24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44" t="s">
        <v>134</v>
      </c>
      <c r="AU529" s="244" t="s">
        <v>89</v>
      </c>
      <c r="AV529" s="13" t="s">
        <v>87</v>
      </c>
      <c r="AW529" s="13" t="s">
        <v>34</v>
      </c>
      <c r="AX529" s="13" t="s">
        <v>79</v>
      </c>
      <c r="AY529" s="244" t="s">
        <v>123</v>
      </c>
    </row>
    <row r="530" spans="1:51" s="13" customFormat="1" ht="12">
      <c r="A530" s="13"/>
      <c r="B530" s="235"/>
      <c r="C530" s="236"/>
      <c r="D530" s="230" t="s">
        <v>134</v>
      </c>
      <c r="E530" s="237" t="s">
        <v>1</v>
      </c>
      <c r="F530" s="238" t="s">
        <v>536</v>
      </c>
      <c r="G530" s="236"/>
      <c r="H530" s="237" t="s">
        <v>1</v>
      </c>
      <c r="I530" s="239"/>
      <c r="J530" s="236"/>
      <c r="K530" s="236"/>
      <c r="L530" s="240"/>
      <c r="M530" s="241"/>
      <c r="N530" s="242"/>
      <c r="O530" s="242"/>
      <c r="P530" s="242"/>
      <c r="Q530" s="242"/>
      <c r="R530" s="242"/>
      <c r="S530" s="242"/>
      <c r="T530" s="24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4" t="s">
        <v>134</v>
      </c>
      <c r="AU530" s="244" t="s">
        <v>89</v>
      </c>
      <c r="AV530" s="13" t="s">
        <v>87</v>
      </c>
      <c r="AW530" s="13" t="s">
        <v>34</v>
      </c>
      <c r="AX530" s="13" t="s">
        <v>79</v>
      </c>
      <c r="AY530" s="244" t="s">
        <v>123</v>
      </c>
    </row>
    <row r="531" spans="1:51" s="14" customFormat="1" ht="12">
      <c r="A531" s="14"/>
      <c r="B531" s="245"/>
      <c r="C531" s="246"/>
      <c r="D531" s="230" t="s">
        <v>134</v>
      </c>
      <c r="E531" s="247" t="s">
        <v>1</v>
      </c>
      <c r="F531" s="248" t="s">
        <v>537</v>
      </c>
      <c r="G531" s="246"/>
      <c r="H531" s="249">
        <v>438.144</v>
      </c>
      <c r="I531" s="250"/>
      <c r="J531" s="246"/>
      <c r="K531" s="246"/>
      <c r="L531" s="251"/>
      <c r="M531" s="252"/>
      <c r="N531" s="253"/>
      <c r="O531" s="253"/>
      <c r="P531" s="253"/>
      <c r="Q531" s="253"/>
      <c r="R531" s="253"/>
      <c r="S531" s="253"/>
      <c r="T531" s="25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55" t="s">
        <v>134</v>
      </c>
      <c r="AU531" s="255" t="s">
        <v>89</v>
      </c>
      <c r="AV531" s="14" t="s">
        <v>89</v>
      </c>
      <c r="AW531" s="14" t="s">
        <v>34</v>
      </c>
      <c r="AX531" s="14" t="s">
        <v>79</v>
      </c>
      <c r="AY531" s="255" t="s">
        <v>123</v>
      </c>
    </row>
    <row r="532" spans="1:51" s="14" customFormat="1" ht="12">
      <c r="A532" s="14"/>
      <c r="B532" s="245"/>
      <c r="C532" s="246"/>
      <c r="D532" s="230" t="s">
        <v>134</v>
      </c>
      <c r="E532" s="247" t="s">
        <v>1</v>
      </c>
      <c r="F532" s="248" t="s">
        <v>538</v>
      </c>
      <c r="G532" s="246"/>
      <c r="H532" s="249">
        <v>105.544</v>
      </c>
      <c r="I532" s="250"/>
      <c r="J532" s="246"/>
      <c r="K532" s="246"/>
      <c r="L532" s="251"/>
      <c r="M532" s="252"/>
      <c r="N532" s="253"/>
      <c r="O532" s="253"/>
      <c r="P532" s="253"/>
      <c r="Q532" s="253"/>
      <c r="R532" s="253"/>
      <c r="S532" s="253"/>
      <c r="T532" s="25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55" t="s">
        <v>134</v>
      </c>
      <c r="AU532" s="255" t="s">
        <v>89</v>
      </c>
      <c r="AV532" s="14" t="s">
        <v>89</v>
      </c>
      <c r="AW532" s="14" t="s">
        <v>34</v>
      </c>
      <c r="AX532" s="14" t="s">
        <v>79</v>
      </c>
      <c r="AY532" s="255" t="s">
        <v>123</v>
      </c>
    </row>
    <row r="533" spans="1:51" s="14" customFormat="1" ht="12">
      <c r="A533" s="14"/>
      <c r="B533" s="245"/>
      <c r="C533" s="246"/>
      <c r="D533" s="230" t="s">
        <v>134</v>
      </c>
      <c r="E533" s="247" t="s">
        <v>1</v>
      </c>
      <c r="F533" s="248" t="s">
        <v>539</v>
      </c>
      <c r="G533" s="246"/>
      <c r="H533" s="249">
        <v>987.003</v>
      </c>
      <c r="I533" s="250"/>
      <c r="J533" s="246"/>
      <c r="K533" s="246"/>
      <c r="L533" s="251"/>
      <c r="M533" s="252"/>
      <c r="N533" s="253"/>
      <c r="O533" s="253"/>
      <c r="P533" s="253"/>
      <c r="Q533" s="253"/>
      <c r="R533" s="253"/>
      <c r="S533" s="253"/>
      <c r="T533" s="25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55" t="s">
        <v>134</v>
      </c>
      <c r="AU533" s="255" t="s">
        <v>89</v>
      </c>
      <c r="AV533" s="14" t="s">
        <v>89</v>
      </c>
      <c r="AW533" s="14" t="s">
        <v>34</v>
      </c>
      <c r="AX533" s="14" t="s">
        <v>79</v>
      </c>
      <c r="AY533" s="255" t="s">
        <v>123</v>
      </c>
    </row>
    <row r="534" spans="1:51" s="15" customFormat="1" ht="12">
      <c r="A534" s="15"/>
      <c r="B534" s="256"/>
      <c r="C534" s="257"/>
      <c r="D534" s="230" t="s">
        <v>134</v>
      </c>
      <c r="E534" s="258" t="s">
        <v>1</v>
      </c>
      <c r="F534" s="259" t="s">
        <v>137</v>
      </c>
      <c r="G534" s="257"/>
      <c r="H534" s="260">
        <v>1530.691</v>
      </c>
      <c r="I534" s="261"/>
      <c r="J534" s="257"/>
      <c r="K534" s="257"/>
      <c r="L534" s="262"/>
      <c r="M534" s="263"/>
      <c r="N534" s="264"/>
      <c r="O534" s="264"/>
      <c r="P534" s="264"/>
      <c r="Q534" s="264"/>
      <c r="R534" s="264"/>
      <c r="S534" s="264"/>
      <c r="T534" s="26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T534" s="266" t="s">
        <v>134</v>
      </c>
      <c r="AU534" s="266" t="s">
        <v>89</v>
      </c>
      <c r="AV534" s="15" t="s">
        <v>130</v>
      </c>
      <c r="AW534" s="15" t="s">
        <v>34</v>
      </c>
      <c r="AX534" s="15" t="s">
        <v>87</v>
      </c>
      <c r="AY534" s="266" t="s">
        <v>123</v>
      </c>
    </row>
    <row r="535" spans="1:65" s="2" customFormat="1" ht="21.75" customHeight="1">
      <c r="A535" s="39"/>
      <c r="B535" s="40"/>
      <c r="C535" s="216" t="s">
        <v>540</v>
      </c>
      <c r="D535" s="216" t="s">
        <v>126</v>
      </c>
      <c r="E535" s="217" t="s">
        <v>541</v>
      </c>
      <c r="F535" s="218" t="s">
        <v>542</v>
      </c>
      <c r="G535" s="219" t="s">
        <v>356</v>
      </c>
      <c r="H535" s="220">
        <v>118.47</v>
      </c>
      <c r="I535" s="221"/>
      <c r="J535" s="222">
        <f>ROUND(I535*H535,2)</f>
        <v>0</v>
      </c>
      <c r="K535" s="223"/>
      <c r="L535" s="45"/>
      <c r="M535" s="224" t="s">
        <v>1</v>
      </c>
      <c r="N535" s="225" t="s">
        <v>44</v>
      </c>
      <c r="O535" s="92"/>
      <c r="P535" s="226">
        <f>O535*H535</f>
        <v>0</v>
      </c>
      <c r="Q535" s="226">
        <v>0</v>
      </c>
      <c r="R535" s="226">
        <f>Q535*H535</f>
        <v>0</v>
      </c>
      <c r="S535" s="226">
        <v>0</v>
      </c>
      <c r="T535" s="227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28" t="s">
        <v>130</v>
      </c>
      <c r="AT535" s="228" t="s">
        <v>126</v>
      </c>
      <c r="AU535" s="228" t="s">
        <v>89</v>
      </c>
      <c r="AY535" s="18" t="s">
        <v>123</v>
      </c>
      <c r="BE535" s="229">
        <f>IF(N535="základní",J535,0)</f>
        <v>0</v>
      </c>
      <c r="BF535" s="229">
        <f>IF(N535="snížená",J535,0)</f>
        <v>0</v>
      </c>
      <c r="BG535" s="229">
        <f>IF(N535="zákl. přenesená",J535,0)</f>
        <v>0</v>
      </c>
      <c r="BH535" s="229">
        <f>IF(N535="sníž. přenesená",J535,0)</f>
        <v>0</v>
      </c>
      <c r="BI535" s="229">
        <f>IF(N535="nulová",J535,0)</f>
        <v>0</v>
      </c>
      <c r="BJ535" s="18" t="s">
        <v>87</v>
      </c>
      <c r="BK535" s="229">
        <f>ROUND(I535*H535,2)</f>
        <v>0</v>
      </c>
      <c r="BL535" s="18" t="s">
        <v>130</v>
      </c>
      <c r="BM535" s="228" t="s">
        <v>543</v>
      </c>
    </row>
    <row r="536" spans="1:47" s="2" customFormat="1" ht="12">
      <c r="A536" s="39"/>
      <c r="B536" s="40"/>
      <c r="C536" s="41"/>
      <c r="D536" s="230" t="s">
        <v>132</v>
      </c>
      <c r="E536" s="41"/>
      <c r="F536" s="231" t="s">
        <v>544</v>
      </c>
      <c r="G536" s="41"/>
      <c r="H536" s="41"/>
      <c r="I536" s="232"/>
      <c r="J536" s="41"/>
      <c r="K536" s="41"/>
      <c r="L536" s="45"/>
      <c r="M536" s="233"/>
      <c r="N536" s="234"/>
      <c r="O536" s="92"/>
      <c r="P536" s="92"/>
      <c r="Q536" s="92"/>
      <c r="R536" s="92"/>
      <c r="S536" s="92"/>
      <c r="T536" s="93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T536" s="18" t="s">
        <v>132</v>
      </c>
      <c r="AU536" s="18" t="s">
        <v>89</v>
      </c>
    </row>
    <row r="537" spans="1:51" s="13" customFormat="1" ht="12">
      <c r="A537" s="13"/>
      <c r="B537" s="235"/>
      <c r="C537" s="236"/>
      <c r="D537" s="230" t="s">
        <v>134</v>
      </c>
      <c r="E537" s="237" t="s">
        <v>1</v>
      </c>
      <c r="F537" s="238" t="s">
        <v>457</v>
      </c>
      <c r="G537" s="236"/>
      <c r="H537" s="237" t="s">
        <v>1</v>
      </c>
      <c r="I537" s="239"/>
      <c r="J537" s="236"/>
      <c r="K537" s="236"/>
      <c r="L537" s="240"/>
      <c r="M537" s="241"/>
      <c r="N537" s="242"/>
      <c r="O537" s="242"/>
      <c r="P537" s="242"/>
      <c r="Q537" s="242"/>
      <c r="R537" s="242"/>
      <c r="S537" s="242"/>
      <c r="T537" s="24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4" t="s">
        <v>134</v>
      </c>
      <c r="AU537" s="244" t="s">
        <v>89</v>
      </c>
      <c r="AV537" s="13" t="s">
        <v>87</v>
      </c>
      <c r="AW537" s="13" t="s">
        <v>34</v>
      </c>
      <c r="AX537" s="13" t="s">
        <v>79</v>
      </c>
      <c r="AY537" s="244" t="s">
        <v>123</v>
      </c>
    </row>
    <row r="538" spans="1:51" s="13" customFormat="1" ht="12">
      <c r="A538" s="13"/>
      <c r="B538" s="235"/>
      <c r="C538" s="236"/>
      <c r="D538" s="230" t="s">
        <v>134</v>
      </c>
      <c r="E538" s="237" t="s">
        <v>1</v>
      </c>
      <c r="F538" s="238" t="s">
        <v>545</v>
      </c>
      <c r="G538" s="236"/>
      <c r="H538" s="237" t="s">
        <v>1</v>
      </c>
      <c r="I538" s="239"/>
      <c r="J538" s="236"/>
      <c r="K538" s="236"/>
      <c r="L538" s="240"/>
      <c r="M538" s="241"/>
      <c r="N538" s="242"/>
      <c r="O538" s="242"/>
      <c r="P538" s="242"/>
      <c r="Q538" s="242"/>
      <c r="R538" s="242"/>
      <c r="S538" s="242"/>
      <c r="T538" s="24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4" t="s">
        <v>134</v>
      </c>
      <c r="AU538" s="244" t="s">
        <v>89</v>
      </c>
      <c r="AV538" s="13" t="s">
        <v>87</v>
      </c>
      <c r="AW538" s="13" t="s">
        <v>34</v>
      </c>
      <c r="AX538" s="13" t="s">
        <v>79</v>
      </c>
      <c r="AY538" s="244" t="s">
        <v>123</v>
      </c>
    </row>
    <row r="539" spans="1:51" s="14" customFormat="1" ht="12">
      <c r="A539" s="14"/>
      <c r="B539" s="245"/>
      <c r="C539" s="246"/>
      <c r="D539" s="230" t="s">
        <v>134</v>
      </c>
      <c r="E539" s="247" t="s">
        <v>1</v>
      </c>
      <c r="F539" s="248" t="s">
        <v>546</v>
      </c>
      <c r="G539" s="246"/>
      <c r="H539" s="249">
        <v>118.47</v>
      </c>
      <c r="I539" s="250"/>
      <c r="J539" s="246"/>
      <c r="K539" s="246"/>
      <c r="L539" s="251"/>
      <c r="M539" s="252"/>
      <c r="N539" s="253"/>
      <c r="O539" s="253"/>
      <c r="P539" s="253"/>
      <c r="Q539" s="253"/>
      <c r="R539" s="253"/>
      <c r="S539" s="253"/>
      <c r="T539" s="25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55" t="s">
        <v>134</v>
      </c>
      <c r="AU539" s="255" t="s">
        <v>89</v>
      </c>
      <c r="AV539" s="14" t="s">
        <v>89</v>
      </c>
      <c r="AW539" s="14" t="s">
        <v>34</v>
      </c>
      <c r="AX539" s="14" t="s">
        <v>79</v>
      </c>
      <c r="AY539" s="255" t="s">
        <v>123</v>
      </c>
    </row>
    <row r="540" spans="1:51" s="15" customFormat="1" ht="12">
      <c r="A540" s="15"/>
      <c r="B540" s="256"/>
      <c r="C540" s="257"/>
      <c r="D540" s="230" t="s">
        <v>134</v>
      </c>
      <c r="E540" s="258" t="s">
        <v>1</v>
      </c>
      <c r="F540" s="259" t="s">
        <v>137</v>
      </c>
      <c r="G540" s="257"/>
      <c r="H540" s="260">
        <v>118.47</v>
      </c>
      <c r="I540" s="261"/>
      <c r="J540" s="257"/>
      <c r="K540" s="257"/>
      <c r="L540" s="262"/>
      <c r="M540" s="263"/>
      <c r="N540" s="264"/>
      <c r="O540" s="264"/>
      <c r="P540" s="264"/>
      <c r="Q540" s="264"/>
      <c r="R540" s="264"/>
      <c r="S540" s="264"/>
      <c r="T540" s="26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T540" s="266" t="s">
        <v>134</v>
      </c>
      <c r="AU540" s="266" t="s">
        <v>89</v>
      </c>
      <c r="AV540" s="15" t="s">
        <v>130</v>
      </c>
      <c r="AW540" s="15" t="s">
        <v>34</v>
      </c>
      <c r="AX540" s="15" t="s">
        <v>87</v>
      </c>
      <c r="AY540" s="266" t="s">
        <v>123</v>
      </c>
    </row>
    <row r="541" spans="1:65" s="2" customFormat="1" ht="21.75" customHeight="1">
      <c r="A541" s="39"/>
      <c r="B541" s="40"/>
      <c r="C541" s="216" t="s">
        <v>547</v>
      </c>
      <c r="D541" s="216" t="s">
        <v>126</v>
      </c>
      <c r="E541" s="217" t="s">
        <v>548</v>
      </c>
      <c r="F541" s="218" t="s">
        <v>549</v>
      </c>
      <c r="G541" s="219" t="s">
        <v>356</v>
      </c>
      <c r="H541" s="220">
        <v>1649.161</v>
      </c>
      <c r="I541" s="221"/>
      <c r="J541" s="222">
        <f>ROUND(I541*H541,2)</f>
        <v>0</v>
      </c>
      <c r="K541" s="223"/>
      <c r="L541" s="45"/>
      <c r="M541" s="224" t="s">
        <v>1</v>
      </c>
      <c r="N541" s="225" t="s">
        <v>44</v>
      </c>
      <c r="O541" s="92"/>
      <c r="P541" s="226">
        <f>O541*H541</f>
        <v>0</v>
      </c>
      <c r="Q541" s="226">
        <v>0</v>
      </c>
      <c r="R541" s="226">
        <f>Q541*H541</f>
        <v>0</v>
      </c>
      <c r="S541" s="226">
        <v>0</v>
      </c>
      <c r="T541" s="227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28" t="s">
        <v>130</v>
      </c>
      <c r="AT541" s="228" t="s">
        <v>126</v>
      </c>
      <c r="AU541" s="228" t="s">
        <v>89</v>
      </c>
      <c r="AY541" s="18" t="s">
        <v>123</v>
      </c>
      <c r="BE541" s="229">
        <f>IF(N541="základní",J541,0)</f>
        <v>0</v>
      </c>
      <c r="BF541" s="229">
        <f>IF(N541="snížená",J541,0)</f>
        <v>0</v>
      </c>
      <c r="BG541" s="229">
        <f>IF(N541="zákl. přenesená",J541,0)</f>
        <v>0</v>
      </c>
      <c r="BH541" s="229">
        <f>IF(N541="sníž. přenesená",J541,0)</f>
        <v>0</v>
      </c>
      <c r="BI541" s="229">
        <f>IF(N541="nulová",J541,0)</f>
        <v>0</v>
      </c>
      <c r="BJ541" s="18" t="s">
        <v>87</v>
      </c>
      <c r="BK541" s="229">
        <f>ROUND(I541*H541,2)</f>
        <v>0</v>
      </c>
      <c r="BL541" s="18" t="s">
        <v>130</v>
      </c>
      <c r="BM541" s="228" t="s">
        <v>550</v>
      </c>
    </row>
    <row r="542" spans="1:47" s="2" customFormat="1" ht="12">
      <c r="A542" s="39"/>
      <c r="B542" s="40"/>
      <c r="C542" s="41"/>
      <c r="D542" s="230" t="s">
        <v>132</v>
      </c>
      <c r="E542" s="41"/>
      <c r="F542" s="231" t="s">
        <v>551</v>
      </c>
      <c r="G542" s="41"/>
      <c r="H542" s="41"/>
      <c r="I542" s="232"/>
      <c r="J542" s="41"/>
      <c r="K542" s="41"/>
      <c r="L542" s="45"/>
      <c r="M542" s="233"/>
      <c r="N542" s="234"/>
      <c r="O542" s="92"/>
      <c r="P542" s="92"/>
      <c r="Q542" s="92"/>
      <c r="R542" s="92"/>
      <c r="S542" s="92"/>
      <c r="T542" s="93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T542" s="18" t="s">
        <v>132</v>
      </c>
      <c r="AU542" s="18" t="s">
        <v>89</v>
      </c>
    </row>
    <row r="543" spans="1:51" s="13" customFormat="1" ht="12">
      <c r="A543" s="13"/>
      <c r="B543" s="235"/>
      <c r="C543" s="236"/>
      <c r="D543" s="230" t="s">
        <v>134</v>
      </c>
      <c r="E543" s="237" t="s">
        <v>1</v>
      </c>
      <c r="F543" s="238" t="s">
        <v>552</v>
      </c>
      <c r="G543" s="236"/>
      <c r="H543" s="237" t="s">
        <v>1</v>
      </c>
      <c r="I543" s="239"/>
      <c r="J543" s="236"/>
      <c r="K543" s="236"/>
      <c r="L543" s="240"/>
      <c r="M543" s="241"/>
      <c r="N543" s="242"/>
      <c r="O543" s="242"/>
      <c r="P543" s="242"/>
      <c r="Q543" s="242"/>
      <c r="R543" s="242"/>
      <c r="S543" s="242"/>
      <c r="T543" s="24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4" t="s">
        <v>134</v>
      </c>
      <c r="AU543" s="244" t="s">
        <v>89</v>
      </c>
      <c r="AV543" s="13" t="s">
        <v>87</v>
      </c>
      <c r="AW543" s="13" t="s">
        <v>34</v>
      </c>
      <c r="AX543" s="13" t="s">
        <v>79</v>
      </c>
      <c r="AY543" s="244" t="s">
        <v>123</v>
      </c>
    </row>
    <row r="544" spans="1:51" s="14" customFormat="1" ht="12">
      <c r="A544" s="14"/>
      <c r="B544" s="245"/>
      <c r="C544" s="246"/>
      <c r="D544" s="230" t="s">
        <v>134</v>
      </c>
      <c r="E544" s="247" t="s">
        <v>1</v>
      </c>
      <c r="F544" s="248" t="s">
        <v>553</v>
      </c>
      <c r="G544" s="246"/>
      <c r="H544" s="249">
        <v>1649.161</v>
      </c>
      <c r="I544" s="250"/>
      <c r="J544" s="246"/>
      <c r="K544" s="246"/>
      <c r="L544" s="251"/>
      <c r="M544" s="252"/>
      <c r="N544" s="253"/>
      <c r="O544" s="253"/>
      <c r="P544" s="253"/>
      <c r="Q544" s="253"/>
      <c r="R544" s="253"/>
      <c r="S544" s="253"/>
      <c r="T544" s="25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55" t="s">
        <v>134</v>
      </c>
      <c r="AU544" s="255" t="s">
        <v>89</v>
      </c>
      <c r="AV544" s="14" t="s">
        <v>89</v>
      </c>
      <c r="AW544" s="14" t="s">
        <v>34</v>
      </c>
      <c r="AX544" s="14" t="s">
        <v>79</v>
      </c>
      <c r="AY544" s="255" t="s">
        <v>123</v>
      </c>
    </row>
    <row r="545" spans="1:51" s="15" customFormat="1" ht="12">
      <c r="A545" s="15"/>
      <c r="B545" s="256"/>
      <c r="C545" s="257"/>
      <c r="D545" s="230" t="s">
        <v>134</v>
      </c>
      <c r="E545" s="258" t="s">
        <v>1</v>
      </c>
      <c r="F545" s="259" t="s">
        <v>137</v>
      </c>
      <c r="G545" s="257"/>
      <c r="H545" s="260">
        <v>1649.161</v>
      </c>
      <c r="I545" s="261"/>
      <c r="J545" s="257"/>
      <c r="K545" s="257"/>
      <c r="L545" s="262"/>
      <c r="M545" s="263"/>
      <c r="N545" s="264"/>
      <c r="O545" s="264"/>
      <c r="P545" s="264"/>
      <c r="Q545" s="264"/>
      <c r="R545" s="264"/>
      <c r="S545" s="264"/>
      <c r="T545" s="26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T545" s="266" t="s">
        <v>134</v>
      </c>
      <c r="AU545" s="266" t="s">
        <v>89</v>
      </c>
      <c r="AV545" s="15" t="s">
        <v>130</v>
      </c>
      <c r="AW545" s="15" t="s">
        <v>34</v>
      </c>
      <c r="AX545" s="15" t="s">
        <v>87</v>
      </c>
      <c r="AY545" s="266" t="s">
        <v>123</v>
      </c>
    </row>
    <row r="546" spans="1:65" s="2" customFormat="1" ht="21.75" customHeight="1">
      <c r="A546" s="39"/>
      <c r="B546" s="40"/>
      <c r="C546" s="216" t="s">
        <v>554</v>
      </c>
      <c r="D546" s="216" t="s">
        <v>126</v>
      </c>
      <c r="E546" s="217" t="s">
        <v>555</v>
      </c>
      <c r="F546" s="218" t="s">
        <v>556</v>
      </c>
      <c r="G546" s="219" t="s">
        <v>356</v>
      </c>
      <c r="H546" s="220">
        <v>44190.775</v>
      </c>
      <c r="I546" s="221"/>
      <c r="J546" s="222">
        <f>ROUND(I546*H546,2)</f>
        <v>0</v>
      </c>
      <c r="K546" s="223"/>
      <c r="L546" s="45"/>
      <c r="M546" s="224" t="s">
        <v>1</v>
      </c>
      <c r="N546" s="225" t="s">
        <v>44</v>
      </c>
      <c r="O546" s="92"/>
      <c r="P546" s="226">
        <f>O546*H546</f>
        <v>0</v>
      </c>
      <c r="Q546" s="226">
        <v>0</v>
      </c>
      <c r="R546" s="226">
        <f>Q546*H546</f>
        <v>0</v>
      </c>
      <c r="S546" s="226">
        <v>0</v>
      </c>
      <c r="T546" s="227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28" t="s">
        <v>130</v>
      </c>
      <c r="AT546" s="228" t="s">
        <v>126</v>
      </c>
      <c r="AU546" s="228" t="s">
        <v>89</v>
      </c>
      <c r="AY546" s="18" t="s">
        <v>123</v>
      </c>
      <c r="BE546" s="229">
        <f>IF(N546="základní",J546,0)</f>
        <v>0</v>
      </c>
      <c r="BF546" s="229">
        <f>IF(N546="snížená",J546,0)</f>
        <v>0</v>
      </c>
      <c r="BG546" s="229">
        <f>IF(N546="zákl. přenesená",J546,0)</f>
        <v>0</v>
      </c>
      <c r="BH546" s="229">
        <f>IF(N546="sníž. přenesená",J546,0)</f>
        <v>0</v>
      </c>
      <c r="BI546" s="229">
        <f>IF(N546="nulová",J546,0)</f>
        <v>0</v>
      </c>
      <c r="BJ546" s="18" t="s">
        <v>87</v>
      </c>
      <c r="BK546" s="229">
        <f>ROUND(I546*H546,2)</f>
        <v>0</v>
      </c>
      <c r="BL546" s="18" t="s">
        <v>130</v>
      </c>
      <c r="BM546" s="228" t="s">
        <v>557</v>
      </c>
    </row>
    <row r="547" spans="1:47" s="2" customFormat="1" ht="12">
      <c r="A547" s="39"/>
      <c r="B547" s="40"/>
      <c r="C547" s="41"/>
      <c r="D547" s="230" t="s">
        <v>132</v>
      </c>
      <c r="E547" s="41"/>
      <c r="F547" s="231" t="s">
        <v>558</v>
      </c>
      <c r="G547" s="41"/>
      <c r="H547" s="41"/>
      <c r="I547" s="232"/>
      <c r="J547" s="41"/>
      <c r="K547" s="41"/>
      <c r="L547" s="45"/>
      <c r="M547" s="233"/>
      <c r="N547" s="234"/>
      <c r="O547" s="92"/>
      <c r="P547" s="92"/>
      <c r="Q547" s="92"/>
      <c r="R547" s="92"/>
      <c r="S547" s="92"/>
      <c r="T547" s="93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T547" s="18" t="s">
        <v>132</v>
      </c>
      <c r="AU547" s="18" t="s">
        <v>89</v>
      </c>
    </row>
    <row r="548" spans="1:51" s="13" customFormat="1" ht="12">
      <c r="A548" s="13"/>
      <c r="B548" s="235"/>
      <c r="C548" s="236"/>
      <c r="D548" s="230" t="s">
        <v>134</v>
      </c>
      <c r="E548" s="237" t="s">
        <v>1</v>
      </c>
      <c r="F548" s="238" t="s">
        <v>559</v>
      </c>
      <c r="G548" s="236"/>
      <c r="H548" s="237" t="s">
        <v>1</v>
      </c>
      <c r="I548" s="239"/>
      <c r="J548" s="236"/>
      <c r="K548" s="236"/>
      <c r="L548" s="240"/>
      <c r="M548" s="241"/>
      <c r="N548" s="242"/>
      <c r="O548" s="242"/>
      <c r="P548" s="242"/>
      <c r="Q548" s="242"/>
      <c r="R548" s="242"/>
      <c r="S548" s="242"/>
      <c r="T548" s="24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44" t="s">
        <v>134</v>
      </c>
      <c r="AU548" s="244" t="s">
        <v>89</v>
      </c>
      <c r="AV548" s="13" t="s">
        <v>87</v>
      </c>
      <c r="AW548" s="13" t="s">
        <v>34</v>
      </c>
      <c r="AX548" s="13" t="s">
        <v>79</v>
      </c>
      <c r="AY548" s="244" t="s">
        <v>123</v>
      </c>
    </row>
    <row r="549" spans="1:51" s="14" customFormat="1" ht="12">
      <c r="A549" s="14"/>
      <c r="B549" s="245"/>
      <c r="C549" s="246"/>
      <c r="D549" s="230" t="s">
        <v>134</v>
      </c>
      <c r="E549" s="247" t="s">
        <v>1</v>
      </c>
      <c r="F549" s="248" t="s">
        <v>560</v>
      </c>
      <c r="G549" s="246"/>
      <c r="H549" s="249">
        <v>8838.155</v>
      </c>
      <c r="I549" s="250"/>
      <c r="J549" s="246"/>
      <c r="K549" s="246"/>
      <c r="L549" s="251"/>
      <c r="M549" s="252"/>
      <c r="N549" s="253"/>
      <c r="O549" s="253"/>
      <c r="P549" s="253"/>
      <c r="Q549" s="253"/>
      <c r="R549" s="253"/>
      <c r="S549" s="253"/>
      <c r="T549" s="25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55" t="s">
        <v>134</v>
      </c>
      <c r="AU549" s="255" t="s">
        <v>89</v>
      </c>
      <c r="AV549" s="14" t="s">
        <v>89</v>
      </c>
      <c r="AW549" s="14" t="s">
        <v>34</v>
      </c>
      <c r="AX549" s="14" t="s">
        <v>79</v>
      </c>
      <c r="AY549" s="255" t="s">
        <v>123</v>
      </c>
    </row>
    <row r="550" spans="1:51" s="15" customFormat="1" ht="12">
      <c r="A550" s="15"/>
      <c r="B550" s="256"/>
      <c r="C550" s="257"/>
      <c r="D550" s="230" t="s">
        <v>134</v>
      </c>
      <c r="E550" s="258" t="s">
        <v>1</v>
      </c>
      <c r="F550" s="259" t="s">
        <v>137</v>
      </c>
      <c r="G550" s="257"/>
      <c r="H550" s="260">
        <v>8838.155</v>
      </c>
      <c r="I550" s="261"/>
      <c r="J550" s="257"/>
      <c r="K550" s="257"/>
      <c r="L550" s="262"/>
      <c r="M550" s="263"/>
      <c r="N550" s="264"/>
      <c r="O550" s="264"/>
      <c r="P550" s="264"/>
      <c r="Q550" s="264"/>
      <c r="R550" s="264"/>
      <c r="S550" s="264"/>
      <c r="T550" s="26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T550" s="266" t="s">
        <v>134</v>
      </c>
      <c r="AU550" s="266" t="s">
        <v>89</v>
      </c>
      <c r="AV550" s="15" t="s">
        <v>130</v>
      </c>
      <c r="AW550" s="15" t="s">
        <v>34</v>
      </c>
      <c r="AX550" s="15" t="s">
        <v>87</v>
      </c>
      <c r="AY550" s="266" t="s">
        <v>123</v>
      </c>
    </row>
    <row r="551" spans="1:51" s="14" customFormat="1" ht="12">
      <c r="A551" s="14"/>
      <c r="B551" s="245"/>
      <c r="C551" s="246"/>
      <c r="D551" s="230" t="s">
        <v>134</v>
      </c>
      <c r="E551" s="246"/>
      <c r="F551" s="248" t="s">
        <v>561</v>
      </c>
      <c r="G551" s="246"/>
      <c r="H551" s="249">
        <v>44190.775</v>
      </c>
      <c r="I551" s="250"/>
      <c r="J551" s="246"/>
      <c r="K551" s="246"/>
      <c r="L551" s="251"/>
      <c r="M551" s="252"/>
      <c r="N551" s="253"/>
      <c r="O551" s="253"/>
      <c r="P551" s="253"/>
      <c r="Q551" s="253"/>
      <c r="R551" s="253"/>
      <c r="S551" s="253"/>
      <c r="T551" s="25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55" t="s">
        <v>134</v>
      </c>
      <c r="AU551" s="255" t="s">
        <v>89</v>
      </c>
      <c r="AV551" s="14" t="s">
        <v>89</v>
      </c>
      <c r="AW551" s="14" t="s">
        <v>4</v>
      </c>
      <c r="AX551" s="14" t="s">
        <v>87</v>
      </c>
      <c r="AY551" s="255" t="s">
        <v>123</v>
      </c>
    </row>
    <row r="552" spans="1:65" s="2" customFormat="1" ht="16.5" customHeight="1">
      <c r="A552" s="39"/>
      <c r="B552" s="40"/>
      <c r="C552" s="216" t="s">
        <v>562</v>
      </c>
      <c r="D552" s="216" t="s">
        <v>126</v>
      </c>
      <c r="E552" s="217" t="s">
        <v>563</v>
      </c>
      <c r="F552" s="218" t="s">
        <v>564</v>
      </c>
      <c r="G552" s="219" t="s">
        <v>356</v>
      </c>
      <c r="H552" s="220">
        <v>1649.161</v>
      </c>
      <c r="I552" s="221"/>
      <c r="J552" s="222">
        <f>ROUND(I552*H552,2)</f>
        <v>0</v>
      </c>
      <c r="K552" s="223"/>
      <c r="L552" s="45"/>
      <c r="M552" s="224" t="s">
        <v>1</v>
      </c>
      <c r="N552" s="225" t="s">
        <v>44</v>
      </c>
      <c r="O552" s="92"/>
      <c r="P552" s="226">
        <f>O552*H552</f>
        <v>0</v>
      </c>
      <c r="Q552" s="226">
        <v>0</v>
      </c>
      <c r="R552" s="226">
        <f>Q552*H552</f>
        <v>0</v>
      </c>
      <c r="S552" s="226">
        <v>0</v>
      </c>
      <c r="T552" s="227">
        <f>S552*H552</f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28" t="s">
        <v>130</v>
      </c>
      <c r="AT552" s="228" t="s">
        <v>126</v>
      </c>
      <c r="AU552" s="228" t="s">
        <v>89</v>
      </c>
      <c r="AY552" s="18" t="s">
        <v>123</v>
      </c>
      <c r="BE552" s="229">
        <f>IF(N552="základní",J552,0)</f>
        <v>0</v>
      </c>
      <c r="BF552" s="229">
        <f>IF(N552="snížená",J552,0)</f>
        <v>0</v>
      </c>
      <c r="BG552" s="229">
        <f>IF(N552="zákl. přenesená",J552,0)</f>
        <v>0</v>
      </c>
      <c r="BH552" s="229">
        <f>IF(N552="sníž. přenesená",J552,0)</f>
        <v>0</v>
      </c>
      <c r="BI552" s="229">
        <f>IF(N552="nulová",J552,0)</f>
        <v>0</v>
      </c>
      <c r="BJ552" s="18" t="s">
        <v>87</v>
      </c>
      <c r="BK552" s="229">
        <f>ROUND(I552*H552,2)</f>
        <v>0</v>
      </c>
      <c r="BL552" s="18" t="s">
        <v>130</v>
      </c>
      <c r="BM552" s="228" t="s">
        <v>565</v>
      </c>
    </row>
    <row r="553" spans="1:47" s="2" customFormat="1" ht="12">
      <c r="A553" s="39"/>
      <c r="B553" s="40"/>
      <c r="C553" s="41"/>
      <c r="D553" s="230" t="s">
        <v>132</v>
      </c>
      <c r="E553" s="41"/>
      <c r="F553" s="231" t="s">
        <v>566</v>
      </c>
      <c r="G553" s="41"/>
      <c r="H553" s="41"/>
      <c r="I553" s="232"/>
      <c r="J553" s="41"/>
      <c r="K553" s="41"/>
      <c r="L553" s="45"/>
      <c r="M553" s="233"/>
      <c r="N553" s="234"/>
      <c r="O553" s="92"/>
      <c r="P553" s="92"/>
      <c r="Q553" s="92"/>
      <c r="R553" s="92"/>
      <c r="S553" s="92"/>
      <c r="T553" s="93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T553" s="18" t="s">
        <v>132</v>
      </c>
      <c r="AU553" s="18" t="s">
        <v>89</v>
      </c>
    </row>
    <row r="554" spans="1:63" s="12" customFormat="1" ht="22.8" customHeight="1">
      <c r="A554" s="12"/>
      <c r="B554" s="200"/>
      <c r="C554" s="201"/>
      <c r="D554" s="202" t="s">
        <v>78</v>
      </c>
      <c r="E554" s="214" t="s">
        <v>567</v>
      </c>
      <c r="F554" s="214" t="s">
        <v>568</v>
      </c>
      <c r="G554" s="201"/>
      <c r="H554" s="201"/>
      <c r="I554" s="204"/>
      <c r="J554" s="215">
        <f>BK554</f>
        <v>0</v>
      </c>
      <c r="K554" s="201"/>
      <c r="L554" s="206"/>
      <c r="M554" s="207"/>
      <c r="N554" s="208"/>
      <c r="O554" s="208"/>
      <c r="P554" s="209">
        <f>SUM(P555:P566)</f>
        <v>0</v>
      </c>
      <c r="Q554" s="208"/>
      <c r="R554" s="209">
        <f>SUM(R555:R566)</f>
        <v>0.0006000000000000001</v>
      </c>
      <c r="S554" s="208"/>
      <c r="T554" s="210">
        <f>SUM(T555:T566)</f>
        <v>0</v>
      </c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R554" s="211" t="s">
        <v>87</v>
      </c>
      <c r="AT554" s="212" t="s">
        <v>78</v>
      </c>
      <c r="AU554" s="212" t="s">
        <v>87</v>
      </c>
      <c r="AY554" s="211" t="s">
        <v>123</v>
      </c>
      <c r="BK554" s="213">
        <f>SUM(BK555:BK566)</f>
        <v>0</v>
      </c>
    </row>
    <row r="555" spans="1:65" s="2" customFormat="1" ht="21.75" customHeight="1">
      <c r="A555" s="39"/>
      <c r="B555" s="40"/>
      <c r="C555" s="216" t="s">
        <v>569</v>
      </c>
      <c r="D555" s="216" t="s">
        <v>126</v>
      </c>
      <c r="E555" s="217" t="s">
        <v>570</v>
      </c>
      <c r="F555" s="218" t="s">
        <v>571</v>
      </c>
      <c r="G555" s="219" t="s">
        <v>572</v>
      </c>
      <c r="H555" s="220">
        <v>75</v>
      </c>
      <c r="I555" s="221"/>
      <c r="J555" s="222">
        <f>ROUND(I555*H555,2)</f>
        <v>0</v>
      </c>
      <c r="K555" s="223"/>
      <c r="L555" s="45"/>
      <c r="M555" s="224" t="s">
        <v>1</v>
      </c>
      <c r="N555" s="225" t="s">
        <v>44</v>
      </c>
      <c r="O555" s="92"/>
      <c r="P555" s="226">
        <f>O555*H555</f>
        <v>0</v>
      </c>
      <c r="Q555" s="226">
        <v>0</v>
      </c>
      <c r="R555" s="226">
        <f>Q555*H555</f>
        <v>0</v>
      </c>
      <c r="S555" s="226">
        <v>0</v>
      </c>
      <c r="T555" s="227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28" t="s">
        <v>130</v>
      </c>
      <c r="AT555" s="228" t="s">
        <v>126</v>
      </c>
      <c r="AU555" s="228" t="s">
        <v>89</v>
      </c>
      <c r="AY555" s="18" t="s">
        <v>123</v>
      </c>
      <c r="BE555" s="229">
        <f>IF(N555="základní",J555,0)</f>
        <v>0</v>
      </c>
      <c r="BF555" s="229">
        <f>IF(N555="snížená",J555,0)</f>
        <v>0</v>
      </c>
      <c r="BG555" s="229">
        <f>IF(N555="zákl. přenesená",J555,0)</f>
        <v>0</v>
      </c>
      <c r="BH555" s="229">
        <f>IF(N555="sníž. přenesená",J555,0)</f>
        <v>0</v>
      </c>
      <c r="BI555" s="229">
        <f>IF(N555="nulová",J555,0)</f>
        <v>0</v>
      </c>
      <c r="BJ555" s="18" t="s">
        <v>87</v>
      </c>
      <c r="BK555" s="229">
        <f>ROUND(I555*H555,2)</f>
        <v>0</v>
      </c>
      <c r="BL555" s="18" t="s">
        <v>130</v>
      </c>
      <c r="BM555" s="228" t="s">
        <v>573</v>
      </c>
    </row>
    <row r="556" spans="1:47" s="2" customFormat="1" ht="12">
      <c r="A556" s="39"/>
      <c r="B556" s="40"/>
      <c r="C556" s="41"/>
      <c r="D556" s="230" t="s">
        <v>132</v>
      </c>
      <c r="E556" s="41"/>
      <c r="F556" s="231" t="s">
        <v>574</v>
      </c>
      <c r="G556" s="41"/>
      <c r="H556" s="41"/>
      <c r="I556" s="232"/>
      <c r="J556" s="41"/>
      <c r="K556" s="41"/>
      <c r="L556" s="45"/>
      <c r="M556" s="233"/>
      <c r="N556" s="234"/>
      <c r="O556" s="92"/>
      <c r="P556" s="92"/>
      <c r="Q556" s="92"/>
      <c r="R556" s="92"/>
      <c r="S556" s="92"/>
      <c r="T556" s="93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T556" s="18" t="s">
        <v>132</v>
      </c>
      <c r="AU556" s="18" t="s">
        <v>89</v>
      </c>
    </row>
    <row r="557" spans="1:51" s="13" customFormat="1" ht="12">
      <c r="A557" s="13"/>
      <c r="B557" s="235"/>
      <c r="C557" s="236"/>
      <c r="D557" s="230" t="s">
        <v>134</v>
      </c>
      <c r="E557" s="237" t="s">
        <v>1</v>
      </c>
      <c r="F557" s="238" t="s">
        <v>410</v>
      </c>
      <c r="G557" s="236"/>
      <c r="H557" s="237" t="s">
        <v>1</v>
      </c>
      <c r="I557" s="239"/>
      <c r="J557" s="236"/>
      <c r="K557" s="236"/>
      <c r="L557" s="240"/>
      <c r="M557" s="241"/>
      <c r="N557" s="242"/>
      <c r="O557" s="242"/>
      <c r="P557" s="242"/>
      <c r="Q557" s="242"/>
      <c r="R557" s="242"/>
      <c r="S557" s="242"/>
      <c r="T557" s="24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44" t="s">
        <v>134</v>
      </c>
      <c r="AU557" s="244" t="s">
        <v>89</v>
      </c>
      <c r="AV557" s="13" t="s">
        <v>87</v>
      </c>
      <c r="AW557" s="13" t="s">
        <v>34</v>
      </c>
      <c r="AX557" s="13" t="s">
        <v>79</v>
      </c>
      <c r="AY557" s="244" t="s">
        <v>123</v>
      </c>
    </row>
    <row r="558" spans="1:51" s="13" customFormat="1" ht="12">
      <c r="A558" s="13"/>
      <c r="B558" s="235"/>
      <c r="C558" s="236"/>
      <c r="D558" s="230" t="s">
        <v>134</v>
      </c>
      <c r="E558" s="237" t="s">
        <v>1</v>
      </c>
      <c r="F558" s="238" t="s">
        <v>575</v>
      </c>
      <c r="G558" s="236"/>
      <c r="H558" s="237" t="s">
        <v>1</v>
      </c>
      <c r="I558" s="239"/>
      <c r="J558" s="236"/>
      <c r="K558" s="236"/>
      <c r="L558" s="240"/>
      <c r="M558" s="241"/>
      <c r="N558" s="242"/>
      <c r="O558" s="242"/>
      <c r="P558" s="242"/>
      <c r="Q558" s="242"/>
      <c r="R558" s="242"/>
      <c r="S558" s="242"/>
      <c r="T558" s="24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44" t="s">
        <v>134</v>
      </c>
      <c r="AU558" s="244" t="s">
        <v>89</v>
      </c>
      <c r="AV558" s="13" t="s">
        <v>87</v>
      </c>
      <c r="AW558" s="13" t="s">
        <v>34</v>
      </c>
      <c r="AX558" s="13" t="s">
        <v>79</v>
      </c>
      <c r="AY558" s="244" t="s">
        <v>123</v>
      </c>
    </row>
    <row r="559" spans="1:51" s="14" customFormat="1" ht="12">
      <c r="A559" s="14"/>
      <c r="B559" s="245"/>
      <c r="C559" s="246"/>
      <c r="D559" s="230" t="s">
        <v>134</v>
      </c>
      <c r="E559" s="247" t="s">
        <v>1</v>
      </c>
      <c r="F559" s="248" t="s">
        <v>576</v>
      </c>
      <c r="G559" s="246"/>
      <c r="H559" s="249">
        <v>75</v>
      </c>
      <c r="I559" s="250"/>
      <c r="J559" s="246"/>
      <c r="K559" s="246"/>
      <c r="L559" s="251"/>
      <c r="M559" s="252"/>
      <c r="N559" s="253"/>
      <c r="O559" s="253"/>
      <c r="P559" s="253"/>
      <c r="Q559" s="253"/>
      <c r="R559" s="253"/>
      <c r="S559" s="253"/>
      <c r="T559" s="25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55" t="s">
        <v>134</v>
      </c>
      <c r="AU559" s="255" t="s">
        <v>89</v>
      </c>
      <c r="AV559" s="14" t="s">
        <v>89</v>
      </c>
      <c r="AW559" s="14" t="s">
        <v>34</v>
      </c>
      <c r="AX559" s="14" t="s">
        <v>79</v>
      </c>
      <c r="AY559" s="255" t="s">
        <v>123</v>
      </c>
    </row>
    <row r="560" spans="1:51" s="15" customFormat="1" ht="12">
      <c r="A560" s="15"/>
      <c r="B560" s="256"/>
      <c r="C560" s="257"/>
      <c r="D560" s="230" t="s">
        <v>134</v>
      </c>
      <c r="E560" s="258" t="s">
        <v>1</v>
      </c>
      <c r="F560" s="259" t="s">
        <v>137</v>
      </c>
      <c r="G560" s="257"/>
      <c r="H560" s="260">
        <v>75</v>
      </c>
      <c r="I560" s="261"/>
      <c r="J560" s="257"/>
      <c r="K560" s="257"/>
      <c r="L560" s="262"/>
      <c r="M560" s="263"/>
      <c r="N560" s="264"/>
      <c r="O560" s="264"/>
      <c r="P560" s="264"/>
      <c r="Q560" s="264"/>
      <c r="R560" s="264"/>
      <c r="S560" s="264"/>
      <c r="T560" s="26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T560" s="266" t="s">
        <v>134</v>
      </c>
      <c r="AU560" s="266" t="s">
        <v>89</v>
      </c>
      <c r="AV560" s="15" t="s">
        <v>130</v>
      </c>
      <c r="AW560" s="15" t="s">
        <v>34</v>
      </c>
      <c r="AX560" s="15" t="s">
        <v>87</v>
      </c>
      <c r="AY560" s="266" t="s">
        <v>123</v>
      </c>
    </row>
    <row r="561" spans="1:65" s="2" customFormat="1" ht="21.75" customHeight="1">
      <c r="A561" s="39"/>
      <c r="B561" s="40"/>
      <c r="C561" s="216" t="s">
        <v>577</v>
      </c>
      <c r="D561" s="216" t="s">
        <v>126</v>
      </c>
      <c r="E561" s="217" t="s">
        <v>578</v>
      </c>
      <c r="F561" s="218" t="s">
        <v>579</v>
      </c>
      <c r="G561" s="219" t="s">
        <v>572</v>
      </c>
      <c r="H561" s="220">
        <v>20</v>
      </c>
      <c r="I561" s="221"/>
      <c r="J561" s="222">
        <f>ROUND(I561*H561,2)</f>
        <v>0</v>
      </c>
      <c r="K561" s="223"/>
      <c r="L561" s="45"/>
      <c r="M561" s="224" t="s">
        <v>1</v>
      </c>
      <c r="N561" s="225" t="s">
        <v>44</v>
      </c>
      <c r="O561" s="92"/>
      <c r="P561" s="226">
        <f>O561*H561</f>
        <v>0</v>
      </c>
      <c r="Q561" s="226">
        <v>3E-05</v>
      </c>
      <c r="R561" s="226">
        <f>Q561*H561</f>
        <v>0.0006000000000000001</v>
      </c>
      <c r="S561" s="226">
        <v>0</v>
      </c>
      <c r="T561" s="227">
        <f>S561*H561</f>
        <v>0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R561" s="228" t="s">
        <v>130</v>
      </c>
      <c r="AT561" s="228" t="s">
        <v>126</v>
      </c>
      <c r="AU561" s="228" t="s">
        <v>89</v>
      </c>
      <c r="AY561" s="18" t="s">
        <v>123</v>
      </c>
      <c r="BE561" s="229">
        <f>IF(N561="základní",J561,0)</f>
        <v>0</v>
      </c>
      <c r="BF561" s="229">
        <f>IF(N561="snížená",J561,0)</f>
        <v>0</v>
      </c>
      <c r="BG561" s="229">
        <f>IF(N561="zákl. přenesená",J561,0)</f>
        <v>0</v>
      </c>
      <c r="BH561" s="229">
        <f>IF(N561="sníž. přenesená",J561,0)</f>
        <v>0</v>
      </c>
      <c r="BI561" s="229">
        <f>IF(N561="nulová",J561,0)</f>
        <v>0</v>
      </c>
      <c r="BJ561" s="18" t="s">
        <v>87</v>
      </c>
      <c r="BK561" s="229">
        <f>ROUND(I561*H561,2)</f>
        <v>0</v>
      </c>
      <c r="BL561" s="18" t="s">
        <v>130</v>
      </c>
      <c r="BM561" s="228" t="s">
        <v>580</v>
      </c>
    </row>
    <row r="562" spans="1:47" s="2" customFormat="1" ht="12">
      <c r="A562" s="39"/>
      <c r="B562" s="40"/>
      <c r="C562" s="41"/>
      <c r="D562" s="230" t="s">
        <v>132</v>
      </c>
      <c r="E562" s="41"/>
      <c r="F562" s="231" t="s">
        <v>581</v>
      </c>
      <c r="G562" s="41"/>
      <c r="H562" s="41"/>
      <c r="I562" s="232"/>
      <c r="J562" s="41"/>
      <c r="K562" s="41"/>
      <c r="L562" s="45"/>
      <c r="M562" s="233"/>
      <c r="N562" s="234"/>
      <c r="O562" s="92"/>
      <c r="P562" s="92"/>
      <c r="Q562" s="92"/>
      <c r="R562" s="92"/>
      <c r="S562" s="92"/>
      <c r="T562" s="93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T562" s="18" t="s">
        <v>132</v>
      </c>
      <c r="AU562" s="18" t="s">
        <v>89</v>
      </c>
    </row>
    <row r="563" spans="1:51" s="13" customFormat="1" ht="12">
      <c r="A563" s="13"/>
      <c r="B563" s="235"/>
      <c r="C563" s="236"/>
      <c r="D563" s="230" t="s">
        <v>134</v>
      </c>
      <c r="E563" s="237" t="s">
        <v>1</v>
      </c>
      <c r="F563" s="238" t="s">
        <v>582</v>
      </c>
      <c r="G563" s="236"/>
      <c r="H563" s="237" t="s">
        <v>1</v>
      </c>
      <c r="I563" s="239"/>
      <c r="J563" s="236"/>
      <c r="K563" s="236"/>
      <c r="L563" s="240"/>
      <c r="M563" s="241"/>
      <c r="N563" s="242"/>
      <c r="O563" s="242"/>
      <c r="P563" s="242"/>
      <c r="Q563" s="242"/>
      <c r="R563" s="242"/>
      <c r="S563" s="242"/>
      <c r="T563" s="24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44" t="s">
        <v>134</v>
      </c>
      <c r="AU563" s="244" t="s">
        <v>89</v>
      </c>
      <c r="AV563" s="13" t="s">
        <v>87</v>
      </c>
      <c r="AW563" s="13" t="s">
        <v>34</v>
      </c>
      <c r="AX563" s="13" t="s">
        <v>79</v>
      </c>
      <c r="AY563" s="244" t="s">
        <v>123</v>
      </c>
    </row>
    <row r="564" spans="1:51" s="13" customFormat="1" ht="12">
      <c r="A564" s="13"/>
      <c r="B564" s="235"/>
      <c r="C564" s="236"/>
      <c r="D564" s="230" t="s">
        <v>134</v>
      </c>
      <c r="E564" s="237" t="s">
        <v>1</v>
      </c>
      <c r="F564" s="238" t="s">
        <v>583</v>
      </c>
      <c r="G564" s="236"/>
      <c r="H564" s="237" t="s">
        <v>1</v>
      </c>
      <c r="I564" s="239"/>
      <c r="J564" s="236"/>
      <c r="K564" s="236"/>
      <c r="L564" s="240"/>
      <c r="M564" s="241"/>
      <c r="N564" s="242"/>
      <c r="O564" s="242"/>
      <c r="P564" s="242"/>
      <c r="Q564" s="242"/>
      <c r="R564" s="242"/>
      <c r="S564" s="242"/>
      <c r="T564" s="24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44" t="s">
        <v>134</v>
      </c>
      <c r="AU564" s="244" t="s">
        <v>89</v>
      </c>
      <c r="AV564" s="13" t="s">
        <v>87</v>
      </c>
      <c r="AW564" s="13" t="s">
        <v>34</v>
      </c>
      <c r="AX564" s="13" t="s">
        <v>79</v>
      </c>
      <c r="AY564" s="244" t="s">
        <v>123</v>
      </c>
    </row>
    <row r="565" spans="1:51" s="14" customFormat="1" ht="12">
      <c r="A565" s="14"/>
      <c r="B565" s="245"/>
      <c r="C565" s="246"/>
      <c r="D565" s="230" t="s">
        <v>134</v>
      </c>
      <c r="E565" s="247" t="s">
        <v>1</v>
      </c>
      <c r="F565" s="248" t="s">
        <v>584</v>
      </c>
      <c r="G565" s="246"/>
      <c r="H565" s="249">
        <v>20</v>
      </c>
      <c r="I565" s="250"/>
      <c r="J565" s="246"/>
      <c r="K565" s="246"/>
      <c r="L565" s="251"/>
      <c r="M565" s="252"/>
      <c r="N565" s="253"/>
      <c r="O565" s="253"/>
      <c r="P565" s="253"/>
      <c r="Q565" s="253"/>
      <c r="R565" s="253"/>
      <c r="S565" s="253"/>
      <c r="T565" s="25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55" t="s">
        <v>134</v>
      </c>
      <c r="AU565" s="255" t="s">
        <v>89</v>
      </c>
      <c r="AV565" s="14" t="s">
        <v>89</v>
      </c>
      <c r="AW565" s="14" t="s">
        <v>34</v>
      </c>
      <c r="AX565" s="14" t="s">
        <v>79</v>
      </c>
      <c r="AY565" s="255" t="s">
        <v>123</v>
      </c>
    </row>
    <row r="566" spans="1:51" s="15" customFormat="1" ht="12">
      <c r="A566" s="15"/>
      <c r="B566" s="256"/>
      <c r="C566" s="257"/>
      <c r="D566" s="230" t="s">
        <v>134</v>
      </c>
      <c r="E566" s="258" t="s">
        <v>1</v>
      </c>
      <c r="F566" s="259" t="s">
        <v>137</v>
      </c>
      <c r="G566" s="257"/>
      <c r="H566" s="260">
        <v>20</v>
      </c>
      <c r="I566" s="261"/>
      <c r="J566" s="257"/>
      <c r="K566" s="257"/>
      <c r="L566" s="262"/>
      <c r="M566" s="263"/>
      <c r="N566" s="264"/>
      <c r="O566" s="264"/>
      <c r="P566" s="264"/>
      <c r="Q566" s="264"/>
      <c r="R566" s="264"/>
      <c r="S566" s="264"/>
      <c r="T566" s="26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T566" s="266" t="s">
        <v>134</v>
      </c>
      <c r="AU566" s="266" t="s">
        <v>89</v>
      </c>
      <c r="AV566" s="15" t="s">
        <v>130</v>
      </c>
      <c r="AW566" s="15" t="s">
        <v>34</v>
      </c>
      <c r="AX566" s="15" t="s">
        <v>87</v>
      </c>
      <c r="AY566" s="266" t="s">
        <v>123</v>
      </c>
    </row>
    <row r="567" spans="1:63" s="12" customFormat="1" ht="22.8" customHeight="1">
      <c r="A567" s="12"/>
      <c r="B567" s="200"/>
      <c r="C567" s="201"/>
      <c r="D567" s="202" t="s">
        <v>78</v>
      </c>
      <c r="E567" s="214" t="s">
        <v>585</v>
      </c>
      <c r="F567" s="214" t="s">
        <v>586</v>
      </c>
      <c r="G567" s="201"/>
      <c r="H567" s="201"/>
      <c r="I567" s="204"/>
      <c r="J567" s="215">
        <f>BK567</f>
        <v>0</v>
      </c>
      <c r="K567" s="201"/>
      <c r="L567" s="206"/>
      <c r="M567" s="207"/>
      <c r="N567" s="208"/>
      <c r="O567" s="208"/>
      <c r="P567" s="209">
        <f>SUM(P568:P599)</f>
        <v>0</v>
      </c>
      <c r="Q567" s="208"/>
      <c r="R567" s="209">
        <f>SUM(R568:R599)</f>
        <v>0</v>
      </c>
      <c r="S567" s="208"/>
      <c r="T567" s="210">
        <f>SUM(T568:T599)</f>
        <v>0</v>
      </c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R567" s="211" t="s">
        <v>87</v>
      </c>
      <c r="AT567" s="212" t="s">
        <v>78</v>
      </c>
      <c r="AU567" s="212" t="s">
        <v>87</v>
      </c>
      <c r="AY567" s="211" t="s">
        <v>123</v>
      </c>
      <c r="BK567" s="213">
        <f>SUM(BK568:BK599)</f>
        <v>0</v>
      </c>
    </row>
    <row r="568" spans="1:65" s="2" customFormat="1" ht="21.75" customHeight="1">
      <c r="A568" s="39"/>
      <c r="B568" s="40"/>
      <c r="C568" s="216" t="s">
        <v>587</v>
      </c>
      <c r="D568" s="216" t="s">
        <v>126</v>
      </c>
      <c r="E568" s="217" t="s">
        <v>588</v>
      </c>
      <c r="F568" s="218" t="s">
        <v>589</v>
      </c>
      <c r="G568" s="219" t="s">
        <v>356</v>
      </c>
      <c r="H568" s="220">
        <v>5661.728</v>
      </c>
      <c r="I568" s="221"/>
      <c r="J568" s="222">
        <f>ROUND(I568*H568,2)</f>
        <v>0</v>
      </c>
      <c r="K568" s="223"/>
      <c r="L568" s="45"/>
      <c r="M568" s="224" t="s">
        <v>1</v>
      </c>
      <c r="N568" s="225" t="s">
        <v>44</v>
      </c>
      <c r="O568" s="92"/>
      <c r="P568" s="226">
        <f>O568*H568</f>
        <v>0</v>
      </c>
      <c r="Q568" s="226">
        <v>0</v>
      </c>
      <c r="R568" s="226">
        <f>Q568*H568</f>
        <v>0</v>
      </c>
      <c r="S568" s="226">
        <v>0</v>
      </c>
      <c r="T568" s="227">
        <f>S568*H568</f>
        <v>0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R568" s="228" t="s">
        <v>130</v>
      </c>
      <c r="AT568" s="228" t="s">
        <v>126</v>
      </c>
      <c r="AU568" s="228" t="s">
        <v>89</v>
      </c>
      <c r="AY568" s="18" t="s">
        <v>123</v>
      </c>
      <c r="BE568" s="229">
        <f>IF(N568="základní",J568,0)</f>
        <v>0</v>
      </c>
      <c r="BF568" s="229">
        <f>IF(N568="snížená",J568,0)</f>
        <v>0</v>
      </c>
      <c r="BG568" s="229">
        <f>IF(N568="zákl. přenesená",J568,0)</f>
        <v>0</v>
      </c>
      <c r="BH568" s="229">
        <f>IF(N568="sníž. přenesená",J568,0)</f>
        <v>0</v>
      </c>
      <c r="BI568" s="229">
        <f>IF(N568="nulová",J568,0)</f>
        <v>0</v>
      </c>
      <c r="BJ568" s="18" t="s">
        <v>87</v>
      </c>
      <c r="BK568" s="229">
        <f>ROUND(I568*H568,2)</f>
        <v>0</v>
      </c>
      <c r="BL568" s="18" t="s">
        <v>130</v>
      </c>
      <c r="BM568" s="228" t="s">
        <v>590</v>
      </c>
    </row>
    <row r="569" spans="1:47" s="2" customFormat="1" ht="12">
      <c r="A569" s="39"/>
      <c r="B569" s="40"/>
      <c r="C569" s="41"/>
      <c r="D569" s="230" t="s">
        <v>132</v>
      </c>
      <c r="E569" s="41"/>
      <c r="F569" s="231" t="s">
        <v>591</v>
      </c>
      <c r="G569" s="41"/>
      <c r="H569" s="41"/>
      <c r="I569" s="232"/>
      <c r="J569" s="41"/>
      <c r="K569" s="41"/>
      <c r="L569" s="45"/>
      <c r="M569" s="233"/>
      <c r="N569" s="234"/>
      <c r="O569" s="92"/>
      <c r="P569" s="92"/>
      <c r="Q569" s="92"/>
      <c r="R569" s="92"/>
      <c r="S569" s="92"/>
      <c r="T569" s="93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T569" s="18" t="s">
        <v>132</v>
      </c>
      <c r="AU569" s="18" t="s">
        <v>89</v>
      </c>
    </row>
    <row r="570" spans="1:51" s="13" customFormat="1" ht="12">
      <c r="A570" s="13"/>
      <c r="B570" s="235"/>
      <c r="C570" s="236"/>
      <c r="D570" s="230" t="s">
        <v>134</v>
      </c>
      <c r="E570" s="237" t="s">
        <v>1</v>
      </c>
      <c r="F570" s="238" t="s">
        <v>592</v>
      </c>
      <c r="G570" s="236"/>
      <c r="H570" s="237" t="s">
        <v>1</v>
      </c>
      <c r="I570" s="239"/>
      <c r="J570" s="236"/>
      <c r="K570" s="236"/>
      <c r="L570" s="240"/>
      <c r="M570" s="241"/>
      <c r="N570" s="242"/>
      <c r="O570" s="242"/>
      <c r="P570" s="242"/>
      <c r="Q570" s="242"/>
      <c r="R570" s="242"/>
      <c r="S570" s="242"/>
      <c r="T570" s="24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4" t="s">
        <v>134</v>
      </c>
      <c r="AU570" s="244" t="s">
        <v>89</v>
      </c>
      <c r="AV570" s="13" t="s">
        <v>87</v>
      </c>
      <c r="AW570" s="13" t="s">
        <v>34</v>
      </c>
      <c r="AX570" s="13" t="s">
        <v>79</v>
      </c>
      <c r="AY570" s="244" t="s">
        <v>123</v>
      </c>
    </row>
    <row r="571" spans="1:51" s="14" customFormat="1" ht="12">
      <c r="A571" s="14"/>
      <c r="B571" s="245"/>
      <c r="C571" s="246"/>
      <c r="D571" s="230" t="s">
        <v>134</v>
      </c>
      <c r="E571" s="247" t="s">
        <v>1</v>
      </c>
      <c r="F571" s="248" t="s">
        <v>593</v>
      </c>
      <c r="G571" s="246"/>
      <c r="H571" s="249">
        <v>5661.728</v>
      </c>
      <c r="I571" s="250"/>
      <c r="J571" s="246"/>
      <c r="K571" s="246"/>
      <c r="L571" s="251"/>
      <c r="M571" s="252"/>
      <c r="N571" s="253"/>
      <c r="O571" s="253"/>
      <c r="P571" s="253"/>
      <c r="Q571" s="253"/>
      <c r="R571" s="253"/>
      <c r="S571" s="253"/>
      <c r="T571" s="25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55" t="s">
        <v>134</v>
      </c>
      <c r="AU571" s="255" t="s">
        <v>89</v>
      </c>
      <c r="AV571" s="14" t="s">
        <v>89</v>
      </c>
      <c r="AW571" s="14" t="s">
        <v>34</v>
      </c>
      <c r="AX571" s="14" t="s">
        <v>79</v>
      </c>
      <c r="AY571" s="255" t="s">
        <v>123</v>
      </c>
    </row>
    <row r="572" spans="1:51" s="15" customFormat="1" ht="12">
      <c r="A572" s="15"/>
      <c r="B572" s="256"/>
      <c r="C572" s="257"/>
      <c r="D572" s="230" t="s">
        <v>134</v>
      </c>
      <c r="E572" s="258" t="s">
        <v>1</v>
      </c>
      <c r="F572" s="259" t="s">
        <v>137</v>
      </c>
      <c r="G572" s="257"/>
      <c r="H572" s="260">
        <v>5661.728</v>
      </c>
      <c r="I572" s="261"/>
      <c r="J572" s="257"/>
      <c r="K572" s="257"/>
      <c r="L572" s="262"/>
      <c r="M572" s="263"/>
      <c r="N572" s="264"/>
      <c r="O572" s="264"/>
      <c r="P572" s="264"/>
      <c r="Q572" s="264"/>
      <c r="R572" s="264"/>
      <c r="S572" s="264"/>
      <c r="T572" s="26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T572" s="266" t="s">
        <v>134</v>
      </c>
      <c r="AU572" s="266" t="s">
        <v>89</v>
      </c>
      <c r="AV572" s="15" t="s">
        <v>130</v>
      </c>
      <c r="AW572" s="15" t="s">
        <v>34</v>
      </c>
      <c r="AX572" s="15" t="s">
        <v>87</v>
      </c>
      <c r="AY572" s="266" t="s">
        <v>123</v>
      </c>
    </row>
    <row r="573" spans="1:65" s="2" customFormat="1" ht="21.75" customHeight="1">
      <c r="A573" s="39"/>
      <c r="B573" s="40"/>
      <c r="C573" s="216" t="s">
        <v>594</v>
      </c>
      <c r="D573" s="216" t="s">
        <v>126</v>
      </c>
      <c r="E573" s="217" t="s">
        <v>595</v>
      </c>
      <c r="F573" s="218" t="s">
        <v>596</v>
      </c>
      <c r="G573" s="219" t="s">
        <v>356</v>
      </c>
      <c r="H573" s="220">
        <v>107572.832</v>
      </c>
      <c r="I573" s="221"/>
      <c r="J573" s="222">
        <f>ROUND(I573*H573,2)</f>
        <v>0</v>
      </c>
      <c r="K573" s="223"/>
      <c r="L573" s="45"/>
      <c r="M573" s="224" t="s">
        <v>1</v>
      </c>
      <c r="N573" s="225" t="s">
        <v>44</v>
      </c>
      <c r="O573" s="92"/>
      <c r="P573" s="226">
        <f>O573*H573</f>
        <v>0</v>
      </c>
      <c r="Q573" s="226">
        <v>0</v>
      </c>
      <c r="R573" s="226">
        <f>Q573*H573</f>
        <v>0</v>
      </c>
      <c r="S573" s="226">
        <v>0</v>
      </c>
      <c r="T573" s="227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28" t="s">
        <v>130</v>
      </c>
      <c r="AT573" s="228" t="s">
        <v>126</v>
      </c>
      <c r="AU573" s="228" t="s">
        <v>89</v>
      </c>
      <c r="AY573" s="18" t="s">
        <v>123</v>
      </c>
      <c r="BE573" s="229">
        <f>IF(N573="základní",J573,0)</f>
        <v>0</v>
      </c>
      <c r="BF573" s="229">
        <f>IF(N573="snížená",J573,0)</f>
        <v>0</v>
      </c>
      <c r="BG573" s="229">
        <f>IF(N573="zákl. přenesená",J573,0)</f>
        <v>0</v>
      </c>
      <c r="BH573" s="229">
        <f>IF(N573="sníž. přenesená",J573,0)</f>
        <v>0</v>
      </c>
      <c r="BI573" s="229">
        <f>IF(N573="nulová",J573,0)</f>
        <v>0</v>
      </c>
      <c r="BJ573" s="18" t="s">
        <v>87</v>
      </c>
      <c r="BK573" s="229">
        <f>ROUND(I573*H573,2)</f>
        <v>0</v>
      </c>
      <c r="BL573" s="18" t="s">
        <v>130</v>
      </c>
      <c r="BM573" s="228" t="s">
        <v>597</v>
      </c>
    </row>
    <row r="574" spans="1:47" s="2" customFormat="1" ht="12">
      <c r="A574" s="39"/>
      <c r="B574" s="40"/>
      <c r="C574" s="41"/>
      <c r="D574" s="230" t="s">
        <v>132</v>
      </c>
      <c r="E574" s="41"/>
      <c r="F574" s="231" t="s">
        <v>598</v>
      </c>
      <c r="G574" s="41"/>
      <c r="H574" s="41"/>
      <c r="I574" s="232"/>
      <c r="J574" s="41"/>
      <c r="K574" s="41"/>
      <c r="L574" s="45"/>
      <c r="M574" s="233"/>
      <c r="N574" s="234"/>
      <c r="O574" s="92"/>
      <c r="P574" s="92"/>
      <c r="Q574" s="92"/>
      <c r="R574" s="92"/>
      <c r="S574" s="92"/>
      <c r="T574" s="93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T574" s="18" t="s">
        <v>132</v>
      </c>
      <c r="AU574" s="18" t="s">
        <v>89</v>
      </c>
    </row>
    <row r="575" spans="1:51" s="13" customFormat="1" ht="12">
      <c r="A575" s="13"/>
      <c r="B575" s="235"/>
      <c r="C575" s="236"/>
      <c r="D575" s="230" t="s">
        <v>134</v>
      </c>
      <c r="E575" s="237" t="s">
        <v>1</v>
      </c>
      <c r="F575" s="238" t="s">
        <v>318</v>
      </c>
      <c r="G575" s="236"/>
      <c r="H575" s="237" t="s">
        <v>1</v>
      </c>
      <c r="I575" s="239"/>
      <c r="J575" s="236"/>
      <c r="K575" s="236"/>
      <c r="L575" s="240"/>
      <c r="M575" s="241"/>
      <c r="N575" s="242"/>
      <c r="O575" s="242"/>
      <c r="P575" s="242"/>
      <c r="Q575" s="242"/>
      <c r="R575" s="242"/>
      <c r="S575" s="242"/>
      <c r="T575" s="24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44" t="s">
        <v>134</v>
      </c>
      <c r="AU575" s="244" t="s">
        <v>89</v>
      </c>
      <c r="AV575" s="13" t="s">
        <v>87</v>
      </c>
      <c r="AW575" s="13" t="s">
        <v>34</v>
      </c>
      <c r="AX575" s="13" t="s">
        <v>79</v>
      </c>
      <c r="AY575" s="244" t="s">
        <v>123</v>
      </c>
    </row>
    <row r="576" spans="1:51" s="14" customFormat="1" ht="12">
      <c r="A576" s="14"/>
      <c r="B576" s="245"/>
      <c r="C576" s="246"/>
      <c r="D576" s="230" t="s">
        <v>134</v>
      </c>
      <c r="E576" s="247" t="s">
        <v>1</v>
      </c>
      <c r="F576" s="248" t="s">
        <v>599</v>
      </c>
      <c r="G576" s="246"/>
      <c r="H576" s="249">
        <v>107572.832</v>
      </c>
      <c r="I576" s="250"/>
      <c r="J576" s="246"/>
      <c r="K576" s="246"/>
      <c r="L576" s="251"/>
      <c r="M576" s="252"/>
      <c r="N576" s="253"/>
      <c r="O576" s="253"/>
      <c r="P576" s="253"/>
      <c r="Q576" s="253"/>
      <c r="R576" s="253"/>
      <c r="S576" s="253"/>
      <c r="T576" s="25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55" t="s">
        <v>134</v>
      </c>
      <c r="AU576" s="255" t="s">
        <v>89</v>
      </c>
      <c r="AV576" s="14" t="s">
        <v>89</v>
      </c>
      <c r="AW576" s="14" t="s">
        <v>34</v>
      </c>
      <c r="AX576" s="14" t="s">
        <v>79</v>
      </c>
      <c r="AY576" s="255" t="s">
        <v>123</v>
      </c>
    </row>
    <row r="577" spans="1:51" s="15" customFormat="1" ht="12">
      <c r="A577" s="15"/>
      <c r="B577" s="256"/>
      <c r="C577" s="257"/>
      <c r="D577" s="230" t="s">
        <v>134</v>
      </c>
      <c r="E577" s="258" t="s">
        <v>1</v>
      </c>
      <c r="F577" s="259" t="s">
        <v>137</v>
      </c>
      <c r="G577" s="257"/>
      <c r="H577" s="260">
        <v>107572.832</v>
      </c>
      <c r="I577" s="261"/>
      <c r="J577" s="257"/>
      <c r="K577" s="257"/>
      <c r="L577" s="262"/>
      <c r="M577" s="263"/>
      <c r="N577" s="264"/>
      <c r="O577" s="264"/>
      <c r="P577" s="264"/>
      <c r="Q577" s="264"/>
      <c r="R577" s="264"/>
      <c r="S577" s="264"/>
      <c r="T577" s="26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T577" s="266" t="s">
        <v>134</v>
      </c>
      <c r="AU577" s="266" t="s">
        <v>89</v>
      </c>
      <c r="AV577" s="15" t="s">
        <v>130</v>
      </c>
      <c r="AW577" s="15" t="s">
        <v>34</v>
      </c>
      <c r="AX577" s="15" t="s">
        <v>87</v>
      </c>
      <c r="AY577" s="266" t="s">
        <v>123</v>
      </c>
    </row>
    <row r="578" spans="1:65" s="2" customFormat="1" ht="44.25" customHeight="1">
      <c r="A578" s="39"/>
      <c r="B578" s="40"/>
      <c r="C578" s="216" t="s">
        <v>600</v>
      </c>
      <c r="D578" s="216" t="s">
        <v>126</v>
      </c>
      <c r="E578" s="217" t="s">
        <v>601</v>
      </c>
      <c r="F578" s="218" t="s">
        <v>602</v>
      </c>
      <c r="G578" s="219" t="s">
        <v>356</v>
      </c>
      <c r="H578" s="220">
        <v>209.76</v>
      </c>
      <c r="I578" s="221"/>
      <c r="J578" s="222">
        <f>ROUND(I578*H578,2)</f>
        <v>0</v>
      </c>
      <c r="K578" s="223"/>
      <c r="L578" s="45"/>
      <c r="M578" s="224" t="s">
        <v>1</v>
      </c>
      <c r="N578" s="225" t="s">
        <v>44</v>
      </c>
      <c r="O578" s="92"/>
      <c r="P578" s="226">
        <f>O578*H578</f>
        <v>0</v>
      </c>
      <c r="Q578" s="226">
        <v>0</v>
      </c>
      <c r="R578" s="226">
        <f>Q578*H578</f>
        <v>0</v>
      </c>
      <c r="S578" s="226">
        <v>0</v>
      </c>
      <c r="T578" s="227">
        <f>S578*H578</f>
        <v>0</v>
      </c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R578" s="228" t="s">
        <v>130</v>
      </c>
      <c r="AT578" s="228" t="s">
        <v>126</v>
      </c>
      <c r="AU578" s="228" t="s">
        <v>89</v>
      </c>
      <c r="AY578" s="18" t="s">
        <v>123</v>
      </c>
      <c r="BE578" s="229">
        <f>IF(N578="základní",J578,0)</f>
        <v>0</v>
      </c>
      <c r="BF578" s="229">
        <f>IF(N578="snížená",J578,0)</f>
        <v>0</v>
      </c>
      <c r="BG578" s="229">
        <f>IF(N578="zákl. přenesená",J578,0)</f>
        <v>0</v>
      </c>
      <c r="BH578" s="229">
        <f>IF(N578="sníž. přenesená",J578,0)</f>
        <v>0</v>
      </c>
      <c r="BI578" s="229">
        <f>IF(N578="nulová",J578,0)</f>
        <v>0</v>
      </c>
      <c r="BJ578" s="18" t="s">
        <v>87</v>
      </c>
      <c r="BK578" s="229">
        <f>ROUND(I578*H578,2)</f>
        <v>0</v>
      </c>
      <c r="BL578" s="18" t="s">
        <v>130</v>
      </c>
      <c r="BM578" s="228" t="s">
        <v>603</v>
      </c>
    </row>
    <row r="579" spans="1:47" s="2" customFormat="1" ht="12">
      <c r="A579" s="39"/>
      <c r="B579" s="40"/>
      <c r="C579" s="41"/>
      <c r="D579" s="230" t="s">
        <v>132</v>
      </c>
      <c r="E579" s="41"/>
      <c r="F579" s="231" t="s">
        <v>602</v>
      </c>
      <c r="G579" s="41"/>
      <c r="H579" s="41"/>
      <c r="I579" s="232"/>
      <c r="J579" s="41"/>
      <c r="K579" s="41"/>
      <c r="L579" s="45"/>
      <c r="M579" s="233"/>
      <c r="N579" s="234"/>
      <c r="O579" s="92"/>
      <c r="P579" s="92"/>
      <c r="Q579" s="92"/>
      <c r="R579" s="92"/>
      <c r="S579" s="92"/>
      <c r="T579" s="93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T579" s="18" t="s">
        <v>132</v>
      </c>
      <c r="AU579" s="18" t="s">
        <v>89</v>
      </c>
    </row>
    <row r="580" spans="1:51" s="13" customFormat="1" ht="12">
      <c r="A580" s="13"/>
      <c r="B580" s="235"/>
      <c r="C580" s="236"/>
      <c r="D580" s="230" t="s">
        <v>134</v>
      </c>
      <c r="E580" s="237" t="s">
        <v>1</v>
      </c>
      <c r="F580" s="238" t="s">
        <v>604</v>
      </c>
      <c r="G580" s="236"/>
      <c r="H580" s="237" t="s">
        <v>1</v>
      </c>
      <c r="I580" s="239"/>
      <c r="J580" s="236"/>
      <c r="K580" s="236"/>
      <c r="L580" s="240"/>
      <c r="M580" s="241"/>
      <c r="N580" s="242"/>
      <c r="O580" s="242"/>
      <c r="P580" s="242"/>
      <c r="Q580" s="242"/>
      <c r="R580" s="242"/>
      <c r="S580" s="242"/>
      <c r="T580" s="24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44" t="s">
        <v>134</v>
      </c>
      <c r="AU580" s="244" t="s">
        <v>89</v>
      </c>
      <c r="AV580" s="13" t="s">
        <v>87</v>
      </c>
      <c r="AW580" s="13" t="s">
        <v>34</v>
      </c>
      <c r="AX580" s="13" t="s">
        <v>79</v>
      </c>
      <c r="AY580" s="244" t="s">
        <v>123</v>
      </c>
    </row>
    <row r="581" spans="1:51" s="14" customFormat="1" ht="12">
      <c r="A581" s="14"/>
      <c r="B581" s="245"/>
      <c r="C581" s="246"/>
      <c r="D581" s="230" t="s">
        <v>134</v>
      </c>
      <c r="E581" s="247" t="s">
        <v>1</v>
      </c>
      <c r="F581" s="248" t="s">
        <v>605</v>
      </c>
      <c r="G581" s="246"/>
      <c r="H581" s="249">
        <v>209.76</v>
      </c>
      <c r="I581" s="250"/>
      <c r="J581" s="246"/>
      <c r="K581" s="246"/>
      <c r="L581" s="251"/>
      <c r="M581" s="252"/>
      <c r="N581" s="253"/>
      <c r="O581" s="253"/>
      <c r="P581" s="253"/>
      <c r="Q581" s="253"/>
      <c r="R581" s="253"/>
      <c r="S581" s="253"/>
      <c r="T581" s="25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55" t="s">
        <v>134</v>
      </c>
      <c r="AU581" s="255" t="s">
        <v>89</v>
      </c>
      <c r="AV581" s="14" t="s">
        <v>89</v>
      </c>
      <c r="AW581" s="14" t="s">
        <v>34</v>
      </c>
      <c r="AX581" s="14" t="s">
        <v>79</v>
      </c>
      <c r="AY581" s="255" t="s">
        <v>123</v>
      </c>
    </row>
    <row r="582" spans="1:51" s="15" customFormat="1" ht="12">
      <c r="A582" s="15"/>
      <c r="B582" s="256"/>
      <c r="C582" s="257"/>
      <c r="D582" s="230" t="s">
        <v>134</v>
      </c>
      <c r="E582" s="258" t="s">
        <v>1</v>
      </c>
      <c r="F582" s="259" t="s">
        <v>137</v>
      </c>
      <c r="G582" s="257"/>
      <c r="H582" s="260">
        <v>209.76</v>
      </c>
      <c r="I582" s="261"/>
      <c r="J582" s="257"/>
      <c r="K582" s="257"/>
      <c r="L582" s="262"/>
      <c r="M582" s="263"/>
      <c r="N582" s="264"/>
      <c r="O582" s="264"/>
      <c r="P582" s="264"/>
      <c r="Q582" s="264"/>
      <c r="R582" s="264"/>
      <c r="S582" s="264"/>
      <c r="T582" s="26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T582" s="266" t="s">
        <v>134</v>
      </c>
      <c r="AU582" s="266" t="s">
        <v>89</v>
      </c>
      <c r="AV582" s="15" t="s">
        <v>130</v>
      </c>
      <c r="AW582" s="15" t="s">
        <v>34</v>
      </c>
      <c r="AX582" s="15" t="s">
        <v>87</v>
      </c>
      <c r="AY582" s="266" t="s">
        <v>123</v>
      </c>
    </row>
    <row r="583" spans="1:65" s="2" customFormat="1" ht="44.25" customHeight="1">
      <c r="A583" s="39"/>
      <c r="B583" s="40"/>
      <c r="C583" s="216" t="s">
        <v>606</v>
      </c>
      <c r="D583" s="216" t="s">
        <v>126</v>
      </c>
      <c r="E583" s="217" t="s">
        <v>607</v>
      </c>
      <c r="F583" s="218" t="s">
        <v>608</v>
      </c>
      <c r="G583" s="219" t="s">
        <v>356</v>
      </c>
      <c r="H583" s="220">
        <v>5444.355</v>
      </c>
      <c r="I583" s="221"/>
      <c r="J583" s="222">
        <f>ROUND(I583*H583,2)</f>
        <v>0</v>
      </c>
      <c r="K583" s="223"/>
      <c r="L583" s="45"/>
      <c r="M583" s="224" t="s">
        <v>1</v>
      </c>
      <c r="N583" s="225" t="s">
        <v>44</v>
      </c>
      <c r="O583" s="92"/>
      <c r="P583" s="226">
        <f>O583*H583</f>
        <v>0</v>
      </c>
      <c r="Q583" s="226">
        <v>0</v>
      </c>
      <c r="R583" s="226">
        <f>Q583*H583</f>
        <v>0</v>
      </c>
      <c r="S583" s="226">
        <v>0</v>
      </c>
      <c r="T583" s="227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28" t="s">
        <v>130</v>
      </c>
      <c r="AT583" s="228" t="s">
        <v>126</v>
      </c>
      <c r="AU583" s="228" t="s">
        <v>89</v>
      </c>
      <c r="AY583" s="18" t="s">
        <v>123</v>
      </c>
      <c r="BE583" s="229">
        <f>IF(N583="základní",J583,0)</f>
        <v>0</v>
      </c>
      <c r="BF583" s="229">
        <f>IF(N583="snížená",J583,0)</f>
        <v>0</v>
      </c>
      <c r="BG583" s="229">
        <f>IF(N583="zákl. přenesená",J583,0)</f>
        <v>0</v>
      </c>
      <c r="BH583" s="229">
        <f>IF(N583="sníž. přenesená",J583,0)</f>
        <v>0</v>
      </c>
      <c r="BI583" s="229">
        <f>IF(N583="nulová",J583,0)</f>
        <v>0</v>
      </c>
      <c r="BJ583" s="18" t="s">
        <v>87</v>
      </c>
      <c r="BK583" s="229">
        <f>ROUND(I583*H583,2)</f>
        <v>0</v>
      </c>
      <c r="BL583" s="18" t="s">
        <v>130</v>
      </c>
      <c r="BM583" s="228" t="s">
        <v>609</v>
      </c>
    </row>
    <row r="584" spans="1:47" s="2" customFormat="1" ht="12">
      <c r="A584" s="39"/>
      <c r="B584" s="40"/>
      <c r="C584" s="41"/>
      <c r="D584" s="230" t="s">
        <v>132</v>
      </c>
      <c r="E584" s="41"/>
      <c r="F584" s="231" t="s">
        <v>608</v>
      </c>
      <c r="G584" s="41"/>
      <c r="H584" s="41"/>
      <c r="I584" s="232"/>
      <c r="J584" s="41"/>
      <c r="K584" s="41"/>
      <c r="L584" s="45"/>
      <c r="M584" s="233"/>
      <c r="N584" s="234"/>
      <c r="O584" s="92"/>
      <c r="P584" s="92"/>
      <c r="Q584" s="92"/>
      <c r="R584" s="92"/>
      <c r="S584" s="92"/>
      <c r="T584" s="93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T584" s="18" t="s">
        <v>132</v>
      </c>
      <c r="AU584" s="18" t="s">
        <v>89</v>
      </c>
    </row>
    <row r="585" spans="1:51" s="13" customFormat="1" ht="12">
      <c r="A585" s="13"/>
      <c r="B585" s="235"/>
      <c r="C585" s="236"/>
      <c r="D585" s="230" t="s">
        <v>134</v>
      </c>
      <c r="E585" s="237" t="s">
        <v>1</v>
      </c>
      <c r="F585" s="238" t="s">
        <v>610</v>
      </c>
      <c r="G585" s="236"/>
      <c r="H585" s="237" t="s">
        <v>1</v>
      </c>
      <c r="I585" s="239"/>
      <c r="J585" s="236"/>
      <c r="K585" s="236"/>
      <c r="L585" s="240"/>
      <c r="M585" s="241"/>
      <c r="N585" s="242"/>
      <c r="O585" s="242"/>
      <c r="P585" s="242"/>
      <c r="Q585" s="242"/>
      <c r="R585" s="242"/>
      <c r="S585" s="242"/>
      <c r="T585" s="24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44" t="s">
        <v>134</v>
      </c>
      <c r="AU585" s="244" t="s">
        <v>89</v>
      </c>
      <c r="AV585" s="13" t="s">
        <v>87</v>
      </c>
      <c r="AW585" s="13" t="s">
        <v>34</v>
      </c>
      <c r="AX585" s="13" t="s">
        <v>79</v>
      </c>
      <c r="AY585" s="244" t="s">
        <v>123</v>
      </c>
    </row>
    <row r="586" spans="1:51" s="14" customFormat="1" ht="12">
      <c r="A586" s="14"/>
      <c r="B586" s="245"/>
      <c r="C586" s="246"/>
      <c r="D586" s="230" t="s">
        <v>134</v>
      </c>
      <c r="E586" s="247" t="s">
        <v>1</v>
      </c>
      <c r="F586" s="248" t="s">
        <v>611</v>
      </c>
      <c r="G586" s="246"/>
      <c r="H586" s="249">
        <v>7.685</v>
      </c>
      <c r="I586" s="250"/>
      <c r="J586" s="246"/>
      <c r="K586" s="246"/>
      <c r="L586" s="251"/>
      <c r="M586" s="252"/>
      <c r="N586" s="253"/>
      <c r="O586" s="253"/>
      <c r="P586" s="253"/>
      <c r="Q586" s="253"/>
      <c r="R586" s="253"/>
      <c r="S586" s="253"/>
      <c r="T586" s="25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55" t="s">
        <v>134</v>
      </c>
      <c r="AU586" s="255" t="s">
        <v>89</v>
      </c>
      <c r="AV586" s="14" t="s">
        <v>89</v>
      </c>
      <c r="AW586" s="14" t="s">
        <v>34</v>
      </c>
      <c r="AX586" s="14" t="s">
        <v>79</v>
      </c>
      <c r="AY586" s="255" t="s">
        <v>123</v>
      </c>
    </row>
    <row r="587" spans="1:51" s="14" customFormat="1" ht="12">
      <c r="A587" s="14"/>
      <c r="B587" s="245"/>
      <c r="C587" s="246"/>
      <c r="D587" s="230" t="s">
        <v>134</v>
      </c>
      <c r="E587" s="247" t="s">
        <v>1</v>
      </c>
      <c r="F587" s="248" t="s">
        <v>612</v>
      </c>
      <c r="G587" s="246"/>
      <c r="H587" s="249">
        <v>401.28</v>
      </c>
      <c r="I587" s="250"/>
      <c r="J587" s="246"/>
      <c r="K587" s="246"/>
      <c r="L587" s="251"/>
      <c r="M587" s="252"/>
      <c r="N587" s="253"/>
      <c r="O587" s="253"/>
      <c r="P587" s="253"/>
      <c r="Q587" s="253"/>
      <c r="R587" s="253"/>
      <c r="S587" s="253"/>
      <c r="T587" s="25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55" t="s">
        <v>134</v>
      </c>
      <c r="AU587" s="255" t="s">
        <v>89</v>
      </c>
      <c r="AV587" s="14" t="s">
        <v>89</v>
      </c>
      <c r="AW587" s="14" t="s">
        <v>34</v>
      </c>
      <c r="AX587" s="14" t="s">
        <v>79</v>
      </c>
      <c r="AY587" s="255" t="s">
        <v>123</v>
      </c>
    </row>
    <row r="588" spans="1:51" s="14" customFormat="1" ht="12">
      <c r="A588" s="14"/>
      <c r="B588" s="245"/>
      <c r="C588" s="246"/>
      <c r="D588" s="230" t="s">
        <v>134</v>
      </c>
      <c r="E588" s="247" t="s">
        <v>1</v>
      </c>
      <c r="F588" s="248" t="s">
        <v>613</v>
      </c>
      <c r="G588" s="246"/>
      <c r="H588" s="249">
        <v>5035.39</v>
      </c>
      <c r="I588" s="250"/>
      <c r="J588" s="246"/>
      <c r="K588" s="246"/>
      <c r="L588" s="251"/>
      <c r="M588" s="252"/>
      <c r="N588" s="253"/>
      <c r="O588" s="253"/>
      <c r="P588" s="253"/>
      <c r="Q588" s="253"/>
      <c r="R588" s="253"/>
      <c r="S588" s="253"/>
      <c r="T588" s="25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55" t="s">
        <v>134</v>
      </c>
      <c r="AU588" s="255" t="s">
        <v>89</v>
      </c>
      <c r="AV588" s="14" t="s">
        <v>89</v>
      </c>
      <c r="AW588" s="14" t="s">
        <v>34</v>
      </c>
      <c r="AX588" s="14" t="s">
        <v>79</v>
      </c>
      <c r="AY588" s="255" t="s">
        <v>123</v>
      </c>
    </row>
    <row r="589" spans="1:51" s="15" customFormat="1" ht="12">
      <c r="A589" s="15"/>
      <c r="B589" s="256"/>
      <c r="C589" s="257"/>
      <c r="D589" s="230" t="s">
        <v>134</v>
      </c>
      <c r="E589" s="258" t="s">
        <v>1</v>
      </c>
      <c r="F589" s="259" t="s">
        <v>137</v>
      </c>
      <c r="G589" s="257"/>
      <c r="H589" s="260">
        <v>5444.355</v>
      </c>
      <c r="I589" s="261"/>
      <c r="J589" s="257"/>
      <c r="K589" s="257"/>
      <c r="L589" s="262"/>
      <c r="M589" s="263"/>
      <c r="N589" s="264"/>
      <c r="O589" s="264"/>
      <c r="P589" s="264"/>
      <c r="Q589" s="264"/>
      <c r="R589" s="264"/>
      <c r="S589" s="264"/>
      <c r="T589" s="26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T589" s="266" t="s">
        <v>134</v>
      </c>
      <c r="AU589" s="266" t="s">
        <v>89</v>
      </c>
      <c r="AV589" s="15" t="s">
        <v>130</v>
      </c>
      <c r="AW589" s="15" t="s">
        <v>34</v>
      </c>
      <c r="AX589" s="15" t="s">
        <v>87</v>
      </c>
      <c r="AY589" s="266" t="s">
        <v>123</v>
      </c>
    </row>
    <row r="590" spans="1:65" s="2" customFormat="1" ht="33" customHeight="1">
      <c r="A590" s="39"/>
      <c r="B590" s="40"/>
      <c r="C590" s="216" t="s">
        <v>614</v>
      </c>
      <c r="D590" s="216" t="s">
        <v>126</v>
      </c>
      <c r="E590" s="217" t="s">
        <v>615</v>
      </c>
      <c r="F590" s="218" t="s">
        <v>616</v>
      </c>
      <c r="G590" s="219" t="s">
        <v>356</v>
      </c>
      <c r="H590" s="220">
        <v>6.758</v>
      </c>
      <c r="I590" s="221"/>
      <c r="J590" s="222">
        <f>ROUND(I590*H590,2)</f>
        <v>0</v>
      </c>
      <c r="K590" s="223"/>
      <c r="L590" s="45"/>
      <c r="M590" s="224" t="s">
        <v>1</v>
      </c>
      <c r="N590" s="225" t="s">
        <v>44</v>
      </c>
      <c r="O590" s="92"/>
      <c r="P590" s="226">
        <f>O590*H590</f>
        <v>0</v>
      </c>
      <c r="Q590" s="226">
        <v>0</v>
      </c>
      <c r="R590" s="226">
        <f>Q590*H590</f>
        <v>0</v>
      </c>
      <c r="S590" s="226">
        <v>0</v>
      </c>
      <c r="T590" s="227">
        <f>S590*H590</f>
        <v>0</v>
      </c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R590" s="228" t="s">
        <v>130</v>
      </c>
      <c r="AT590" s="228" t="s">
        <v>126</v>
      </c>
      <c r="AU590" s="228" t="s">
        <v>89</v>
      </c>
      <c r="AY590" s="18" t="s">
        <v>123</v>
      </c>
      <c r="BE590" s="229">
        <f>IF(N590="základní",J590,0)</f>
        <v>0</v>
      </c>
      <c r="BF590" s="229">
        <f>IF(N590="snížená",J590,0)</f>
        <v>0</v>
      </c>
      <c r="BG590" s="229">
        <f>IF(N590="zákl. přenesená",J590,0)</f>
        <v>0</v>
      </c>
      <c r="BH590" s="229">
        <f>IF(N590="sníž. přenesená",J590,0)</f>
        <v>0</v>
      </c>
      <c r="BI590" s="229">
        <f>IF(N590="nulová",J590,0)</f>
        <v>0</v>
      </c>
      <c r="BJ590" s="18" t="s">
        <v>87</v>
      </c>
      <c r="BK590" s="229">
        <f>ROUND(I590*H590,2)</f>
        <v>0</v>
      </c>
      <c r="BL590" s="18" t="s">
        <v>130</v>
      </c>
      <c r="BM590" s="228" t="s">
        <v>617</v>
      </c>
    </row>
    <row r="591" spans="1:47" s="2" customFormat="1" ht="12">
      <c r="A591" s="39"/>
      <c r="B591" s="40"/>
      <c r="C591" s="41"/>
      <c r="D591" s="230" t="s">
        <v>132</v>
      </c>
      <c r="E591" s="41"/>
      <c r="F591" s="231" t="s">
        <v>618</v>
      </c>
      <c r="G591" s="41"/>
      <c r="H591" s="41"/>
      <c r="I591" s="232"/>
      <c r="J591" s="41"/>
      <c r="K591" s="41"/>
      <c r="L591" s="45"/>
      <c r="M591" s="233"/>
      <c r="N591" s="234"/>
      <c r="O591" s="92"/>
      <c r="P591" s="92"/>
      <c r="Q591" s="92"/>
      <c r="R591" s="92"/>
      <c r="S591" s="92"/>
      <c r="T591" s="93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T591" s="18" t="s">
        <v>132</v>
      </c>
      <c r="AU591" s="18" t="s">
        <v>89</v>
      </c>
    </row>
    <row r="592" spans="1:51" s="13" customFormat="1" ht="12">
      <c r="A592" s="13"/>
      <c r="B592" s="235"/>
      <c r="C592" s="236"/>
      <c r="D592" s="230" t="s">
        <v>134</v>
      </c>
      <c r="E592" s="237" t="s">
        <v>1</v>
      </c>
      <c r="F592" s="238" t="s">
        <v>619</v>
      </c>
      <c r="G592" s="236"/>
      <c r="H592" s="237" t="s">
        <v>1</v>
      </c>
      <c r="I592" s="239"/>
      <c r="J592" s="236"/>
      <c r="K592" s="236"/>
      <c r="L592" s="240"/>
      <c r="M592" s="241"/>
      <c r="N592" s="242"/>
      <c r="O592" s="242"/>
      <c r="P592" s="242"/>
      <c r="Q592" s="242"/>
      <c r="R592" s="242"/>
      <c r="S592" s="242"/>
      <c r="T592" s="24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4" t="s">
        <v>134</v>
      </c>
      <c r="AU592" s="244" t="s">
        <v>89</v>
      </c>
      <c r="AV592" s="13" t="s">
        <v>87</v>
      </c>
      <c r="AW592" s="13" t="s">
        <v>34</v>
      </c>
      <c r="AX592" s="13" t="s">
        <v>79</v>
      </c>
      <c r="AY592" s="244" t="s">
        <v>123</v>
      </c>
    </row>
    <row r="593" spans="1:51" s="14" customFormat="1" ht="12">
      <c r="A593" s="14"/>
      <c r="B593" s="245"/>
      <c r="C593" s="246"/>
      <c r="D593" s="230" t="s">
        <v>134</v>
      </c>
      <c r="E593" s="247" t="s">
        <v>1</v>
      </c>
      <c r="F593" s="248" t="s">
        <v>620</v>
      </c>
      <c r="G593" s="246"/>
      <c r="H593" s="249">
        <v>6.758</v>
      </c>
      <c r="I593" s="250"/>
      <c r="J593" s="246"/>
      <c r="K593" s="246"/>
      <c r="L593" s="251"/>
      <c r="M593" s="252"/>
      <c r="N593" s="253"/>
      <c r="O593" s="253"/>
      <c r="P593" s="253"/>
      <c r="Q593" s="253"/>
      <c r="R593" s="253"/>
      <c r="S593" s="253"/>
      <c r="T593" s="25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55" t="s">
        <v>134</v>
      </c>
      <c r="AU593" s="255" t="s">
        <v>89</v>
      </c>
      <c r="AV593" s="14" t="s">
        <v>89</v>
      </c>
      <c r="AW593" s="14" t="s">
        <v>34</v>
      </c>
      <c r="AX593" s="14" t="s">
        <v>79</v>
      </c>
      <c r="AY593" s="255" t="s">
        <v>123</v>
      </c>
    </row>
    <row r="594" spans="1:51" s="15" customFormat="1" ht="12">
      <c r="A594" s="15"/>
      <c r="B594" s="256"/>
      <c r="C594" s="257"/>
      <c r="D594" s="230" t="s">
        <v>134</v>
      </c>
      <c r="E594" s="258" t="s">
        <v>1</v>
      </c>
      <c r="F594" s="259" t="s">
        <v>137</v>
      </c>
      <c r="G594" s="257"/>
      <c r="H594" s="260">
        <v>6.758</v>
      </c>
      <c r="I594" s="261"/>
      <c r="J594" s="257"/>
      <c r="K594" s="257"/>
      <c r="L594" s="262"/>
      <c r="M594" s="263"/>
      <c r="N594" s="264"/>
      <c r="O594" s="264"/>
      <c r="P594" s="264"/>
      <c r="Q594" s="264"/>
      <c r="R594" s="264"/>
      <c r="S594" s="264"/>
      <c r="T594" s="26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T594" s="266" t="s">
        <v>134</v>
      </c>
      <c r="AU594" s="266" t="s">
        <v>89</v>
      </c>
      <c r="AV594" s="15" t="s">
        <v>130</v>
      </c>
      <c r="AW594" s="15" t="s">
        <v>34</v>
      </c>
      <c r="AX594" s="15" t="s">
        <v>87</v>
      </c>
      <c r="AY594" s="266" t="s">
        <v>123</v>
      </c>
    </row>
    <row r="595" spans="1:65" s="2" customFormat="1" ht="33" customHeight="1">
      <c r="A595" s="39"/>
      <c r="B595" s="40"/>
      <c r="C595" s="216" t="s">
        <v>621</v>
      </c>
      <c r="D595" s="216" t="s">
        <v>126</v>
      </c>
      <c r="E595" s="217" t="s">
        <v>622</v>
      </c>
      <c r="F595" s="218" t="s">
        <v>623</v>
      </c>
      <c r="G595" s="219" t="s">
        <v>356</v>
      </c>
      <c r="H595" s="220">
        <v>0.855</v>
      </c>
      <c r="I595" s="221"/>
      <c r="J595" s="222">
        <f>ROUND(I595*H595,2)</f>
        <v>0</v>
      </c>
      <c r="K595" s="223"/>
      <c r="L595" s="45"/>
      <c r="M595" s="224" t="s">
        <v>1</v>
      </c>
      <c r="N595" s="225" t="s">
        <v>44</v>
      </c>
      <c r="O595" s="92"/>
      <c r="P595" s="226">
        <f>O595*H595</f>
        <v>0</v>
      </c>
      <c r="Q595" s="226">
        <v>0</v>
      </c>
      <c r="R595" s="226">
        <f>Q595*H595</f>
        <v>0</v>
      </c>
      <c r="S595" s="226">
        <v>0</v>
      </c>
      <c r="T595" s="227">
        <f>S595*H595</f>
        <v>0</v>
      </c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R595" s="228" t="s">
        <v>130</v>
      </c>
      <c r="AT595" s="228" t="s">
        <v>126</v>
      </c>
      <c r="AU595" s="228" t="s">
        <v>89</v>
      </c>
      <c r="AY595" s="18" t="s">
        <v>123</v>
      </c>
      <c r="BE595" s="229">
        <f>IF(N595="základní",J595,0)</f>
        <v>0</v>
      </c>
      <c r="BF595" s="229">
        <f>IF(N595="snížená",J595,0)</f>
        <v>0</v>
      </c>
      <c r="BG595" s="229">
        <f>IF(N595="zákl. přenesená",J595,0)</f>
        <v>0</v>
      </c>
      <c r="BH595" s="229">
        <f>IF(N595="sníž. přenesená",J595,0)</f>
        <v>0</v>
      </c>
      <c r="BI595" s="229">
        <f>IF(N595="nulová",J595,0)</f>
        <v>0</v>
      </c>
      <c r="BJ595" s="18" t="s">
        <v>87</v>
      </c>
      <c r="BK595" s="229">
        <f>ROUND(I595*H595,2)</f>
        <v>0</v>
      </c>
      <c r="BL595" s="18" t="s">
        <v>130</v>
      </c>
      <c r="BM595" s="228" t="s">
        <v>624</v>
      </c>
    </row>
    <row r="596" spans="1:47" s="2" customFormat="1" ht="12">
      <c r="A596" s="39"/>
      <c r="B596" s="40"/>
      <c r="C596" s="41"/>
      <c r="D596" s="230" t="s">
        <v>132</v>
      </c>
      <c r="E596" s="41"/>
      <c r="F596" s="231" t="s">
        <v>625</v>
      </c>
      <c r="G596" s="41"/>
      <c r="H596" s="41"/>
      <c r="I596" s="232"/>
      <c r="J596" s="41"/>
      <c r="K596" s="41"/>
      <c r="L596" s="45"/>
      <c r="M596" s="233"/>
      <c r="N596" s="234"/>
      <c r="O596" s="92"/>
      <c r="P596" s="92"/>
      <c r="Q596" s="92"/>
      <c r="R596" s="92"/>
      <c r="S596" s="92"/>
      <c r="T596" s="93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T596" s="18" t="s">
        <v>132</v>
      </c>
      <c r="AU596" s="18" t="s">
        <v>89</v>
      </c>
    </row>
    <row r="597" spans="1:51" s="13" customFormat="1" ht="12">
      <c r="A597" s="13"/>
      <c r="B597" s="235"/>
      <c r="C597" s="236"/>
      <c r="D597" s="230" t="s">
        <v>134</v>
      </c>
      <c r="E597" s="237" t="s">
        <v>1</v>
      </c>
      <c r="F597" s="238" t="s">
        <v>626</v>
      </c>
      <c r="G597" s="236"/>
      <c r="H597" s="237" t="s">
        <v>1</v>
      </c>
      <c r="I597" s="239"/>
      <c r="J597" s="236"/>
      <c r="K597" s="236"/>
      <c r="L597" s="240"/>
      <c r="M597" s="241"/>
      <c r="N597" s="242"/>
      <c r="O597" s="242"/>
      <c r="P597" s="242"/>
      <c r="Q597" s="242"/>
      <c r="R597" s="242"/>
      <c r="S597" s="242"/>
      <c r="T597" s="24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4" t="s">
        <v>134</v>
      </c>
      <c r="AU597" s="244" t="s">
        <v>89</v>
      </c>
      <c r="AV597" s="13" t="s">
        <v>87</v>
      </c>
      <c r="AW597" s="13" t="s">
        <v>34</v>
      </c>
      <c r="AX597" s="13" t="s">
        <v>79</v>
      </c>
      <c r="AY597" s="244" t="s">
        <v>123</v>
      </c>
    </row>
    <row r="598" spans="1:51" s="14" customFormat="1" ht="12">
      <c r="A598" s="14"/>
      <c r="B598" s="245"/>
      <c r="C598" s="246"/>
      <c r="D598" s="230" t="s">
        <v>134</v>
      </c>
      <c r="E598" s="247" t="s">
        <v>1</v>
      </c>
      <c r="F598" s="248" t="s">
        <v>627</v>
      </c>
      <c r="G598" s="246"/>
      <c r="H598" s="249">
        <v>0.855</v>
      </c>
      <c r="I598" s="250"/>
      <c r="J598" s="246"/>
      <c r="K598" s="246"/>
      <c r="L598" s="251"/>
      <c r="M598" s="252"/>
      <c r="N598" s="253"/>
      <c r="O598" s="253"/>
      <c r="P598" s="253"/>
      <c r="Q598" s="253"/>
      <c r="R598" s="253"/>
      <c r="S598" s="253"/>
      <c r="T598" s="25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55" t="s">
        <v>134</v>
      </c>
      <c r="AU598" s="255" t="s">
        <v>89</v>
      </c>
      <c r="AV598" s="14" t="s">
        <v>89</v>
      </c>
      <c r="AW598" s="14" t="s">
        <v>34</v>
      </c>
      <c r="AX598" s="14" t="s">
        <v>79</v>
      </c>
      <c r="AY598" s="255" t="s">
        <v>123</v>
      </c>
    </row>
    <row r="599" spans="1:51" s="15" customFormat="1" ht="12">
      <c r="A599" s="15"/>
      <c r="B599" s="256"/>
      <c r="C599" s="257"/>
      <c r="D599" s="230" t="s">
        <v>134</v>
      </c>
      <c r="E599" s="258" t="s">
        <v>1</v>
      </c>
      <c r="F599" s="259" t="s">
        <v>137</v>
      </c>
      <c r="G599" s="257"/>
      <c r="H599" s="260">
        <v>0.855</v>
      </c>
      <c r="I599" s="261"/>
      <c r="J599" s="257"/>
      <c r="K599" s="257"/>
      <c r="L599" s="262"/>
      <c r="M599" s="263"/>
      <c r="N599" s="264"/>
      <c r="O599" s="264"/>
      <c r="P599" s="264"/>
      <c r="Q599" s="264"/>
      <c r="R599" s="264"/>
      <c r="S599" s="264"/>
      <c r="T599" s="26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T599" s="266" t="s">
        <v>134</v>
      </c>
      <c r="AU599" s="266" t="s">
        <v>89</v>
      </c>
      <c r="AV599" s="15" t="s">
        <v>130</v>
      </c>
      <c r="AW599" s="15" t="s">
        <v>34</v>
      </c>
      <c r="AX599" s="15" t="s">
        <v>87</v>
      </c>
      <c r="AY599" s="266" t="s">
        <v>123</v>
      </c>
    </row>
    <row r="600" spans="1:63" s="12" customFormat="1" ht="22.8" customHeight="1">
      <c r="A600" s="12"/>
      <c r="B600" s="200"/>
      <c r="C600" s="201"/>
      <c r="D600" s="202" t="s">
        <v>78</v>
      </c>
      <c r="E600" s="214" t="s">
        <v>628</v>
      </c>
      <c r="F600" s="214" t="s">
        <v>629</v>
      </c>
      <c r="G600" s="201"/>
      <c r="H600" s="201"/>
      <c r="I600" s="204"/>
      <c r="J600" s="215">
        <f>BK600</f>
        <v>0</v>
      </c>
      <c r="K600" s="201"/>
      <c r="L600" s="206"/>
      <c r="M600" s="207"/>
      <c r="N600" s="208"/>
      <c r="O600" s="208"/>
      <c r="P600" s="209">
        <f>SUM(P601:P602)</f>
        <v>0</v>
      </c>
      <c r="Q600" s="208"/>
      <c r="R600" s="209">
        <f>SUM(R601:R602)</f>
        <v>0</v>
      </c>
      <c r="S600" s="208"/>
      <c r="T600" s="210">
        <f>SUM(T601:T602)</f>
        <v>0</v>
      </c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R600" s="211" t="s">
        <v>87</v>
      </c>
      <c r="AT600" s="212" t="s">
        <v>78</v>
      </c>
      <c r="AU600" s="212" t="s">
        <v>87</v>
      </c>
      <c r="AY600" s="211" t="s">
        <v>123</v>
      </c>
      <c r="BK600" s="213">
        <f>SUM(BK601:BK602)</f>
        <v>0</v>
      </c>
    </row>
    <row r="601" spans="1:65" s="2" customFormat="1" ht="33" customHeight="1">
      <c r="A601" s="39"/>
      <c r="B601" s="40"/>
      <c r="C601" s="216" t="s">
        <v>630</v>
      </c>
      <c r="D601" s="216" t="s">
        <v>126</v>
      </c>
      <c r="E601" s="217" t="s">
        <v>631</v>
      </c>
      <c r="F601" s="218" t="s">
        <v>632</v>
      </c>
      <c r="G601" s="219" t="s">
        <v>356</v>
      </c>
      <c r="H601" s="220">
        <v>3101.162</v>
      </c>
      <c r="I601" s="221"/>
      <c r="J601" s="222">
        <f>ROUND(I601*H601,2)</f>
        <v>0</v>
      </c>
      <c r="K601" s="223"/>
      <c r="L601" s="45"/>
      <c r="M601" s="224" t="s">
        <v>1</v>
      </c>
      <c r="N601" s="225" t="s">
        <v>44</v>
      </c>
      <c r="O601" s="92"/>
      <c r="P601" s="226">
        <f>O601*H601</f>
        <v>0</v>
      </c>
      <c r="Q601" s="226">
        <v>0</v>
      </c>
      <c r="R601" s="226">
        <f>Q601*H601</f>
        <v>0</v>
      </c>
      <c r="S601" s="226">
        <v>0</v>
      </c>
      <c r="T601" s="227">
        <f>S601*H601</f>
        <v>0</v>
      </c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R601" s="228" t="s">
        <v>130</v>
      </c>
      <c r="AT601" s="228" t="s">
        <v>126</v>
      </c>
      <c r="AU601" s="228" t="s">
        <v>89</v>
      </c>
      <c r="AY601" s="18" t="s">
        <v>123</v>
      </c>
      <c r="BE601" s="229">
        <f>IF(N601="základní",J601,0)</f>
        <v>0</v>
      </c>
      <c r="BF601" s="229">
        <f>IF(N601="snížená",J601,0)</f>
        <v>0</v>
      </c>
      <c r="BG601" s="229">
        <f>IF(N601="zákl. přenesená",J601,0)</f>
        <v>0</v>
      </c>
      <c r="BH601" s="229">
        <f>IF(N601="sníž. přenesená",J601,0)</f>
        <v>0</v>
      </c>
      <c r="BI601" s="229">
        <f>IF(N601="nulová",J601,0)</f>
        <v>0</v>
      </c>
      <c r="BJ601" s="18" t="s">
        <v>87</v>
      </c>
      <c r="BK601" s="229">
        <f>ROUND(I601*H601,2)</f>
        <v>0</v>
      </c>
      <c r="BL601" s="18" t="s">
        <v>130</v>
      </c>
      <c r="BM601" s="228" t="s">
        <v>633</v>
      </c>
    </row>
    <row r="602" spans="1:47" s="2" customFormat="1" ht="12">
      <c r="A602" s="39"/>
      <c r="B602" s="40"/>
      <c r="C602" s="41"/>
      <c r="D602" s="230" t="s">
        <v>132</v>
      </c>
      <c r="E602" s="41"/>
      <c r="F602" s="231" t="s">
        <v>634</v>
      </c>
      <c r="G602" s="41"/>
      <c r="H602" s="41"/>
      <c r="I602" s="232"/>
      <c r="J602" s="41"/>
      <c r="K602" s="41"/>
      <c r="L602" s="45"/>
      <c r="M602" s="289"/>
      <c r="N602" s="290"/>
      <c r="O602" s="291"/>
      <c r="P602" s="291"/>
      <c r="Q602" s="291"/>
      <c r="R602" s="291"/>
      <c r="S602" s="291"/>
      <c r="T602" s="292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T602" s="18" t="s">
        <v>132</v>
      </c>
      <c r="AU602" s="18" t="s">
        <v>89</v>
      </c>
    </row>
    <row r="603" spans="1:31" s="2" customFormat="1" ht="6.95" customHeight="1">
      <c r="A603" s="39"/>
      <c r="B603" s="67"/>
      <c r="C603" s="68"/>
      <c r="D603" s="68"/>
      <c r="E603" s="68"/>
      <c r="F603" s="68"/>
      <c r="G603" s="68"/>
      <c r="H603" s="68"/>
      <c r="I603" s="68"/>
      <c r="J603" s="68"/>
      <c r="K603" s="68"/>
      <c r="L603" s="45"/>
      <c r="M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</row>
  </sheetData>
  <sheetProtection password="CCF4" sheet="1" objects="1" scenarios="1" formatColumns="0" formatRows="0" autoFilter="0"/>
  <autoFilter ref="C125:K602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LAPTOP-2INGRA1T\Marcela</dc:creator>
  <cp:keywords/>
  <dc:description/>
  <cp:lastModifiedBy>LAPTOP-2INGRA1T\Marcela</cp:lastModifiedBy>
  <dcterms:created xsi:type="dcterms:W3CDTF">2021-04-27T07:27:24Z</dcterms:created>
  <dcterms:modified xsi:type="dcterms:W3CDTF">2021-04-27T07:27:27Z</dcterms:modified>
  <cp:category/>
  <cp:version/>
  <cp:contentType/>
  <cp:contentStatus/>
</cp:coreProperties>
</file>