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pape00\OneDrive - Univerzita Palackého v Olomouci\PRACOVNÍ\Petra Vopálková\2022\SKM_Zdroj tepla VŠK ER_VZMR\"/>
    </mc:Choice>
  </mc:AlternateContent>
  <bookViews>
    <workbookView xWindow="0" yWindow="0" windowWidth="28800" windowHeight="12330" activeTab="4"/>
  </bookViews>
  <sheets>
    <sheet name="Rekapitulace stavby" sheetId="1" r:id="rId1"/>
    <sheet name="01 - Vytápění" sheetId="2" r:id="rId2"/>
    <sheet name="02 - Zdravotně technické ..." sheetId="3" r:id="rId3"/>
    <sheet name="03 - VRN" sheetId="4" r:id="rId4"/>
    <sheet name="04 - MaR a EMI" sheetId="5" r:id="rId5"/>
    <sheet name="Pokyny pro vyplnění" sheetId="6" r:id="rId6"/>
  </sheets>
  <definedNames>
    <definedName name="_xlnm._FilterDatabase" localSheetId="1" hidden="1">'01 - Vytápění'!$C$86:$K$298</definedName>
    <definedName name="_xlnm._FilterDatabase" localSheetId="2" hidden="1">'02 - Zdravotně technické ...'!$C$83:$K$189</definedName>
    <definedName name="_xlnm._FilterDatabase" localSheetId="3" hidden="1">'03 - VRN'!$C$82:$K$96</definedName>
    <definedName name="_xlnm._FilterDatabase" localSheetId="4" hidden="1">'04 - MaR a EMI'!$C$85:$K$288</definedName>
    <definedName name="_xlnm.Print_Titles" localSheetId="1">'01 - Vytápění'!$86:$86</definedName>
    <definedName name="_xlnm.Print_Titles" localSheetId="2">'02 - Zdravotně technické ...'!$83:$83</definedName>
    <definedName name="_xlnm.Print_Titles" localSheetId="3">'03 - VRN'!$82:$82</definedName>
    <definedName name="_xlnm.Print_Titles" localSheetId="4">'04 - MaR a EMI'!$85:$85</definedName>
    <definedName name="_xlnm.Print_Titles" localSheetId="0">'Rekapitulace stavby'!$52:$52</definedName>
    <definedName name="_xlnm.Print_Area" localSheetId="1">'01 - Vytápění'!$C$4:$J$39,'01 - Vytápění'!$C$45:$J$68,'01 - Vytápění'!$C$74:$K$298</definedName>
    <definedName name="_xlnm.Print_Area" localSheetId="2">'02 - Zdravotně technické ...'!$C$4:$J$39,'02 - Zdravotně technické ...'!$C$45:$J$65,'02 - Zdravotně technické ...'!$C$71:$K$189</definedName>
    <definedName name="_xlnm.Print_Area" localSheetId="3">'03 - VRN'!$C$4:$J$39,'03 - VRN'!$C$45:$J$64,'03 - VRN'!$C$70:$K$96</definedName>
    <definedName name="_xlnm.Print_Area" localSheetId="4">'04 - MaR a EMI'!$C$4:$J$39,'04 - MaR a EMI'!$C$45:$J$67,'04 - MaR a EMI'!$C$73:$K$288</definedName>
    <definedName name="_xlnm.Print_Area" localSheetId="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stavby'!$C$42:$AQ$59</definedName>
  </definedNames>
  <calcPr calcId="162913"/>
</workbook>
</file>

<file path=xl/calcChain.xml><?xml version="1.0" encoding="utf-8"?>
<calcChain xmlns="http://schemas.openxmlformats.org/spreadsheetml/2006/main">
  <c r="J37" i="5" l="1"/>
  <c r="J36" i="5"/>
  <c r="AY58" i="1"/>
  <c r="J35" i="5"/>
  <c r="AX58" i="1"/>
  <c r="BI287" i="5"/>
  <c r="BH287" i="5"/>
  <c r="BG287" i="5"/>
  <c r="BF287" i="5"/>
  <c r="T287" i="5"/>
  <c r="R287" i="5"/>
  <c r="P287" i="5"/>
  <c r="BI285" i="5"/>
  <c r="BH285" i="5"/>
  <c r="BG285" i="5"/>
  <c r="BF285" i="5"/>
  <c r="T285" i="5"/>
  <c r="R285" i="5"/>
  <c r="P285" i="5"/>
  <c r="BI283" i="5"/>
  <c r="BH283" i="5"/>
  <c r="BG283" i="5"/>
  <c r="BF283" i="5"/>
  <c r="T283" i="5"/>
  <c r="R283" i="5"/>
  <c r="P283" i="5"/>
  <c r="BI281" i="5"/>
  <c r="BH281" i="5"/>
  <c r="BG281" i="5"/>
  <c r="BF281" i="5"/>
  <c r="T281" i="5"/>
  <c r="R281" i="5"/>
  <c r="P281" i="5"/>
  <c r="BI277" i="5"/>
  <c r="BH277" i="5"/>
  <c r="BG277" i="5"/>
  <c r="BF277" i="5"/>
  <c r="T277" i="5"/>
  <c r="R277" i="5"/>
  <c r="P277" i="5"/>
  <c r="BI275" i="5"/>
  <c r="BH275" i="5"/>
  <c r="BG275" i="5"/>
  <c r="BF275" i="5"/>
  <c r="T275" i="5"/>
  <c r="R275" i="5"/>
  <c r="P275" i="5"/>
  <c r="BI272" i="5"/>
  <c r="BH272" i="5"/>
  <c r="BG272" i="5"/>
  <c r="BF272" i="5"/>
  <c r="T272" i="5"/>
  <c r="R272" i="5"/>
  <c r="P272" i="5"/>
  <c r="BI269" i="5"/>
  <c r="BH269" i="5"/>
  <c r="BG269" i="5"/>
  <c r="BF269" i="5"/>
  <c r="T269" i="5"/>
  <c r="R269" i="5"/>
  <c r="P269" i="5"/>
  <c r="BI266" i="5"/>
  <c r="BH266" i="5"/>
  <c r="BG266" i="5"/>
  <c r="BF266" i="5"/>
  <c r="T266" i="5"/>
  <c r="R266" i="5"/>
  <c r="P266" i="5"/>
  <c r="BI262" i="5"/>
  <c r="BH262" i="5"/>
  <c r="BG262" i="5"/>
  <c r="BF262" i="5"/>
  <c r="T262" i="5"/>
  <c r="R262" i="5"/>
  <c r="P262" i="5"/>
  <c r="BI259" i="5"/>
  <c r="BH259" i="5"/>
  <c r="BG259" i="5"/>
  <c r="BF259" i="5"/>
  <c r="T259" i="5"/>
  <c r="R259" i="5"/>
  <c r="P259" i="5"/>
  <c r="BI256" i="5"/>
  <c r="BH256" i="5"/>
  <c r="BG256" i="5"/>
  <c r="BF256" i="5"/>
  <c r="T256" i="5"/>
  <c r="R256" i="5"/>
  <c r="P256" i="5"/>
  <c r="BI253" i="5"/>
  <c r="BH253" i="5"/>
  <c r="BG253" i="5"/>
  <c r="BF253" i="5"/>
  <c r="T253" i="5"/>
  <c r="R253" i="5"/>
  <c r="P253" i="5"/>
  <c r="BI250" i="5"/>
  <c r="BH250" i="5"/>
  <c r="BG250" i="5"/>
  <c r="BF250" i="5"/>
  <c r="T250" i="5"/>
  <c r="R250" i="5"/>
  <c r="P250" i="5"/>
  <c r="BI247" i="5"/>
  <c r="BH247" i="5"/>
  <c r="BG247" i="5"/>
  <c r="BF247" i="5"/>
  <c r="T247" i="5"/>
  <c r="R247" i="5"/>
  <c r="P247" i="5"/>
  <c r="BI244" i="5"/>
  <c r="BH244" i="5"/>
  <c r="BG244" i="5"/>
  <c r="BF244" i="5"/>
  <c r="T244" i="5"/>
  <c r="R244" i="5"/>
  <c r="P244" i="5"/>
  <c r="BI241" i="5"/>
  <c r="BH241" i="5"/>
  <c r="BG241" i="5"/>
  <c r="BF241" i="5"/>
  <c r="T241" i="5"/>
  <c r="R241" i="5"/>
  <c r="P241" i="5"/>
  <c r="BI238" i="5"/>
  <c r="BH238" i="5"/>
  <c r="BG238" i="5"/>
  <c r="BF238" i="5"/>
  <c r="T238" i="5"/>
  <c r="R238" i="5"/>
  <c r="P238" i="5"/>
  <c r="BI235" i="5"/>
  <c r="BH235" i="5"/>
  <c r="BG235" i="5"/>
  <c r="BF235" i="5"/>
  <c r="T235" i="5"/>
  <c r="R235" i="5"/>
  <c r="P235" i="5"/>
  <c r="BI232" i="5"/>
  <c r="BH232" i="5"/>
  <c r="BG232" i="5"/>
  <c r="BF232" i="5"/>
  <c r="T232" i="5"/>
  <c r="R232" i="5"/>
  <c r="P232" i="5"/>
  <c r="BI229" i="5"/>
  <c r="BH229" i="5"/>
  <c r="BG229" i="5"/>
  <c r="BF229" i="5"/>
  <c r="T229" i="5"/>
  <c r="R229" i="5"/>
  <c r="P229" i="5"/>
  <c r="BI226" i="5"/>
  <c r="BH226" i="5"/>
  <c r="BG226" i="5"/>
  <c r="BF226" i="5"/>
  <c r="T226" i="5"/>
  <c r="R226" i="5"/>
  <c r="P226" i="5"/>
  <c r="BI223" i="5"/>
  <c r="BH223" i="5"/>
  <c r="BG223" i="5"/>
  <c r="BF223" i="5"/>
  <c r="T223" i="5"/>
  <c r="R223" i="5"/>
  <c r="P223" i="5"/>
  <c r="BI220" i="5"/>
  <c r="BH220" i="5"/>
  <c r="BG220" i="5"/>
  <c r="BF220" i="5"/>
  <c r="T220" i="5"/>
  <c r="R220" i="5"/>
  <c r="P220" i="5"/>
  <c r="BI216" i="5"/>
  <c r="BH216" i="5"/>
  <c r="BG216" i="5"/>
  <c r="BF216" i="5"/>
  <c r="T216" i="5"/>
  <c r="R216" i="5"/>
  <c r="P216" i="5"/>
  <c r="BI213" i="5"/>
  <c r="BH213" i="5"/>
  <c r="BG213" i="5"/>
  <c r="BF213" i="5"/>
  <c r="T213" i="5"/>
  <c r="R213" i="5"/>
  <c r="P213" i="5"/>
  <c r="BI210" i="5"/>
  <c r="BH210" i="5"/>
  <c r="BG210" i="5"/>
  <c r="BF210" i="5"/>
  <c r="T210" i="5"/>
  <c r="R210" i="5"/>
  <c r="P210" i="5"/>
  <c r="BI207" i="5"/>
  <c r="BH207" i="5"/>
  <c r="BG207" i="5"/>
  <c r="BF207" i="5"/>
  <c r="T207" i="5"/>
  <c r="R207" i="5"/>
  <c r="P207" i="5"/>
  <c r="BI204" i="5"/>
  <c r="BH204" i="5"/>
  <c r="BG204" i="5"/>
  <c r="BF204" i="5"/>
  <c r="T204" i="5"/>
  <c r="R204" i="5"/>
  <c r="P204" i="5"/>
  <c r="BI201" i="5"/>
  <c r="BH201" i="5"/>
  <c r="BG201" i="5"/>
  <c r="BF201" i="5"/>
  <c r="T201" i="5"/>
  <c r="R201" i="5"/>
  <c r="P201" i="5"/>
  <c r="BI198" i="5"/>
  <c r="BH198" i="5"/>
  <c r="BG198" i="5"/>
  <c r="BF198" i="5"/>
  <c r="T198" i="5"/>
  <c r="R198" i="5"/>
  <c r="P198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7" i="5"/>
  <c r="BH187" i="5"/>
  <c r="BG187" i="5"/>
  <c r="BF187" i="5"/>
  <c r="T187" i="5"/>
  <c r="R187" i="5"/>
  <c r="P187" i="5"/>
  <c r="BI183" i="5"/>
  <c r="BH183" i="5"/>
  <c r="BG183" i="5"/>
  <c r="BF183" i="5"/>
  <c r="T183" i="5"/>
  <c r="R183" i="5"/>
  <c r="P183" i="5"/>
  <c r="BI180" i="5"/>
  <c r="BH180" i="5"/>
  <c r="BG180" i="5"/>
  <c r="BF180" i="5"/>
  <c r="T180" i="5"/>
  <c r="R180" i="5"/>
  <c r="P180" i="5"/>
  <c r="BI177" i="5"/>
  <c r="BH177" i="5"/>
  <c r="BG177" i="5"/>
  <c r="BF177" i="5"/>
  <c r="T177" i="5"/>
  <c r="R177" i="5"/>
  <c r="P177" i="5"/>
  <c r="BI174" i="5"/>
  <c r="BH174" i="5"/>
  <c r="BG174" i="5"/>
  <c r="BF174" i="5"/>
  <c r="T174" i="5"/>
  <c r="R174" i="5"/>
  <c r="P174" i="5"/>
  <c r="BI171" i="5"/>
  <c r="BH171" i="5"/>
  <c r="BG171" i="5"/>
  <c r="BF171" i="5"/>
  <c r="T171" i="5"/>
  <c r="R171" i="5"/>
  <c r="P171" i="5"/>
  <c r="BI168" i="5"/>
  <c r="BH168" i="5"/>
  <c r="BG168" i="5"/>
  <c r="BF168" i="5"/>
  <c r="T168" i="5"/>
  <c r="R168" i="5"/>
  <c r="P168" i="5"/>
  <c r="BI165" i="5"/>
  <c r="BH165" i="5"/>
  <c r="BG165" i="5"/>
  <c r="BF165" i="5"/>
  <c r="T165" i="5"/>
  <c r="R165" i="5"/>
  <c r="P165" i="5"/>
  <c r="BI162" i="5"/>
  <c r="BH162" i="5"/>
  <c r="BG162" i="5"/>
  <c r="BF162" i="5"/>
  <c r="T162" i="5"/>
  <c r="R162" i="5"/>
  <c r="P162" i="5"/>
  <c r="BI159" i="5"/>
  <c r="BH159" i="5"/>
  <c r="BG159" i="5"/>
  <c r="BF159" i="5"/>
  <c r="T159" i="5"/>
  <c r="R159" i="5"/>
  <c r="P159" i="5"/>
  <c r="BI156" i="5"/>
  <c r="BH156" i="5"/>
  <c r="BG156" i="5"/>
  <c r="BF156" i="5"/>
  <c r="T156" i="5"/>
  <c r="R156" i="5"/>
  <c r="P156" i="5"/>
  <c r="BI153" i="5"/>
  <c r="BH153" i="5"/>
  <c r="BG153" i="5"/>
  <c r="BF153" i="5"/>
  <c r="T153" i="5"/>
  <c r="R153" i="5"/>
  <c r="P153" i="5"/>
  <c r="BI150" i="5"/>
  <c r="BH150" i="5"/>
  <c r="BG150" i="5"/>
  <c r="BF150" i="5"/>
  <c r="T150" i="5"/>
  <c r="R150" i="5"/>
  <c r="P150" i="5"/>
  <c r="BI147" i="5"/>
  <c r="BH147" i="5"/>
  <c r="BG147" i="5"/>
  <c r="BF147" i="5"/>
  <c r="T147" i="5"/>
  <c r="R147" i="5"/>
  <c r="P147" i="5"/>
  <c r="BI144" i="5"/>
  <c r="BH144" i="5"/>
  <c r="BG144" i="5"/>
  <c r="BF144" i="5"/>
  <c r="T144" i="5"/>
  <c r="R144" i="5"/>
  <c r="P144" i="5"/>
  <c r="BI141" i="5"/>
  <c r="BH141" i="5"/>
  <c r="BG141" i="5"/>
  <c r="BF141" i="5"/>
  <c r="T141" i="5"/>
  <c r="R141" i="5"/>
  <c r="P141" i="5"/>
  <c r="BI138" i="5"/>
  <c r="BH138" i="5"/>
  <c r="BG138" i="5"/>
  <c r="BF138" i="5"/>
  <c r="T138" i="5"/>
  <c r="R138" i="5"/>
  <c r="P138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BI122" i="5"/>
  <c r="BH122" i="5"/>
  <c r="BG122" i="5"/>
  <c r="BF122" i="5"/>
  <c r="T122" i="5"/>
  <c r="R122" i="5"/>
  <c r="P122" i="5"/>
  <c r="BI119" i="5"/>
  <c r="BH119" i="5"/>
  <c r="BG119" i="5"/>
  <c r="BF119" i="5"/>
  <c r="T119" i="5"/>
  <c r="R119" i="5"/>
  <c r="P119" i="5"/>
  <c r="BI116" i="5"/>
  <c r="BH116" i="5"/>
  <c r="BG116" i="5"/>
  <c r="BF116" i="5"/>
  <c r="T116" i="5"/>
  <c r="R116" i="5"/>
  <c r="P116" i="5"/>
  <c r="BI113" i="5"/>
  <c r="BH113" i="5"/>
  <c r="BG113" i="5"/>
  <c r="BF113" i="5"/>
  <c r="T113" i="5"/>
  <c r="R113" i="5"/>
  <c r="P113" i="5"/>
  <c r="BI110" i="5"/>
  <c r="BH110" i="5"/>
  <c r="BG110" i="5"/>
  <c r="BF110" i="5"/>
  <c r="T110" i="5"/>
  <c r="R110" i="5"/>
  <c r="P110" i="5"/>
  <c r="BI107" i="5"/>
  <c r="BH107" i="5"/>
  <c r="BG107" i="5"/>
  <c r="BF107" i="5"/>
  <c r="T107" i="5"/>
  <c r="R107" i="5"/>
  <c r="P107" i="5"/>
  <c r="BI104" i="5"/>
  <c r="BH104" i="5"/>
  <c r="BG104" i="5"/>
  <c r="BF104" i="5"/>
  <c r="T104" i="5"/>
  <c r="R104" i="5"/>
  <c r="P104" i="5"/>
  <c r="BI101" i="5"/>
  <c r="BH101" i="5"/>
  <c r="BG101" i="5"/>
  <c r="BF101" i="5"/>
  <c r="T101" i="5"/>
  <c r="R101" i="5"/>
  <c r="P101" i="5"/>
  <c r="BI98" i="5"/>
  <c r="BH98" i="5"/>
  <c r="BG98" i="5"/>
  <c r="BF98" i="5"/>
  <c r="T98" i="5"/>
  <c r="R98" i="5"/>
  <c r="P98" i="5"/>
  <c r="BI95" i="5"/>
  <c r="BH95" i="5"/>
  <c r="BG95" i="5"/>
  <c r="BF95" i="5"/>
  <c r="T95" i="5"/>
  <c r="R95" i="5"/>
  <c r="P95" i="5"/>
  <c r="BI92" i="5"/>
  <c r="BH92" i="5"/>
  <c r="BG92" i="5"/>
  <c r="BF92" i="5"/>
  <c r="T92" i="5"/>
  <c r="R92" i="5"/>
  <c r="P92" i="5"/>
  <c r="BI89" i="5"/>
  <c r="BH89" i="5"/>
  <c r="BG89" i="5"/>
  <c r="BF89" i="5"/>
  <c r="T89" i="5"/>
  <c r="R89" i="5"/>
  <c r="P89" i="5"/>
  <c r="F80" i="5"/>
  <c r="E78" i="5"/>
  <c r="F52" i="5"/>
  <c r="E50" i="5"/>
  <c r="J24" i="5"/>
  <c r="E24" i="5"/>
  <c r="J83" i="5" s="1"/>
  <c r="J23" i="5"/>
  <c r="J21" i="5"/>
  <c r="E21" i="5"/>
  <c r="J82" i="5" s="1"/>
  <c r="J20" i="5"/>
  <c r="J18" i="5"/>
  <c r="E18" i="5"/>
  <c r="F83" i="5"/>
  <c r="J17" i="5"/>
  <c r="J15" i="5"/>
  <c r="E15" i="5"/>
  <c r="F54" i="5" s="1"/>
  <c r="J14" i="5"/>
  <c r="J12" i="5"/>
  <c r="J80" i="5"/>
  <c r="E7" i="5"/>
  <c r="E76" i="5"/>
  <c r="J37" i="4"/>
  <c r="J36" i="4"/>
  <c r="AY57" i="1"/>
  <c r="J35" i="4"/>
  <c r="AX57" i="1" s="1"/>
  <c r="BI94" i="4"/>
  <c r="BH94" i="4"/>
  <c r="BG94" i="4"/>
  <c r="BF94" i="4"/>
  <c r="T94" i="4"/>
  <c r="T93" i="4" s="1"/>
  <c r="R94" i="4"/>
  <c r="R93" i="4" s="1"/>
  <c r="P94" i="4"/>
  <c r="P93" i="4"/>
  <c r="BI90" i="4"/>
  <c r="BH90" i="4"/>
  <c r="BG90" i="4"/>
  <c r="BF90" i="4"/>
  <c r="T90" i="4"/>
  <c r="T89" i="4"/>
  <c r="R90" i="4"/>
  <c r="R89" i="4" s="1"/>
  <c r="P90" i="4"/>
  <c r="P89" i="4" s="1"/>
  <c r="P84" i="4" s="1"/>
  <c r="P83" i="4" s="1"/>
  <c r="AU57" i="1" s="1"/>
  <c r="BI86" i="4"/>
  <c r="BH86" i="4"/>
  <c r="BG86" i="4"/>
  <c r="BF86" i="4"/>
  <c r="T86" i="4"/>
  <c r="T85" i="4" s="1"/>
  <c r="T84" i="4" s="1"/>
  <c r="T83" i="4" s="1"/>
  <c r="R86" i="4"/>
  <c r="R85" i="4" s="1"/>
  <c r="P86" i="4"/>
  <c r="P85" i="4"/>
  <c r="F77" i="4"/>
  <c r="E75" i="4"/>
  <c r="F52" i="4"/>
  <c r="E50" i="4"/>
  <c r="J24" i="4"/>
  <c r="E24" i="4"/>
  <c r="J80" i="4" s="1"/>
  <c r="J23" i="4"/>
  <c r="J21" i="4"/>
  <c r="E21" i="4"/>
  <c r="J79" i="4" s="1"/>
  <c r="J20" i="4"/>
  <c r="J18" i="4"/>
  <c r="E18" i="4"/>
  <c r="F80" i="4"/>
  <c r="J17" i="4"/>
  <c r="J15" i="4"/>
  <c r="E15" i="4"/>
  <c r="F54" i="4" s="1"/>
  <c r="J14" i="4"/>
  <c r="J12" i="4"/>
  <c r="J77" i="4"/>
  <c r="E7" i="4"/>
  <c r="E73" i="4"/>
  <c r="J37" i="3"/>
  <c r="J36" i="3"/>
  <c r="AY56" i="1"/>
  <c r="J35" i="3"/>
  <c r="AX56" i="1" s="1"/>
  <c r="BI188" i="3"/>
  <c r="BH188" i="3"/>
  <c r="BG188" i="3"/>
  <c r="BF188" i="3"/>
  <c r="T188" i="3"/>
  <c r="T187" i="3" s="1"/>
  <c r="R188" i="3"/>
  <c r="R187" i="3" s="1"/>
  <c r="P188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0" i="3"/>
  <c r="BH120" i="3"/>
  <c r="BG120" i="3"/>
  <c r="BF120" i="3"/>
  <c r="T120" i="3"/>
  <c r="R120" i="3"/>
  <c r="P120" i="3"/>
  <c r="BI118" i="3"/>
  <c r="BH118" i="3"/>
  <c r="BG118" i="3"/>
  <c r="BF118" i="3"/>
  <c r="T118" i="3"/>
  <c r="R118" i="3"/>
  <c r="P118" i="3"/>
  <c r="BI115" i="3"/>
  <c r="BH115" i="3"/>
  <c r="BG115" i="3"/>
  <c r="BF115" i="3"/>
  <c r="T115" i="3"/>
  <c r="R115" i="3"/>
  <c r="P115" i="3"/>
  <c r="BI112" i="3"/>
  <c r="BH112" i="3"/>
  <c r="BG112" i="3"/>
  <c r="BF112" i="3"/>
  <c r="T112" i="3"/>
  <c r="R112" i="3"/>
  <c r="P112" i="3"/>
  <c r="BI109" i="3"/>
  <c r="BH109" i="3"/>
  <c r="BG109" i="3"/>
  <c r="BF109" i="3"/>
  <c r="T109" i="3"/>
  <c r="R109" i="3"/>
  <c r="P109" i="3"/>
  <c r="BI106" i="3"/>
  <c r="BH106" i="3"/>
  <c r="BG106" i="3"/>
  <c r="BF106" i="3"/>
  <c r="T106" i="3"/>
  <c r="R106" i="3"/>
  <c r="P106" i="3"/>
  <c r="BI103" i="3"/>
  <c r="BH103" i="3"/>
  <c r="BG103" i="3"/>
  <c r="BF103" i="3"/>
  <c r="T103" i="3"/>
  <c r="R103" i="3"/>
  <c r="P103" i="3"/>
  <c r="BI100" i="3"/>
  <c r="BH100" i="3"/>
  <c r="BG100" i="3"/>
  <c r="BF100" i="3"/>
  <c r="T100" i="3"/>
  <c r="R100" i="3"/>
  <c r="P100" i="3"/>
  <c r="BI96" i="3"/>
  <c r="BH96" i="3"/>
  <c r="BG96" i="3"/>
  <c r="BF96" i="3"/>
  <c r="T96" i="3"/>
  <c r="R96" i="3"/>
  <c r="P96" i="3"/>
  <c r="BI93" i="3"/>
  <c r="BH93" i="3"/>
  <c r="BG93" i="3"/>
  <c r="BF93" i="3"/>
  <c r="T93" i="3"/>
  <c r="R93" i="3"/>
  <c r="P93" i="3"/>
  <c r="BI90" i="3"/>
  <c r="BH90" i="3"/>
  <c r="BG90" i="3"/>
  <c r="BF90" i="3"/>
  <c r="T90" i="3"/>
  <c r="R90" i="3"/>
  <c r="P90" i="3"/>
  <c r="BI87" i="3"/>
  <c r="BH87" i="3"/>
  <c r="BG87" i="3"/>
  <c r="BF87" i="3"/>
  <c r="T87" i="3"/>
  <c r="R87" i="3"/>
  <c r="P87" i="3"/>
  <c r="F78" i="3"/>
  <c r="E76" i="3"/>
  <c r="F52" i="3"/>
  <c r="E50" i="3"/>
  <c r="J24" i="3"/>
  <c r="E24" i="3"/>
  <c r="J55" i="3" s="1"/>
  <c r="J23" i="3"/>
  <c r="J21" i="3"/>
  <c r="E21" i="3"/>
  <c r="J80" i="3" s="1"/>
  <c r="J20" i="3"/>
  <c r="J18" i="3"/>
  <c r="E18" i="3"/>
  <c r="F81" i="3" s="1"/>
  <c r="J17" i="3"/>
  <c r="J15" i="3"/>
  <c r="E15" i="3"/>
  <c r="F54" i="3" s="1"/>
  <c r="J14" i="3"/>
  <c r="J12" i="3"/>
  <c r="J78" i="3"/>
  <c r="E7" i="3"/>
  <c r="E74" i="3"/>
  <c r="J37" i="2"/>
  <c r="J36" i="2"/>
  <c r="AY55" i="1" s="1"/>
  <c r="J35" i="2"/>
  <c r="AX55" i="1" s="1"/>
  <c r="BI297" i="2"/>
  <c r="BH297" i="2"/>
  <c r="BG297" i="2"/>
  <c r="BF297" i="2"/>
  <c r="T297" i="2"/>
  <c r="T296" i="2" s="1"/>
  <c r="R297" i="2"/>
  <c r="R296" i="2" s="1"/>
  <c r="P297" i="2"/>
  <c r="P296" i="2" s="1"/>
  <c r="BI292" i="2"/>
  <c r="BH292" i="2"/>
  <c r="BG292" i="2"/>
  <c r="BF292" i="2"/>
  <c r="T292" i="2"/>
  <c r="R292" i="2"/>
  <c r="P292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T284" i="2" s="1"/>
  <c r="R285" i="2"/>
  <c r="R284" i="2" s="1"/>
  <c r="P285" i="2"/>
  <c r="P284" i="2" s="1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6" i="2"/>
  <c r="BH266" i="2"/>
  <c r="BG266" i="2"/>
  <c r="BF266" i="2"/>
  <c r="T266" i="2"/>
  <c r="R266" i="2"/>
  <c r="P266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BI90" i="2"/>
  <c r="BH90" i="2"/>
  <c r="BG90" i="2"/>
  <c r="BF90" i="2"/>
  <c r="T90" i="2"/>
  <c r="R90" i="2"/>
  <c r="P90" i="2"/>
  <c r="F81" i="2"/>
  <c r="E79" i="2"/>
  <c r="F52" i="2"/>
  <c r="E50" i="2"/>
  <c r="J24" i="2"/>
  <c r="E24" i="2"/>
  <c r="J55" i="2" s="1"/>
  <c r="J23" i="2"/>
  <c r="J21" i="2"/>
  <c r="E21" i="2"/>
  <c r="J54" i="2" s="1"/>
  <c r="J20" i="2"/>
  <c r="J18" i="2"/>
  <c r="E18" i="2"/>
  <c r="F84" i="2" s="1"/>
  <c r="J17" i="2"/>
  <c r="J15" i="2"/>
  <c r="E15" i="2"/>
  <c r="F54" i="2" s="1"/>
  <c r="J14" i="2"/>
  <c r="J12" i="2"/>
  <c r="J52" i="2"/>
  <c r="E7" i="2"/>
  <c r="E77" i="2"/>
  <c r="L50" i="1"/>
  <c r="AM50" i="1"/>
  <c r="AM49" i="1"/>
  <c r="L49" i="1"/>
  <c r="AM47" i="1"/>
  <c r="L47" i="1"/>
  <c r="L45" i="1"/>
  <c r="L44" i="1"/>
  <c r="BK223" i="2"/>
  <c r="BK193" i="2"/>
  <c r="J188" i="3"/>
  <c r="J96" i="3"/>
  <c r="BK223" i="5"/>
  <c r="J272" i="5"/>
  <c r="BK201" i="2"/>
  <c r="J171" i="2"/>
  <c r="J152" i="3"/>
  <c r="J116" i="5"/>
  <c r="J275" i="5"/>
  <c r="J243" i="2"/>
  <c r="BK100" i="3"/>
  <c r="BK109" i="3"/>
  <c r="J90" i="4"/>
  <c r="J250" i="5"/>
  <c r="J269" i="5"/>
  <c r="J177" i="5"/>
  <c r="J175" i="2"/>
  <c r="BK151" i="2"/>
  <c r="J181" i="2"/>
  <c r="BK96" i="2"/>
  <c r="J102" i="2"/>
  <c r="BK86" i="4"/>
  <c r="J98" i="5"/>
  <c r="BK229" i="5"/>
  <c r="J257" i="2"/>
  <c r="J145" i="2"/>
  <c r="J201" i="2"/>
  <c r="J122" i="2"/>
  <c r="AS54" i="1"/>
  <c r="J277" i="5"/>
  <c r="J226" i="5"/>
  <c r="BK196" i="2"/>
  <c r="J110" i="2"/>
  <c r="BK152" i="3"/>
  <c r="J128" i="5"/>
  <c r="J110" i="5"/>
  <c r="BK238" i="5"/>
  <c r="BK297" i="2"/>
  <c r="BK203" i="2"/>
  <c r="J163" i="2"/>
  <c r="BK158" i="3"/>
  <c r="BK166" i="3"/>
  <c r="BK204" i="5"/>
  <c r="J223" i="5"/>
  <c r="BK235" i="2"/>
  <c r="BK166" i="2"/>
  <c r="J106" i="3"/>
  <c r="BK168" i="3"/>
  <c r="BK112" i="3"/>
  <c r="J283" i="5"/>
  <c r="BK207" i="5"/>
  <c r="BK281" i="2"/>
  <c r="BK254" i="2"/>
  <c r="BK187" i="2"/>
  <c r="BK134" i="3"/>
  <c r="BK164" i="3"/>
  <c r="BK226" i="5"/>
  <c r="J191" i="5"/>
  <c r="J214" i="2"/>
  <c r="J177" i="2"/>
  <c r="BK183" i="3"/>
  <c r="J134" i="3"/>
  <c r="J266" i="5"/>
  <c r="BK177" i="5"/>
  <c r="BK240" i="2"/>
  <c r="BK130" i="2"/>
  <c r="J120" i="2"/>
  <c r="J132" i="2"/>
  <c r="BK171" i="3"/>
  <c r="BK247" i="5"/>
  <c r="BK156" i="5"/>
  <c r="J95" i="5"/>
  <c r="BK272" i="2"/>
  <c r="BK160" i="2"/>
  <c r="BK106" i="2"/>
  <c r="J148" i="2"/>
  <c r="J118" i="3"/>
  <c r="BK104" i="5"/>
  <c r="BK92" i="5"/>
  <c r="BK125" i="5"/>
  <c r="J118" i="2"/>
  <c r="J115" i="3"/>
  <c r="J109" i="3"/>
  <c r="BK262" i="5"/>
  <c r="BK165" i="5"/>
  <c r="BK251" i="2"/>
  <c r="BK260" i="2"/>
  <c r="J206" i="2"/>
  <c r="J177" i="3"/>
  <c r="BK129" i="3"/>
  <c r="J135" i="5"/>
  <c r="BK113" i="5"/>
  <c r="J260" i="2"/>
  <c r="BK148" i="2"/>
  <c r="J183" i="3"/>
  <c r="J94" i="4"/>
  <c r="J201" i="5"/>
  <c r="BK277" i="5"/>
  <c r="BK292" i="2"/>
  <c r="J217" i="2"/>
  <c r="BK90" i="2"/>
  <c r="BK118" i="3"/>
  <c r="BK90" i="4"/>
  <c r="J171" i="5"/>
  <c r="BK89" i="5"/>
  <c r="BK275" i="2"/>
  <c r="BK199" i="2"/>
  <c r="J125" i="2"/>
  <c r="BK136" i="3"/>
  <c r="BK106" i="3"/>
  <c r="BK110" i="5"/>
  <c r="J119" i="5"/>
  <c r="BK272" i="5"/>
  <c r="BK138" i="5"/>
  <c r="BK101" i="5"/>
  <c r="J272" i="2"/>
  <c r="J173" i="2"/>
  <c r="J226" i="2"/>
  <c r="BK132" i="2"/>
  <c r="J160" i="3"/>
  <c r="BK155" i="3"/>
  <c r="J149" i="3"/>
  <c r="BK189" i="5"/>
  <c r="J281" i="5"/>
  <c r="J195" i="5"/>
  <c r="J279" i="2"/>
  <c r="J187" i="2"/>
  <c r="J128" i="2"/>
  <c r="J93" i="2"/>
  <c r="J98" i="2"/>
  <c r="J123" i="3"/>
  <c r="BK232" i="5"/>
  <c r="J238" i="5"/>
  <c r="BK119" i="5"/>
  <c r="BK257" i="2"/>
  <c r="J157" i="2"/>
  <c r="BK96" i="3"/>
  <c r="J138" i="5"/>
  <c r="BK266" i="5"/>
  <c r="J193" i="5"/>
  <c r="J292" i="2"/>
  <c r="J240" i="2"/>
  <c r="J169" i="2"/>
  <c r="BK190" i="2"/>
  <c r="J103" i="3"/>
  <c r="BK283" i="5"/>
  <c r="J141" i="5"/>
  <c r="BK98" i="5"/>
  <c r="BK247" i="2"/>
  <c r="BK154" i="2"/>
  <c r="J90" i="3"/>
  <c r="J125" i="3"/>
  <c r="BK147" i="5"/>
  <c r="J156" i="5"/>
  <c r="J147" i="5"/>
  <c r="J151" i="2"/>
  <c r="BK110" i="2"/>
  <c r="BK93" i="3"/>
  <c r="BK133" i="5"/>
  <c r="J262" i="5"/>
  <c r="BK180" i="5"/>
  <c r="BK128" i="5"/>
  <c r="J116" i="2"/>
  <c r="J100" i="2"/>
  <c r="J143" i="3"/>
  <c r="BK185" i="3"/>
  <c r="BK213" i="5"/>
  <c r="BK116" i="5"/>
  <c r="J183" i="5"/>
  <c r="J213" i="5"/>
  <c r="J101" i="5"/>
  <c r="BK243" i="2"/>
  <c r="J275" i="2"/>
  <c r="BK169" i="2"/>
  <c r="J193" i="2"/>
  <c r="BK136" i="2"/>
  <c r="J104" i="2"/>
  <c r="J112" i="3"/>
  <c r="BK140" i="3"/>
  <c r="BK244" i="5"/>
  <c r="J220" i="5"/>
  <c r="BK159" i="5"/>
  <c r="BK177" i="2"/>
  <c r="J212" i="2"/>
  <c r="J229" i="2"/>
  <c r="BK149" i="3"/>
  <c r="J150" i="5"/>
  <c r="J204" i="5"/>
  <c r="J235" i="5"/>
  <c r="J180" i="5"/>
  <c r="BK118" i="2"/>
  <c r="J183" i="2"/>
  <c r="J146" i="3"/>
  <c r="BK195" i="5"/>
  <c r="J189" i="5"/>
  <c r="J144" i="5"/>
  <c r="J251" i="2"/>
  <c r="BK209" i="2"/>
  <c r="J235" i="2"/>
  <c r="BK113" i="2"/>
  <c r="J132" i="3"/>
  <c r="J210" i="5"/>
  <c r="BK187" i="5"/>
  <c r="J253" i="5"/>
  <c r="J281" i="2"/>
  <c r="BK179" i="2"/>
  <c r="BK146" i="3"/>
  <c r="BK193" i="5"/>
  <c r="J285" i="5"/>
  <c r="BK198" i="5"/>
  <c r="J237" i="2"/>
  <c r="BK142" i="2"/>
  <c r="BK220" i="5"/>
  <c r="J125" i="5"/>
  <c r="BK263" i="2"/>
  <c r="BK206" i="2"/>
  <c r="J185" i="3"/>
  <c r="BK127" i="3"/>
  <c r="J198" i="5"/>
  <c r="BK183" i="5"/>
  <c r="BK157" i="2"/>
  <c r="J220" i="2"/>
  <c r="J96" i="2"/>
  <c r="BK132" i="3"/>
  <c r="BK144" i="5"/>
  <c r="BK150" i="5"/>
  <c r="J136" i="2"/>
  <c r="BK139" i="2"/>
  <c r="BK115" i="3"/>
  <c r="BK135" i="5"/>
  <c r="BK253" i="5"/>
  <c r="J232" i="5"/>
  <c r="BK233" i="2"/>
  <c r="J269" i="2"/>
  <c r="J90" i="2"/>
  <c r="J129" i="3"/>
  <c r="J187" i="5"/>
  <c r="J287" i="5"/>
  <c r="BK168" i="5"/>
  <c r="BK181" i="2"/>
  <c r="BK125" i="2"/>
  <c r="BK177" i="3"/>
  <c r="BK250" i="5"/>
  <c r="J131" i="5"/>
  <c r="J209" i="2"/>
  <c r="J154" i="2"/>
  <c r="BK145" i="2"/>
  <c r="BK171" i="2"/>
  <c r="J93" i="3"/>
  <c r="J158" i="3"/>
  <c r="BK285" i="5"/>
  <c r="J153" i="5"/>
  <c r="J122" i="5"/>
  <c r="BK220" i="2"/>
  <c r="J179" i="2"/>
  <c r="BK163" i="2"/>
  <c r="BK217" i="2"/>
  <c r="J130" i="2"/>
  <c r="BK188" i="3"/>
  <c r="BK94" i="4"/>
  <c r="J165" i="5"/>
  <c r="J133" i="5"/>
  <c r="BK288" i="2"/>
  <c r="J231" i="2"/>
  <c r="J142" i="2"/>
  <c r="BK174" i="3"/>
  <c r="BK122" i="5"/>
  <c r="BK95" i="5"/>
  <c r="BK141" i="5"/>
  <c r="J263" i="2"/>
  <c r="BK279" i="2"/>
  <c r="BK98" i="2"/>
  <c r="BK93" i="2"/>
  <c r="BK123" i="3"/>
  <c r="J89" i="5"/>
  <c r="J259" i="5"/>
  <c r="BK162" i="5"/>
  <c r="J190" i="2"/>
  <c r="BK100" i="2"/>
  <c r="J174" i="3"/>
  <c r="BK287" i="5"/>
  <c r="BK281" i="5"/>
  <c r="BK153" i="5"/>
  <c r="BK269" i="2"/>
  <c r="J113" i="2"/>
  <c r="BK87" i="3"/>
  <c r="J179" i="3"/>
  <c r="BK107" i="5"/>
  <c r="J174" i="5"/>
  <c r="J254" i="2"/>
  <c r="J196" i="2"/>
  <c r="J171" i="3"/>
  <c r="BK143" i="3"/>
  <c r="BK210" i="5"/>
  <c r="J285" i="2"/>
  <c r="BK229" i="2"/>
  <c r="J199" i="2"/>
  <c r="BK226" i="2"/>
  <c r="J127" i="3"/>
  <c r="BK138" i="3"/>
  <c r="J138" i="3"/>
  <c r="J159" i="5"/>
  <c r="J107" i="5"/>
  <c r="J288" i="2"/>
  <c r="BK175" i="2"/>
  <c r="BK120" i="2"/>
  <c r="J160" i="2"/>
  <c r="J87" i="3"/>
  <c r="J168" i="3"/>
  <c r="J113" i="5"/>
  <c r="BK131" i="5"/>
  <c r="BK237" i="2"/>
  <c r="BK173" i="2"/>
  <c r="J136" i="3"/>
  <c r="J92" i="5"/>
  <c r="BK212" i="2"/>
  <c r="J266" i="2"/>
  <c r="BK231" i="2"/>
  <c r="J120" i="3"/>
  <c r="BK120" i="3"/>
  <c r="BK259" i="5"/>
  <c r="BK201" i="5"/>
  <c r="BK174" i="5"/>
  <c r="J297" i="2"/>
  <c r="BK266" i="2"/>
  <c r="BK179" i="3"/>
  <c r="J140" i="3"/>
  <c r="BK256" i="5"/>
  <c r="J229" i="5"/>
  <c r="J166" i="2"/>
  <c r="BK90" i="3"/>
  <c r="J100" i="3"/>
  <c r="BK269" i="5"/>
  <c r="J244" i="5"/>
  <c r="J207" i="5"/>
  <c r="BK285" i="2"/>
  <c r="BK104" i="2"/>
  <c r="BK160" i="3"/>
  <c r="J166" i="3"/>
  <c r="J162" i="5"/>
  <c r="BK171" i="5"/>
  <c r="BK191" i="5"/>
  <c r="J106" i="2"/>
  <c r="BK214" i="2"/>
  <c r="BK122" i="2"/>
  <c r="BK102" i="2"/>
  <c r="BK103" i="3"/>
  <c r="J241" i="5"/>
  <c r="BK275" i="5"/>
  <c r="J104" i="5"/>
  <c r="J233" i="2"/>
  <c r="J223" i="2"/>
  <c r="BK183" i="2"/>
  <c r="J139" i="2"/>
  <c r="J155" i="3"/>
  <c r="J216" i="5"/>
  <c r="J256" i="5"/>
  <c r="BK241" i="5"/>
  <c r="J168" i="5"/>
  <c r="BK116" i="2"/>
  <c r="J164" i="3"/>
  <c r="J247" i="5"/>
  <c r="BK235" i="5"/>
  <c r="J203" i="2"/>
  <c r="J247" i="2"/>
  <c r="BK128" i="2"/>
  <c r="BK125" i="3"/>
  <c r="J86" i="4"/>
  <c r="BK216" i="5"/>
  <c r="R84" i="4" l="1"/>
  <c r="R83" i="4" s="1"/>
  <c r="P109" i="2"/>
  <c r="BK135" i="2"/>
  <c r="J135" i="2"/>
  <c r="J63" i="2" s="1"/>
  <c r="T86" i="3"/>
  <c r="T85" i="3" s="1"/>
  <c r="T84" i="3" s="1"/>
  <c r="T182" i="3"/>
  <c r="P186" i="5"/>
  <c r="R197" i="5"/>
  <c r="R89" i="2"/>
  <c r="T186" i="2"/>
  <c r="T287" i="2"/>
  <c r="R86" i="3"/>
  <c r="R182" i="3"/>
  <c r="R219" i="5"/>
  <c r="R265" i="5"/>
  <c r="T89" i="2"/>
  <c r="P186" i="2"/>
  <c r="R287" i="2"/>
  <c r="P86" i="3"/>
  <c r="P182" i="3"/>
  <c r="BK186" i="5"/>
  <c r="J186" i="5" s="1"/>
  <c r="J62" i="5" s="1"/>
  <c r="P219" i="5"/>
  <c r="BK280" i="5"/>
  <c r="J280" i="5"/>
  <c r="J66" i="5"/>
  <c r="R186" i="2"/>
  <c r="BK287" i="2"/>
  <c r="J287" i="2" s="1"/>
  <c r="J66" i="2" s="1"/>
  <c r="BK86" i="3"/>
  <c r="J86" i="3"/>
  <c r="J61" i="3" s="1"/>
  <c r="BK182" i="3"/>
  <c r="J182" i="3" s="1"/>
  <c r="J63" i="3" s="1"/>
  <c r="BK88" i="5"/>
  <c r="R186" i="5"/>
  <c r="T197" i="5"/>
  <c r="P265" i="5"/>
  <c r="BK186" i="2"/>
  <c r="J186" i="2" s="1"/>
  <c r="J64" i="2" s="1"/>
  <c r="P287" i="2"/>
  <c r="BK99" i="3"/>
  <c r="J99" i="3"/>
  <c r="J62" i="3" s="1"/>
  <c r="P88" i="5"/>
  <c r="T219" i="5"/>
  <c r="T265" i="5"/>
  <c r="BK89" i="2"/>
  <c r="J89" i="2"/>
  <c r="J61" i="2" s="1"/>
  <c r="T109" i="2"/>
  <c r="P135" i="2"/>
  <c r="R99" i="3"/>
  <c r="R85" i="3" s="1"/>
  <c r="R84" i="3" s="1"/>
  <c r="R88" i="5"/>
  <c r="BK219" i="5"/>
  <c r="J219" i="5"/>
  <c r="J64" i="5"/>
  <c r="P280" i="5"/>
  <c r="P89" i="2"/>
  <c r="P88" i="2" s="1"/>
  <c r="P87" i="2" s="1"/>
  <c r="AU55" i="1" s="1"/>
  <c r="BK109" i="2"/>
  <c r="J109" i="2" s="1"/>
  <c r="J62" i="2" s="1"/>
  <c r="T135" i="2"/>
  <c r="T99" i="3"/>
  <c r="T88" i="5"/>
  <c r="T87" i="5"/>
  <c r="T86" i="5" s="1"/>
  <c r="BK197" i="5"/>
  <c r="J197" i="5"/>
  <c r="J63" i="5"/>
  <c r="BK265" i="5"/>
  <c r="J265" i="5"/>
  <c r="J65" i="5" s="1"/>
  <c r="T280" i="5"/>
  <c r="R109" i="2"/>
  <c r="R135" i="2"/>
  <c r="P99" i="3"/>
  <c r="P85" i="3"/>
  <c r="P84" i="3" s="1"/>
  <c r="AU56" i="1" s="1"/>
  <c r="T186" i="5"/>
  <c r="P197" i="5"/>
  <c r="R280" i="5"/>
  <c r="BK85" i="4"/>
  <c r="J85" i="4" s="1"/>
  <c r="J61" i="4" s="1"/>
  <c r="BK93" i="4"/>
  <c r="J93" i="4"/>
  <c r="J63" i="4" s="1"/>
  <c r="BK187" i="3"/>
  <c r="J187" i="3" s="1"/>
  <c r="J64" i="3" s="1"/>
  <c r="BK284" i="2"/>
  <c r="J284" i="2"/>
  <c r="J65" i="2" s="1"/>
  <c r="BK296" i="2"/>
  <c r="J296" i="2" s="1"/>
  <c r="J67" i="2" s="1"/>
  <c r="BK89" i="4"/>
  <c r="J89" i="4"/>
  <c r="J62" i="4" s="1"/>
  <c r="BE138" i="5"/>
  <c r="E48" i="5"/>
  <c r="J54" i="5"/>
  <c r="F82" i="5"/>
  <c r="BE92" i="5"/>
  <c r="BE101" i="5"/>
  <c r="BE113" i="5"/>
  <c r="BE150" i="5"/>
  <c r="BE159" i="5"/>
  <c r="BE187" i="5"/>
  <c r="BE213" i="5"/>
  <c r="BE223" i="5"/>
  <c r="BE262" i="5"/>
  <c r="BE275" i="5"/>
  <c r="J52" i="5"/>
  <c r="J55" i="5"/>
  <c r="BE110" i="5"/>
  <c r="BE125" i="5"/>
  <c r="BE189" i="5"/>
  <c r="BE191" i="5"/>
  <c r="BE193" i="5"/>
  <c r="BE229" i="5"/>
  <c r="BE232" i="5"/>
  <c r="BE247" i="5"/>
  <c r="F55" i="5"/>
  <c r="BE95" i="5"/>
  <c r="BE116" i="5"/>
  <c r="BE119" i="5"/>
  <c r="BE131" i="5"/>
  <c r="BE133" i="5"/>
  <c r="BE141" i="5"/>
  <c r="BE153" i="5"/>
  <c r="BE195" i="5"/>
  <c r="BE238" i="5"/>
  <c r="BE241" i="5"/>
  <c r="BE244" i="5"/>
  <c r="BE256" i="5"/>
  <c r="BE269" i="5"/>
  <c r="BE272" i="5"/>
  <c r="BE104" i="5"/>
  <c r="BE198" i="5"/>
  <c r="BE207" i="5"/>
  <c r="BE210" i="5"/>
  <c r="BE216" i="5"/>
  <c r="BE250" i="5"/>
  <c r="BE283" i="5"/>
  <c r="BE135" i="5"/>
  <c r="BE144" i="5"/>
  <c r="BE147" i="5"/>
  <c r="BE183" i="5"/>
  <c r="BE220" i="5"/>
  <c r="BE259" i="5"/>
  <c r="BE277" i="5"/>
  <c r="BE281" i="5"/>
  <c r="BE285" i="5"/>
  <c r="BE107" i="5"/>
  <c r="BE128" i="5"/>
  <c r="BE156" i="5"/>
  <c r="BE162" i="5"/>
  <c r="BE168" i="5"/>
  <c r="BE180" i="5"/>
  <c r="BE253" i="5"/>
  <c r="BE89" i="5"/>
  <c r="BE98" i="5"/>
  <c r="BE122" i="5"/>
  <c r="BE165" i="5"/>
  <c r="BE171" i="5"/>
  <c r="BE174" i="5"/>
  <c r="BE177" i="5"/>
  <c r="BE201" i="5"/>
  <c r="BE204" i="5"/>
  <c r="BE226" i="5"/>
  <c r="BE235" i="5"/>
  <c r="BE266" i="5"/>
  <c r="BE287" i="5"/>
  <c r="E48" i="4"/>
  <c r="J55" i="4"/>
  <c r="F79" i="4"/>
  <c r="J52" i="4"/>
  <c r="BE90" i="4"/>
  <c r="F55" i="4"/>
  <c r="BE94" i="4"/>
  <c r="J54" i="4"/>
  <c r="BE86" i="4"/>
  <c r="BE132" i="3"/>
  <c r="BE134" i="3"/>
  <c r="BE140" i="3"/>
  <c r="BE155" i="3"/>
  <c r="BE160" i="3"/>
  <c r="BE171" i="3"/>
  <c r="J54" i="3"/>
  <c r="F80" i="3"/>
  <c r="BE87" i="3"/>
  <c r="BE100" i="3"/>
  <c r="BE103" i="3"/>
  <c r="BE109" i="3"/>
  <c r="BE115" i="3"/>
  <c r="BE164" i="3"/>
  <c r="BE168" i="3"/>
  <c r="BE179" i="3"/>
  <c r="BE183" i="3"/>
  <c r="BE185" i="3"/>
  <c r="F55" i="3"/>
  <c r="BE96" i="3"/>
  <c r="BE112" i="3"/>
  <c r="BE136" i="3"/>
  <c r="BE174" i="3"/>
  <c r="J81" i="3"/>
  <c r="BE90" i="3"/>
  <c r="BE188" i="3"/>
  <c r="E48" i="3"/>
  <c r="BE93" i="3"/>
  <c r="BE166" i="3"/>
  <c r="BE123" i="3"/>
  <c r="BE127" i="3"/>
  <c r="J52" i="3"/>
  <c r="BE106" i="3"/>
  <c r="BE118" i="3"/>
  <c r="BE120" i="3"/>
  <c r="BE125" i="3"/>
  <c r="BE138" i="3"/>
  <c r="BE152" i="3"/>
  <c r="BE177" i="3"/>
  <c r="BE129" i="3"/>
  <c r="BE143" i="3"/>
  <c r="BE146" i="3"/>
  <c r="BE149" i="3"/>
  <c r="BE158" i="3"/>
  <c r="F55" i="2"/>
  <c r="J81" i="2"/>
  <c r="BE106" i="2"/>
  <c r="BE120" i="2"/>
  <c r="F83" i="2"/>
  <c r="BE93" i="2"/>
  <c r="J83" i="2"/>
  <c r="J84" i="2"/>
  <c r="BE90" i="2"/>
  <c r="BE98" i="2"/>
  <c r="BE102" i="2"/>
  <c r="BE104" i="2"/>
  <c r="BE116" i="2"/>
  <c r="BE132" i="2"/>
  <c r="BE145" i="2"/>
  <c r="BE169" i="2"/>
  <c r="BE181" i="2"/>
  <c r="BE183" i="2"/>
  <c r="BE187" i="2"/>
  <c r="BE96" i="2"/>
  <c r="BE100" i="2"/>
  <c r="BE118" i="2"/>
  <c r="BE136" i="2"/>
  <c r="BE139" i="2"/>
  <c r="BE148" i="2"/>
  <c r="BE151" i="2"/>
  <c r="BE175" i="2"/>
  <c r="BE199" i="2"/>
  <c r="BE212" i="2"/>
  <c r="BE220" i="2"/>
  <c r="BE229" i="2"/>
  <c r="BE130" i="2"/>
  <c r="BE166" i="2"/>
  <c r="BE179" i="2"/>
  <c r="BE190" i="2"/>
  <c r="BE193" i="2"/>
  <c r="BE201" i="2"/>
  <c r="BE203" i="2"/>
  <c r="BE206" i="2"/>
  <c r="BE214" i="2"/>
  <c r="BE217" i="2"/>
  <c r="BE231" i="2"/>
  <c r="BE157" i="2"/>
  <c r="BE171" i="2"/>
  <c r="BE177" i="2"/>
  <c r="BE235" i="2"/>
  <c r="BE237" i="2"/>
  <c r="BE240" i="2"/>
  <c r="BE243" i="2"/>
  <c r="BE254" i="2"/>
  <c r="BE257" i="2"/>
  <c r="E48" i="2"/>
  <c r="BE110" i="2"/>
  <c r="BE113" i="2"/>
  <c r="BE122" i="2"/>
  <c r="BE125" i="2"/>
  <c r="BE128" i="2"/>
  <c r="BE142" i="2"/>
  <c r="BE154" i="2"/>
  <c r="BE160" i="2"/>
  <c r="BE163" i="2"/>
  <c r="BE173" i="2"/>
  <c r="BE196" i="2"/>
  <c r="BE209" i="2"/>
  <c r="BE223" i="2"/>
  <c r="BE226" i="2"/>
  <c r="BE233" i="2"/>
  <c r="BE247" i="2"/>
  <c r="BE251" i="2"/>
  <c r="BE260" i="2"/>
  <c r="BE263" i="2"/>
  <c r="BE266" i="2"/>
  <c r="BE269" i="2"/>
  <c r="BE272" i="2"/>
  <c r="BE275" i="2"/>
  <c r="BE279" i="2"/>
  <c r="BE281" i="2"/>
  <c r="BE285" i="2"/>
  <c r="BE288" i="2"/>
  <c r="BE292" i="2"/>
  <c r="BE297" i="2"/>
  <c r="F35" i="2"/>
  <c r="BB55" i="1"/>
  <c r="F35" i="3"/>
  <c r="BB56" i="1" s="1"/>
  <c r="J34" i="3"/>
  <c r="AW56" i="1"/>
  <c r="F36" i="4"/>
  <c r="BC57" i="1"/>
  <c r="F37" i="2"/>
  <c r="BD55" i="1" s="1"/>
  <c r="F37" i="3"/>
  <c r="BD56" i="1"/>
  <c r="F34" i="4"/>
  <c r="BA57" i="1" s="1"/>
  <c r="J34" i="5"/>
  <c r="AW58" i="1"/>
  <c r="F34" i="2"/>
  <c r="BA55" i="1" s="1"/>
  <c r="F36" i="3"/>
  <c r="BC56" i="1" s="1"/>
  <c r="F35" i="4"/>
  <c r="BB57" i="1"/>
  <c r="J34" i="4"/>
  <c r="AW57" i="1" s="1"/>
  <c r="F35" i="5"/>
  <c r="BB58" i="1" s="1"/>
  <c r="F34" i="3"/>
  <c r="BA56" i="1" s="1"/>
  <c r="J34" i="2"/>
  <c r="AW55" i="1" s="1"/>
  <c r="F36" i="5"/>
  <c r="BC58" i="1" s="1"/>
  <c r="F37" i="4"/>
  <c r="BD57" i="1" s="1"/>
  <c r="F34" i="5"/>
  <c r="BA58" i="1" s="1"/>
  <c r="F37" i="5"/>
  <c r="BD58" i="1" s="1"/>
  <c r="F36" i="2"/>
  <c r="BC55" i="1" s="1"/>
  <c r="BK85" i="3" l="1"/>
  <c r="J85" i="3" s="1"/>
  <c r="J60" i="3" s="1"/>
  <c r="BK88" i="2"/>
  <c r="BK87" i="2" s="1"/>
  <c r="J87" i="2" s="1"/>
  <c r="J30" i="2" s="1"/>
  <c r="P87" i="5"/>
  <c r="P86" i="5"/>
  <c r="AU58" i="1"/>
  <c r="AU54" i="1" s="1"/>
  <c r="T88" i="2"/>
  <c r="T87" i="2" s="1"/>
  <c r="R88" i="2"/>
  <c r="R87" i="2" s="1"/>
  <c r="BK87" i="5"/>
  <c r="BK86" i="5"/>
  <c r="J86" i="5"/>
  <c r="J30" i="5" s="1"/>
  <c r="AG58" i="1" s="1"/>
  <c r="AN58" i="1" s="1"/>
  <c r="R87" i="5"/>
  <c r="R86" i="5" s="1"/>
  <c r="J88" i="5"/>
  <c r="J61" i="5"/>
  <c r="BK84" i="4"/>
  <c r="BK83" i="4"/>
  <c r="J83" i="4" s="1"/>
  <c r="J30" i="4" s="1"/>
  <c r="AG57" i="1" s="1"/>
  <c r="AG55" i="1"/>
  <c r="J59" i="2"/>
  <c r="J88" i="2"/>
  <c r="J60" i="2" s="1"/>
  <c r="F33" i="2"/>
  <c r="AZ55" i="1"/>
  <c r="J33" i="2"/>
  <c r="AV55" i="1" s="1"/>
  <c r="AT55" i="1" s="1"/>
  <c r="AN55" i="1" s="1"/>
  <c r="J33" i="4"/>
  <c r="AV57" i="1"/>
  <c r="AT57" i="1"/>
  <c r="BD54" i="1"/>
  <c r="W33" i="1" s="1"/>
  <c r="BC54" i="1"/>
  <c r="W32" i="1"/>
  <c r="F33" i="3"/>
  <c r="AZ56" i="1" s="1"/>
  <c r="F33" i="5"/>
  <c r="AZ58" i="1" s="1"/>
  <c r="J33" i="3"/>
  <c r="AV56" i="1"/>
  <c r="AT56" i="1" s="1"/>
  <c r="BB54" i="1"/>
  <c r="W31" i="1"/>
  <c r="F33" i="4"/>
  <c r="AZ57" i="1" s="1"/>
  <c r="BA54" i="1"/>
  <c r="W30" i="1"/>
  <c r="J33" i="5"/>
  <c r="AV58" i="1" s="1"/>
  <c r="AT58" i="1" s="1"/>
  <c r="BK84" i="3" l="1"/>
  <c r="J84" i="3" s="1"/>
  <c r="J59" i="3" s="1"/>
  <c r="J59" i="5"/>
  <c r="J87" i="5"/>
  <c r="J60" i="5" s="1"/>
  <c r="J59" i="4"/>
  <c r="J84" i="4"/>
  <c r="J60" i="4"/>
  <c r="J39" i="5"/>
  <c r="J39" i="4"/>
  <c r="J39" i="2"/>
  <c r="AN57" i="1"/>
  <c r="AW54" i="1"/>
  <c r="AK30" i="1"/>
  <c r="AX54" i="1"/>
  <c r="AZ54" i="1"/>
  <c r="W29" i="1" s="1"/>
  <c r="AY54" i="1"/>
  <c r="J30" i="3" l="1"/>
  <c r="AG56" i="1" s="1"/>
  <c r="AG54" i="1" s="1"/>
  <c r="AK26" i="1" s="1"/>
  <c r="J39" i="3"/>
  <c r="AN56" i="1"/>
  <c r="AV54" i="1"/>
  <c r="AK29" i="1"/>
  <c r="AK35" i="1"/>
  <c r="AT54" i="1" l="1"/>
  <c r="AN54" i="1"/>
</calcChain>
</file>

<file path=xl/sharedStrings.xml><?xml version="1.0" encoding="utf-8"?>
<sst xmlns="http://schemas.openxmlformats.org/spreadsheetml/2006/main" count="5243" uniqueCount="916">
  <si>
    <t>Export Komplet</t>
  </si>
  <si>
    <t>VZ</t>
  </si>
  <si>
    <t>2.0</t>
  </si>
  <si>
    <t/>
  </si>
  <si>
    <t>False</t>
  </si>
  <si>
    <t>{f72dd2ef-8b8a-4e2b-b437-d8cdf0a735d3}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</si>
  <si>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</si>
  <si>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</si>
  <si>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</si>
  <si>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</si>
  <si>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</si>
  <si>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</si>
  <si>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</si>
  <si>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</si>
  <si>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</si>
  <si>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179/2022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</si>
  <si>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</si>
  <si>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</si>
  <si>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Revize - Rekonstrukce-zdroje tepla v objektu VŠK E.ROŠICKÉHO v Olomouci</t>
  </si>
  <si>
    <t>KSO:</t>
  </si>
  <si>
    <t>CC-CZ:</t>
  </si>
  <si>
    <t>Místo:</t>
  </si>
  <si>
    <t xml:space="preserve"> </t>
  </si>
  <si>
    <t>Datum:</t>
  </si>
  <si>
    <t>31. 1. 2022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</si>
  <si>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</si>
  <si>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</si>
  <si>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</si>
  <si>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</si>
  <si>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</si>
  <si>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</si>
  <si>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</si>
  <si>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</si>
  <si>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</si>
  <si>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</si>
  <si>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</si>
  <si>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</si>
  <si>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</si>
  <si>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</si>
  <si>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</si>
  <si>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</si>
  <si>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</si>
  <si>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</si>
  <si>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</si>
  <si>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</si>
  <si>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</si>
  <si>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</si>
  <si>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</si>
  <si>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</si>
  <si>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</si>
  <si>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</si>
  <si>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</si>
  <si>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</si>
  <si>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</si>
  <si>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</si>
  <si>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</si>
  <si>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</si>
  <si>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</si>
  <si>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</si>
  <si>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</si>
  <si>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</si>
  <si>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</si>
  <si>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</si>
  <si>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</si>
  <si>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</si>
  <si>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</si>
  <si>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</si>
  <si>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</si>
  <si>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</si>
  <si>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</si>
  <si>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</si>
  <si>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</si>
  <si>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</si>
  <si>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</si>
  <si>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</si>
  <si>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Vytápění</t>
  </si>
  <si>
    <t>STA</t>
  </si>
  <si>
    <t>1</t>
  </si>
  <si>
    <t>{bfc90d36-9f7e-4c95-961a-324105902499}</t>
  </si>
  <si>
    <t>2</t>
  </si>
  <si>
    <t>02</t>
  </si>
  <si>
    <t>Zdravotně technické instalace</t>
  </si>
  <si>
    <t>{9ee74056-13ce-4b02-b8ad-69d4f813dd43}</t>
  </si>
  <si>
    <t>03</t>
  </si>
  <si>
    <t>VRN</t>
  </si>
  <si>
    <t>{2fc7b9a4-7798-43b3-bed2-83b9790fd777}</t>
  </si>
  <si>
    <t>04</t>
  </si>
  <si>
    <t>MaR a EMI</t>
  </si>
  <si>
    <t>{bfbd9bfb-2fb6-46fa-bef8-58c5b8e96fd2}</t>
  </si>
  <si>
    <t>KRYCÍ LIST SOUPISU PRACÍ</t>
  </si>
  <si>
    <t>Objekt:</t>
  </si>
  <si>
    <t>01 - Vytápění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</si>
  <si>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</si>
  <si>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</si>
  <si>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</si>
  <si>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</si>
  <si>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</si>
  <si>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713 - Izolace tepelné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</si>
  <si>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</si>
  <si>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</si>
  <si>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</si>
  <si>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707 - Dokumenty pro skutečné provedení</t>
  </si>
  <si>
    <t xml:space="preserve">    783 - Dokončovací práce - nátěry</t>
  </si>
  <si>
    <t xml:space="preserve">    Poznámka - 700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</si>
  <si>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</si>
  <si>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</si>
  <si>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</si>
  <si>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</si>
  <si>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</si>
  <si>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</si>
  <si>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</si>
  <si>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</si>
  <si>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</si>
  <si>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</si>
  <si>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</si>
  <si>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</si>
  <si>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</si>
  <si>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</si>
  <si>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</si>
  <si>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</si>
  <si>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713</t>
  </si>
  <si>
    <t>Izolace tepelné</t>
  </si>
  <si>
    <t>K</t>
  </si>
  <si>
    <t>713463211</t>
  </si>
  <si>
    <t>Montáž izolace tepelné potrubí potrubními pouzdry s Al fólií staženými Al páskou 1x D do 50 mm</t>
  </si>
  <si>
    <t>m</t>
  </si>
  <si>
    <t>CS ÚRS 2021 01</t>
  </si>
  <si>
    <t>16</t>
  </si>
  <si>
    <t>10</t>
  </si>
  <si>
    <t>PP</t>
  </si>
  <si>
    <t>Online PSC</t>
  </si>
  <si>
    <t>https://podminky.urs.cz/item/CS_URS_2021_01/713463211</t>
  </si>
  <si>
    <t>713463212</t>
  </si>
  <si>
    <t>Montáž izolace tepelné potrubí potrubními pouzdry s Al fólií staženými Al páskou 1x D do 100 mm</t>
  </si>
  <si>
    <t>12</t>
  </si>
  <si>
    <t>https://podminky.urs.cz/item/CS_URS_2021_01/713463212</t>
  </si>
  <si>
    <t>3</t>
  </si>
  <si>
    <t>M</t>
  </si>
  <si>
    <t>63154605</t>
  </si>
  <si>
    <t>pouzdro izolační potrubní z minerální vlny s Al fólií max. 250/100°C 60/50mm</t>
  </si>
  <si>
    <t>32</t>
  </si>
  <si>
    <t>4</t>
  </si>
  <si>
    <t>63154607</t>
  </si>
  <si>
    <t>pouzdro izolační potrubní z minerální vlny s Al fólií max. 250/100°C 76/50mm</t>
  </si>
  <si>
    <t>5</t>
  </si>
  <si>
    <t>63154572</t>
  </si>
  <si>
    <t>pouzdro izolační potrubní z minerální vlny s Al fólií max. 250/100°C 35/40mm</t>
  </si>
  <si>
    <t>6</t>
  </si>
  <si>
    <t>R-713-01</t>
  </si>
  <si>
    <t>pouzdro izolační potrubní z minerální vlny s Al fólií max. 250/100°C 76/100mm</t>
  </si>
  <si>
    <t>560628752</t>
  </si>
  <si>
    <t>7</t>
  </si>
  <si>
    <t>R-713-02</t>
  </si>
  <si>
    <t>Montážní a spojovací materiál</t>
  </si>
  <si>
    <t>kus</t>
  </si>
  <si>
    <t>vlastní</t>
  </si>
  <si>
    <t>14</t>
  </si>
  <si>
    <t>8</t>
  </si>
  <si>
    <t>998713102</t>
  </si>
  <si>
    <t>Přesun hmot tonážní pro izolace tepelné v objektech v do 12 m</t>
  </si>
  <si>
    <t>t</t>
  </si>
  <si>
    <t>https://podminky.urs.cz/item/CS_URS_2021_01/998713102</t>
  </si>
  <si>
    <t>732</t>
  </si>
  <si>
    <t>Ústřední vytápění - strojovny</t>
  </si>
  <si>
    <t>9</t>
  </si>
  <si>
    <t>732420811</t>
  </si>
  <si>
    <t>Demontáž čerpadla oběhového spirálního DN 25</t>
  </si>
  <si>
    <t>18</t>
  </si>
  <si>
    <t>https://podminky.urs.cz/item/CS_URS_2021_01/732420811</t>
  </si>
  <si>
    <t>732890802</t>
  </si>
  <si>
    <t>Přesun demontovaných strojoven vodorovně 100 m v objektech výšky do 12 m</t>
  </si>
  <si>
    <t>20</t>
  </si>
  <si>
    <t>https://podminky.urs.cz/item/CS_URS_2021_01/732890802</t>
  </si>
  <si>
    <t>11</t>
  </si>
  <si>
    <t>R-732-01</t>
  </si>
  <si>
    <t>Elektronicky regulované oběhové čerpadlo s autoadaptem DN25, H= 4,2m, Q= 3,1m3/h, 1x230V, 50Hz, P= 84W, In= 0,75A</t>
  </si>
  <si>
    <t>22</t>
  </si>
  <si>
    <t>R-732-02.</t>
  </si>
  <si>
    <t>ELEKTRONICKY REGULOVANÉ OBĚHOVÉ ČERPADLO S AUTOADAPTEM DN25, H= 3,2m, Q= 1,2m3/h, 1x230V, 50Hz, P= 34W, In= 0,32A</t>
  </si>
  <si>
    <t>24</t>
  </si>
  <si>
    <t>13</t>
  </si>
  <si>
    <t>R-732-03</t>
  </si>
  <si>
    <t>KOMBINOVANÝ ROZDĚLOVAČ A SBĚRAČ - MODUL120, L=1950mm, 3x STAVITELNÝ STOJAN vč. TEPELNÉ IZOLACE</t>
  </si>
  <si>
    <t>26</t>
  </si>
  <si>
    <t>R-732-04</t>
  </si>
  <si>
    <t>Objektová předávací stanice HW-VODA O VÝKONU ÚT- Q=210kW, TV= 400kW</t>
  </si>
  <si>
    <t>28</t>
  </si>
  <si>
    <t>P</t>
  </si>
  <si>
    <t>Poznámka k položce:_x000D_
Poznámka k položce: - Technologie předávací stanice viz příloha TECHNICKÉ ZPRÁVY - Tepelná izolace - Doprava na místo určení - Volně ložené komponenty      (Expanzomat o objemu V=600l včetně kulového kohoutu se zajištěním MK1")      (Akumulační nádoba o objemu V=750l včetně tepelné izolace-3 ks) -  Mezikusy pro :  měřič tepla</t>
  </si>
  <si>
    <t>732429212</t>
  </si>
  <si>
    <t>Montáž čerpadla oběhového mokroběžného závitového DN 25</t>
  </si>
  <si>
    <t>soubor</t>
  </si>
  <si>
    <t>30</t>
  </si>
  <si>
    <t>https://podminky.urs.cz/item/CS_URS_2021_01/732429212</t>
  </si>
  <si>
    <t>R-732-05</t>
  </si>
  <si>
    <t>Montáž kombinovaného rozdělovače a sběrače</t>
  </si>
  <si>
    <t>17</t>
  </si>
  <si>
    <t>R-732-06</t>
  </si>
  <si>
    <t>Montáž OPS vč. příslušenství</t>
  </si>
  <si>
    <t>34</t>
  </si>
  <si>
    <t>998732101</t>
  </si>
  <si>
    <t>Přesun hmot tonážní pro strojovny v objektech v do 6 m</t>
  </si>
  <si>
    <t>36</t>
  </si>
  <si>
    <t>https://podminky.urs.cz/item/CS_URS_2021_01/998732101</t>
  </si>
  <si>
    <t>733</t>
  </si>
  <si>
    <t>Ústřední vytápění - rozvodné potrubí</t>
  </si>
  <si>
    <t>19</t>
  </si>
  <si>
    <t>733120815</t>
  </si>
  <si>
    <t>Demontáž potrubí ocelového hladkého do D 38</t>
  </si>
  <si>
    <t>38</t>
  </si>
  <si>
    <t>https://podminky.urs.cz/item/CS_URS_2021_01/733120815</t>
  </si>
  <si>
    <t>733120819</t>
  </si>
  <si>
    <t>Demontáž potrubí ocelového hladkého do D 60,3</t>
  </si>
  <si>
    <t>40</t>
  </si>
  <si>
    <t>https://podminky.urs.cz/item/CS_URS_2021_01/733120819</t>
  </si>
  <si>
    <t>733120826</t>
  </si>
  <si>
    <t>Demontáž potrubí ocelového hladkého do D 89</t>
  </si>
  <si>
    <t>42</t>
  </si>
  <si>
    <t>https://podminky.urs.cz/item/CS_URS_2021_01/733120826</t>
  </si>
  <si>
    <t>713410811</t>
  </si>
  <si>
    <t>Odstranění izolace tepelné potrubí pásy nebo rohožemi bez úpravy staženými drátem tl do 50 mm</t>
  </si>
  <si>
    <t>44</t>
  </si>
  <si>
    <t>https://podminky.urs.cz/item/CS_URS_2021_01/713410811</t>
  </si>
  <si>
    <t>23</t>
  </si>
  <si>
    <t>733890803</t>
  </si>
  <si>
    <t>Přemístění potrubí demontovaného vodorovně do 100 m v objektech výšky přes 6 do 24 m</t>
  </si>
  <si>
    <t>46</t>
  </si>
  <si>
    <t>https://podminky.urs.cz/item/CS_URS_2021_01/733890803</t>
  </si>
  <si>
    <t>733121114</t>
  </si>
  <si>
    <t>Potrubí ocelové hladké bezešvé nízkotlaké spojované svařováním D 31,8x2,6</t>
  </si>
  <si>
    <t>48</t>
  </si>
  <si>
    <t>https://podminky.urs.cz/item/CS_URS_2021_01/733121114</t>
  </si>
  <si>
    <t>25</t>
  </si>
  <si>
    <t>733121118</t>
  </si>
  <si>
    <t>Potrubí ocelové hladké bezešvé nízkotlaké spojované svařováním D 57x3,2</t>
  </si>
  <si>
    <t>50</t>
  </si>
  <si>
    <t>https://podminky.urs.cz/item/CS_URS_2021_01/733121118</t>
  </si>
  <si>
    <t>733121122</t>
  </si>
  <si>
    <t>Potrubí ocelové hladké bezešvé nízkotlaké spojované svařováním D 76x3,2</t>
  </si>
  <si>
    <t>52</t>
  </si>
  <si>
    <t>https://podminky.urs.cz/item/CS_URS_2021_01/733121122</t>
  </si>
  <si>
    <t>27</t>
  </si>
  <si>
    <t>733190217</t>
  </si>
  <si>
    <t>Zkouška těsnosti potrubí ocelové hladké do D 51x2,6</t>
  </si>
  <si>
    <t>54</t>
  </si>
  <si>
    <t>https://podminky.urs.cz/item/CS_URS_2021_01/733190217</t>
  </si>
  <si>
    <t>733190219</t>
  </si>
  <si>
    <t>Zkouška těsnosti potrubí ocelové hladké přes D 51x2,6 do D 60,3x2,9</t>
  </si>
  <si>
    <t>56</t>
  </si>
  <si>
    <t>https://podminky.urs.cz/item/CS_URS_2021_01/733190219</t>
  </si>
  <si>
    <t>29</t>
  </si>
  <si>
    <t>733190225</t>
  </si>
  <si>
    <t>Zkouška těsnosti potrubí ocelové hladké přes D 60,3x2,9 do D 89x5,0</t>
  </si>
  <si>
    <t>58</t>
  </si>
  <si>
    <t>https://podminky.urs.cz/item/CS_URS_2021_01/733190225</t>
  </si>
  <si>
    <t>R-733-01</t>
  </si>
  <si>
    <t>Napojení na stávající potrubí DN 50</t>
  </si>
  <si>
    <t>60</t>
  </si>
  <si>
    <t>31</t>
  </si>
  <si>
    <t>R-733-02</t>
  </si>
  <si>
    <t>Napojení na stávající potrubí DN 25</t>
  </si>
  <si>
    <t>62</t>
  </si>
  <si>
    <t>R-733-03</t>
  </si>
  <si>
    <t>Topná zkouška 72h</t>
  </si>
  <si>
    <t>hod</t>
  </si>
  <si>
    <t>64</t>
  </si>
  <si>
    <t>33</t>
  </si>
  <si>
    <t>R-733-04</t>
  </si>
  <si>
    <t>Napuštění otopné soustavy</t>
  </si>
  <si>
    <t>66</t>
  </si>
  <si>
    <t>R-733-05</t>
  </si>
  <si>
    <t>Odvzdušnění otopné soustavy</t>
  </si>
  <si>
    <t>68</t>
  </si>
  <si>
    <t>35</t>
  </si>
  <si>
    <t>R-733-06</t>
  </si>
  <si>
    <t>Proplach systému</t>
  </si>
  <si>
    <t>70</t>
  </si>
  <si>
    <t>R-733-07</t>
  </si>
  <si>
    <t>Vypuštění otopné soustavy</t>
  </si>
  <si>
    <t>72</t>
  </si>
  <si>
    <t>37</t>
  </si>
  <si>
    <t>998733101</t>
  </si>
  <si>
    <t>Přesun hmot tonážní pro rozvody potrubí v objektech v do 6 m</t>
  </si>
  <si>
    <t>74</t>
  </si>
  <si>
    <t>https://podminky.urs.cz/item/CS_URS_2021_01/998733101</t>
  </si>
  <si>
    <t>734</t>
  </si>
  <si>
    <t>Ústřední vytápění - armatury</t>
  </si>
  <si>
    <t>734100812</t>
  </si>
  <si>
    <t>Demontáž armatury přírubové se dvěma přírubami do DN 100</t>
  </si>
  <si>
    <t>76</t>
  </si>
  <si>
    <t>https://podminky.urs.cz/item/CS_URS_2021_01/734100812</t>
  </si>
  <si>
    <t>39</t>
  </si>
  <si>
    <t>734200822</t>
  </si>
  <si>
    <t>Demontáž armatury závitové se dvěma závity do G 1</t>
  </si>
  <si>
    <t>78</t>
  </si>
  <si>
    <t>https://podminky.urs.cz/item/CS_URS_2021_01/734200822</t>
  </si>
  <si>
    <t>734200823</t>
  </si>
  <si>
    <t>Demontáž armatury závitové se dvěma závity do G 6/4</t>
  </si>
  <si>
    <t>80</t>
  </si>
  <si>
    <t>https://podminky.urs.cz/item/CS_URS_2021_01/734200823</t>
  </si>
  <si>
    <t>41</t>
  </si>
  <si>
    <t>734200824</t>
  </si>
  <si>
    <t>Demontáž armatury závitové se dvěma závity do G 2</t>
  </si>
  <si>
    <t>82</t>
  </si>
  <si>
    <t>https://podminky.urs.cz/item/CS_URS_2021_01/734200824</t>
  </si>
  <si>
    <t>R-734-01</t>
  </si>
  <si>
    <t>Demontáž armatury závitové se dvěma závity do G 2 1/2</t>
  </si>
  <si>
    <t>84</t>
  </si>
  <si>
    <t>43</t>
  </si>
  <si>
    <t>R-734-02</t>
  </si>
  <si>
    <t>Demontáž rozdělovače a sběrače</t>
  </si>
  <si>
    <t>86</t>
  </si>
  <si>
    <t>734890803</t>
  </si>
  <si>
    <t>Přemístění demontovaných armatur vodorovně do 100 m v objektech výšky přes 6 do 24 m</t>
  </si>
  <si>
    <t>88</t>
  </si>
  <si>
    <t>https://podminky.urs.cz/item/CS_URS_2021_01/734890803</t>
  </si>
  <si>
    <t>45</t>
  </si>
  <si>
    <t>734291123</t>
  </si>
  <si>
    <t>Kohout plnící a vypouštěcí G 1/2 PN 10 do 90°C závitový</t>
  </si>
  <si>
    <t>90</t>
  </si>
  <si>
    <t>https://podminky.urs.cz/item/CS_URS_2021_01/734291123</t>
  </si>
  <si>
    <t>734291124</t>
  </si>
  <si>
    <t>Kohout plnící a vypouštěcí G 3/4 PN 10 do 90°C závitový</t>
  </si>
  <si>
    <t>92</t>
  </si>
  <si>
    <t>https://podminky.urs.cz/item/CS_URS_2021_01/734291124</t>
  </si>
  <si>
    <t>47</t>
  </si>
  <si>
    <t>R-734-03</t>
  </si>
  <si>
    <t>Automatický odvzdušňovací ventil G 3/4</t>
  </si>
  <si>
    <t>94</t>
  </si>
  <si>
    <t>734291264</t>
  </si>
  <si>
    <t>Filtr závitový přímý G 1 PN 30 do 110°C s vnitřními závity</t>
  </si>
  <si>
    <t>96</t>
  </si>
  <si>
    <t>https://podminky.urs.cz/item/CS_URS_2021_01/734291264</t>
  </si>
  <si>
    <t>49</t>
  </si>
  <si>
    <t>734291267</t>
  </si>
  <si>
    <t>Filtr závitový přímý G 2 PN 30 do 110°C s vnitřními závity</t>
  </si>
  <si>
    <t>98</t>
  </si>
  <si>
    <t>https://podminky.urs.cz/item/CS_URS_2021_01/734291267</t>
  </si>
  <si>
    <t>734292714</t>
  </si>
  <si>
    <t>Kohout kulový přímý G 3/4 PN 42 do 185°C vnitřní závit</t>
  </si>
  <si>
    <t>100</t>
  </si>
  <si>
    <t>https://podminky.urs.cz/item/CS_URS_2021_01/734292714</t>
  </si>
  <si>
    <t>51</t>
  </si>
  <si>
    <t>734292715</t>
  </si>
  <si>
    <t>Kohout kulový přímý G 1 PN 42 do 185°C vnitřní závit</t>
  </si>
  <si>
    <t>102</t>
  </si>
  <si>
    <t>https://podminky.urs.cz/item/CS_URS_2021_01/734292715</t>
  </si>
  <si>
    <t>734292718</t>
  </si>
  <si>
    <t>Kohout kulový přímý G 2 PN 42 do 185°C vnitřní závit</t>
  </si>
  <si>
    <t>104</t>
  </si>
  <si>
    <t>https://podminky.urs.cz/item/CS_URS_2021_01/734292718</t>
  </si>
  <si>
    <t>53</t>
  </si>
  <si>
    <t>R-734-04</t>
  </si>
  <si>
    <t>Zpětná klapka G 1</t>
  </si>
  <si>
    <t>106</t>
  </si>
  <si>
    <t>R-734-05</t>
  </si>
  <si>
    <t>Zpětná klapka G 2</t>
  </si>
  <si>
    <t>108</t>
  </si>
  <si>
    <t>55</t>
  </si>
  <si>
    <t>R-734-06</t>
  </si>
  <si>
    <t>Uzavírací a vyvažovací ventil s vypouštěním DN 25 s vnitřními závity</t>
  </si>
  <si>
    <t>110</t>
  </si>
  <si>
    <t>R-734-07</t>
  </si>
  <si>
    <t>Uzavírací a vyvažovací ventil s vypouštěním DN 40 s vnitřními závity</t>
  </si>
  <si>
    <t>112</t>
  </si>
  <si>
    <t>57</t>
  </si>
  <si>
    <t>734411117</t>
  </si>
  <si>
    <t>Teploměr technický s pevným stonkem a jímkou zadní připojení průměr 80 mm délky 100 mm</t>
  </si>
  <si>
    <t>114</t>
  </si>
  <si>
    <t>https://podminky.urs.cz/item/CS_URS_2021_01/734411117</t>
  </si>
  <si>
    <t>734421112</t>
  </si>
  <si>
    <t>Tlakoměr s pevným stonkem a zpětnou klapkou tlak 0-16 bar průměr 63 mm zadní připojení</t>
  </si>
  <si>
    <t>116</t>
  </si>
  <si>
    <t>https://podminky.urs.cz/item/CS_URS_2021_01/734421112</t>
  </si>
  <si>
    <t>59</t>
  </si>
  <si>
    <t>734494213</t>
  </si>
  <si>
    <t>Návarek s trubkovým závitem G 1/2</t>
  </si>
  <si>
    <t>118</t>
  </si>
  <si>
    <t>https://podminky.urs.cz/item/CS_URS_2021_01/734494213</t>
  </si>
  <si>
    <t>Poznámka k položce:_x000D_
Poznámka k položce: v ceně zahrnuta montáž</t>
  </si>
  <si>
    <t>734494214</t>
  </si>
  <si>
    <t>Návarek s trubkovým závitem G 3/4</t>
  </si>
  <si>
    <t>120</t>
  </si>
  <si>
    <t>https://podminky.urs.cz/item/CS_URS_2021_01/734494214</t>
  </si>
  <si>
    <t>61</t>
  </si>
  <si>
    <t>734209103</t>
  </si>
  <si>
    <t>Montáž armatury závitové s jedním závitem G 1/2</t>
  </si>
  <si>
    <t>122</t>
  </si>
  <si>
    <t>https://podminky.urs.cz/item/CS_URS_2021_01/734209103</t>
  </si>
  <si>
    <t>734209104</t>
  </si>
  <si>
    <t>Montáž armatury závitové s jedním závitem G 3/4</t>
  </si>
  <si>
    <t>124</t>
  </si>
  <si>
    <t>https://podminky.urs.cz/item/CS_URS_2021_01/734209104</t>
  </si>
  <si>
    <t>63</t>
  </si>
  <si>
    <t>734209114</t>
  </si>
  <si>
    <t>Montáž armatury závitové s dvěma závity G 3/4</t>
  </si>
  <si>
    <t>126</t>
  </si>
  <si>
    <t>https://podminky.urs.cz/item/CS_URS_2021_01/734209114</t>
  </si>
  <si>
    <t>734209115</t>
  </si>
  <si>
    <t>Montáž armatury závitové s dvěma závity G 1</t>
  </si>
  <si>
    <t>128</t>
  </si>
  <si>
    <t>https://podminky.urs.cz/item/CS_URS_2021_01/734209115</t>
  </si>
  <si>
    <t>65</t>
  </si>
  <si>
    <t>734209117</t>
  </si>
  <si>
    <t>Montáž armatury závitové s dvěma závity G 6/4</t>
  </si>
  <si>
    <t>130</t>
  </si>
  <si>
    <t>https://podminky.urs.cz/item/CS_URS_2021_01/734209117</t>
  </si>
  <si>
    <t>734209118</t>
  </si>
  <si>
    <t>Montáž armatury závitové s dvěma závity G 2</t>
  </si>
  <si>
    <t>132</t>
  </si>
  <si>
    <t>https://podminky.urs.cz/item/CS_URS_2021_01/734209118</t>
  </si>
  <si>
    <t>67</t>
  </si>
  <si>
    <t>734209124</t>
  </si>
  <si>
    <t>Montáž armatury závitové s třemi závity G 3/4</t>
  </si>
  <si>
    <t>134</t>
  </si>
  <si>
    <t>https://podminky.urs.cz/item/CS_URS_2021_01/734209124</t>
  </si>
  <si>
    <t>734209127</t>
  </si>
  <si>
    <t>Montáž armatury závitové s třemi závity G 6/4</t>
  </si>
  <si>
    <t>136</t>
  </si>
  <si>
    <t>https://podminky.urs.cz/item/CS_URS_2021_01/734209127</t>
  </si>
  <si>
    <t>69</t>
  </si>
  <si>
    <t>734419111</t>
  </si>
  <si>
    <t>Montáž teploměrů s ochranným pouzdrem nebo pevným stonkem a jímkou</t>
  </si>
  <si>
    <t>138</t>
  </si>
  <si>
    <t>https://podminky.urs.cz/item/CS_URS_2021_01/734419111</t>
  </si>
  <si>
    <t>Poznámka k položce:_x000D_
Poznámka k položce: montáž teploměrů a tlakoměrů</t>
  </si>
  <si>
    <t>R-734-08</t>
  </si>
  <si>
    <t>Vyregulování otopného systému ručními regulačními ventily</t>
  </si>
  <si>
    <t>140</t>
  </si>
  <si>
    <t>71</t>
  </si>
  <si>
    <t>998734102</t>
  </si>
  <si>
    <t>Přesun hmot tonážní pro armatury v objektech v do 12 m</t>
  </si>
  <si>
    <t>142</t>
  </si>
  <si>
    <t>https://podminky.urs.cz/item/CS_URS_2021_01/998734102</t>
  </si>
  <si>
    <t>707</t>
  </si>
  <si>
    <t>Dokumenty pro skutečné provedení</t>
  </si>
  <si>
    <t>R-707-01</t>
  </si>
  <si>
    <t>Projekt skutečného provedení</t>
  </si>
  <si>
    <t>144</t>
  </si>
  <si>
    <t>783</t>
  </si>
  <si>
    <t>Dokončovací práce - nátěry</t>
  </si>
  <si>
    <t>73</t>
  </si>
  <si>
    <t>783614651</t>
  </si>
  <si>
    <t>Základní antikorozní jednonásobný syntetický potrubí DN do 50 mm</t>
  </si>
  <si>
    <t>146</t>
  </si>
  <si>
    <t>https://podminky.urs.cz/item/CS_URS_2021_01/783614651</t>
  </si>
  <si>
    <t>Poznámka k položce:_x000D_
Poznámka k položce: 2 x základní nátěr ( 1 nátěr -66m)</t>
  </si>
  <si>
    <t>783614661</t>
  </si>
  <si>
    <t>Základní antikorozní jednonásobný syntetický potrubí DN do 100 mm</t>
  </si>
  <si>
    <t>148</t>
  </si>
  <si>
    <t>https://podminky.urs.cz/item/CS_URS_2021_01/783614661</t>
  </si>
  <si>
    <t>Poznámka k položce:_x000D_
Poznámka k položce: 2 x základní nátěr ( 1 nátěr - 34m)</t>
  </si>
  <si>
    <t>Poznámka</t>
  </si>
  <si>
    <t>700</t>
  </si>
  <si>
    <t>75</t>
  </si>
  <si>
    <t>R001</t>
  </si>
  <si>
    <t>Ve sloupci cenová soustava, je u položek s názvem vlastní, vycházeno z ceníkových cen výrobců dané položky. Položku není možné ocenit pomocí ÚRS, protože jí neobsahuje.</t>
  </si>
  <si>
    <t>150</t>
  </si>
  <si>
    <t>02 - Zdravotně technické instalace</t>
  </si>
  <si>
    <t xml:space="preserve">    721 - Zdravotechnika - vnitřní kanalizace</t>
  </si>
  <si>
    <t xml:space="preserve">    722 - Zdravotechnika - vnitřní vodovod</t>
  </si>
  <si>
    <t>721</t>
  </si>
  <si>
    <t>Zdravotechnika - vnitřní kanalizace</t>
  </si>
  <si>
    <t>721174043</t>
  </si>
  <si>
    <t>Potrubí kanalizační z PP připojovací DN 50</t>
  </si>
  <si>
    <t>https://podminky.urs.cz/item/CS_URS_2021_01/721174043</t>
  </si>
  <si>
    <t>721290111</t>
  </si>
  <si>
    <t>Zkouška těsnosti potrubí kanalizace vodou do DN 125</t>
  </si>
  <si>
    <t>https://podminky.urs.cz/item/CS_URS_2021_01/721290111</t>
  </si>
  <si>
    <t>R-721-01</t>
  </si>
  <si>
    <t>Vysazení odbočky DN110/50</t>
  </si>
  <si>
    <t>Poznámka k položce:_x000D_
Poznámka k položce: na litinovém potrubí</t>
  </si>
  <si>
    <t>998721102</t>
  </si>
  <si>
    <t>Přesun hmot tonážní pro vnitřní kanalizace v objektech v do 12 m</t>
  </si>
  <si>
    <t>https://podminky.urs.cz/item/CS_URS_2021_01/998721102</t>
  </si>
  <si>
    <t>722</t>
  </si>
  <si>
    <t>Zdravotechnika - vnitřní vodovod</t>
  </si>
  <si>
    <t>722130802</t>
  </si>
  <si>
    <t>Demontáž potrubí ocelové pozinkované závitové do DN 40</t>
  </si>
  <si>
    <t>https://podminky.urs.cz/item/CS_URS_2021_01/722130802</t>
  </si>
  <si>
    <t>722130803</t>
  </si>
  <si>
    <t>Demontáž potrubí ocelové pozinkované závitové do DN 50</t>
  </si>
  <si>
    <t>https://podminky.urs.cz/item/CS_URS_2021_01/722130803</t>
  </si>
  <si>
    <t>722220862</t>
  </si>
  <si>
    <t>Demontáž armatur závitových se dvěma závity G do 5/4</t>
  </si>
  <si>
    <t>https://podminky.urs.cz/item/CS_URS_2021_01/722220862</t>
  </si>
  <si>
    <t>722220864</t>
  </si>
  <si>
    <t>Demontáž armatur závitových se dvěma závity G 2</t>
  </si>
  <si>
    <t>https://podminky.urs.cz/item/CS_URS_2021_01/722220864</t>
  </si>
  <si>
    <t>R-722-01</t>
  </si>
  <si>
    <t>Vypuštění vodovodu</t>
  </si>
  <si>
    <t>722290822</t>
  </si>
  <si>
    <t>Přemístění vnitrostaveništní demontovaných hmot pro vnitřní vodovod v objektech výšky do 12 m</t>
  </si>
  <si>
    <t>https://podminky.urs.cz/item/CS_URS_2021_01/722290822</t>
  </si>
  <si>
    <t>63154603</t>
  </si>
  <si>
    <t>pouzdro izolační potrubní z minerální vlny s Al fólií max. 250/100°C 42/50mm</t>
  </si>
  <si>
    <t>63154020</t>
  </si>
  <si>
    <t>pouzdro izolační potrubní z minerální vlny s Al fólií max. 250/100°C 70/40mm</t>
  </si>
  <si>
    <t>R-722-02</t>
  </si>
  <si>
    <t>pouzdro izolační potrubní z pěnového polyetylenu s AL fólií 76/20mm</t>
  </si>
  <si>
    <t>R-722-03.</t>
  </si>
  <si>
    <t>R-722-04</t>
  </si>
  <si>
    <t>Potrubí vodovodní plastové PP-RCT s čedičovým vláknem, D 40 x 5,5 mm</t>
  </si>
  <si>
    <t>R-722-05</t>
  </si>
  <si>
    <t>Potrubí vodovodní plastové PP-RCT s čedičovým vláknem, D 63 x 8,6 mm</t>
  </si>
  <si>
    <t>R-722-06</t>
  </si>
  <si>
    <t>Potrubí vodovodní plastové PP-RCT s čedičovým vláknem, D 75 x 8,4 mm</t>
  </si>
  <si>
    <t>722290226</t>
  </si>
  <si>
    <t>Zkouška těsnosti vodovodního potrubí závitového do DN 50</t>
  </si>
  <si>
    <t>https://podminky.urs.cz/item/CS_URS_2021_01/722290226</t>
  </si>
  <si>
    <t>722290229</t>
  </si>
  <si>
    <t>Zkouška těsnosti vodovodního potrubí závitového do DN 100</t>
  </si>
  <si>
    <t>https://podminky.urs.cz/item/CS_URS_2021_01/722290229</t>
  </si>
  <si>
    <t>722290234</t>
  </si>
  <si>
    <t>Proplach a dezinfekce vodovodního potrubí do DN 80</t>
  </si>
  <si>
    <t>https://podminky.urs.cz/item/CS_URS_2021_01/722290234</t>
  </si>
  <si>
    <t>722224115</t>
  </si>
  <si>
    <t>Kohout plnicí nebo vypouštěcí G 1/2" PN 10 s jedním závitem</t>
  </si>
  <si>
    <t>https://podminky.urs.cz/item/CS_URS_2021_01/722224115</t>
  </si>
  <si>
    <t>722232045</t>
  </si>
  <si>
    <t>Kohout kulový přímý G 1" PN 42 do 185°C vnitřní závit</t>
  </si>
  <si>
    <t>https://podminky.urs.cz/item/CS_URS_2021_01/722232045</t>
  </si>
  <si>
    <t>722232048</t>
  </si>
  <si>
    <t>Kohout kulový přímý  G 2" PN 42 do 185°C vnitřní závit</t>
  </si>
  <si>
    <t>Kohout kulový přímý G 2" PN 42 do 185°C vnitřní závit</t>
  </si>
  <si>
    <t>https://podminky.urs.cz/item/CS_URS_2021_01/722232048</t>
  </si>
  <si>
    <t>R-722-07</t>
  </si>
  <si>
    <t>Zpětný ventil G 2</t>
  </si>
  <si>
    <t>Poznámka k položce:_x000D_
Poznámka k položce: cena uvedena včetně montáže</t>
  </si>
  <si>
    <t>R-722-08</t>
  </si>
  <si>
    <t>Napojení na stávající potrubí DN 32</t>
  </si>
  <si>
    <t>R-722-09</t>
  </si>
  <si>
    <t>722229101</t>
  </si>
  <si>
    <t>Montáž vodovodních armatur s jedním závitem G 1/2" ostatní typ</t>
  </si>
  <si>
    <t>https://podminky.urs.cz/item/CS_URS_2021_01/722229101</t>
  </si>
  <si>
    <t>722239103</t>
  </si>
  <si>
    <t>Montáž armatur vodovodních se dvěma závity G 1"</t>
  </si>
  <si>
    <t>https://podminky.urs.cz/item/CS_URS_2021_01/722239103</t>
  </si>
  <si>
    <t>722239106</t>
  </si>
  <si>
    <t>Montáž armatur vodovodních se dvěma závity  G 2"</t>
  </si>
  <si>
    <t>Montáž armatur vodovodních se dvěma závity G 2"</t>
  </si>
  <si>
    <t>https://podminky.urs.cz/item/CS_URS_2021_01/722239106</t>
  </si>
  <si>
    <t>R-722-10</t>
  </si>
  <si>
    <t>Napuštění vodovodu</t>
  </si>
  <si>
    <t>998722102</t>
  </si>
  <si>
    <t>Přesun hmot tonážní pro vnitřní vodovod v objektech v do 12 m</t>
  </si>
  <si>
    <t>https://podminky.urs.cz/item/CS_URS_2021_01/998722102</t>
  </si>
  <si>
    <t>Revize tlakových nádob</t>
  </si>
  <si>
    <t>R-707-02</t>
  </si>
  <si>
    <t>03 - VRN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</si>
  <si>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</si>
  <si>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</si>
  <si>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</si>
  <si>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</si>
  <si>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>Vedlejší rozpočtové náklady</t>
  </si>
  <si>
    <t>VRN3</t>
  </si>
  <si>
    <t>Zařízení staveniště</t>
  </si>
  <si>
    <t>030001000.1</t>
  </si>
  <si>
    <t>CS ÚRS 2022 01</t>
  </si>
  <si>
    <t>https://podminky.urs.cz/item/CS_URS_2022_01/030001000.1</t>
  </si>
  <si>
    <t>VRN6</t>
  </si>
  <si>
    <t>Územní vlivy</t>
  </si>
  <si>
    <t>065002000.1</t>
  </si>
  <si>
    <t>Mimostaveništní doprava materiálů</t>
  </si>
  <si>
    <t>Kč</t>
  </si>
  <si>
    <t>https://podminky.urs.cz/item/CS_URS_2022_01/065002000.1</t>
  </si>
  <si>
    <t>VRN7</t>
  </si>
  <si>
    <t>Provozní vlivy</t>
  </si>
  <si>
    <t>070001000.1</t>
  </si>
  <si>
    <t>https://podminky.urs.cz/item/CS_URS_2022_01/070001000.1</t>
  </si>
  <si>
    <t>04 - MaR a EMI</t>
  </si>
  <si>
    <t xml:space="preserve">    01 - Rozvaděč DT1 </t>
  </si>
  <si>
    <t xml:space="preserve">    02 - Řídicí systém </t>
  </si>
  <si>
    <t xml:space="preserve">    03 - Polní instrumentace </t>
  </si>
  <si>
    <t xml:space="preserve">    04 - Kabely a elektroinstalace </t>
  </si>
  <si>
    <t xml:space="preserve">    05 - Připojení na dispečink </t>
  </si>
  <si>
    <t xml:space="preserve">    06 - Soupis prvků interiéru VTP</t>
  </si>
  <si>
    <t xml:space="preserve">Rozvaděč DT1 </t>
  </si>
  <si>
    <t>R01</t>
  </si>
  <si>
    <t>Rozvaděčová skříň plechová 1200x800x350</t>
  </si>
  <si>
    <t>Poznámka k položce:_x000D_
Poznámka k položce: v ceně: materiál + montáž</t>
  </si>
  <si>
    <t>R02</t>
  </si>
  <si>
    <t>Chránič 1F25A 30mA</t>
  </si>
  <si>
    <t>R03</t>
  </si>
  <si>
    <t>Jistič C60H 16B/1</t>
  </si>
  <si>
    <t>R04</t>
  </si>
  <si>
    <t>Jistič C60H 10B/1</t>
  </si>
  <si>
    <t>R05</t>
  </si>
  <si>
    <t>Jistič C60H 6B/1</t>
  </si>
  <si>
    <t>R06</t>
  </si>
  <si>
    <t>Jistič C60H 2C/1</t>
  </si>
  <si>
    <t>R07</t>
  </si>
  <si>
    <t>Jistič C60H 1C/1</t>
  </si>
  <si>
    <t>R08</t>
  </si>
  <si>
    <t>Pomocný kontakt k jističi</t>
  </si>
  <si>
    <t>R09</t>
  </si>
  <si>
    <t>Svodič přepětí SLP 275/4</t>
  </si>
  <si>
    <t>R10</t>
  </si>
  <si>
    <t>Spínač třípólový 63A</t>
  </si>
  <si>
    <t>R11</t>
  </si>
  <si>
    <t>Odpojovač RAD na DIN</t>
  </si>
  <si>
    <t>R12</t>
  </si>
  <si>
    <t>Trubičková pojistka</t>
  </si>
  <si>
    <t>R13</t>
  </si>
  <si>
    <t>Svorka řadová RSA 4 RAD. do 4 mm2</t>
  </si>
  <si>
    <t>R14</t>
  </si>
  <si>
    <t>Můstek N 100A 25x4, 4x12</t>
  </si>
  <si>
    <t>R15</t>
  </si>
  <si>
    <t>Montáž regulace</t>
  </si>
  <si>
    <t>R16</t>
  </si>
  <si>
    <t>Montáž zobrazovače</t>
  </si>
  <si>
    <t>R17</t>
  </si>
  <si>
    <t>ATEST měření el.veličin, vyst.osvěd.</t>
  </si>
  <si>
    <t>R18</t>
  </si>
  <si>
    <t>ŠTÍTKY popis ovladačů a přístrojů</t>
  </si>
  <si>
    <t>R19</t>
  </si>
  <si>
    <t>Pomocné relé  2pol. TRS24VUC</t>
  </si>
  <si>
    <t>Pomocné relé 2pol. TRS24VUC</t>
  </si>
  <si>
    <t>R20</t>
  </si>
  <si>
    <t>Tlačítko hřibové +1NC kontakt</t>
  </si>
  <si>
    <t>R21</t>
  </si>
  <si>
    <t>Tlačítko ZB5AA2 + NO kontakt</t>
  </si>
  <si>
    <t>R22</t>
  </si>
  <si>
    <t>Ovládací hlavice otočná ZB5AD2 + 2x NO kontakt</t>
  </si>
  <si>
    <t>R23</t>
  </si>
  <si>
    <t>Ovládací hlavice otočná ZB5AD3 + 2x NO kontakt</t>
  </si>
  <si>
    <t>R24</t>
  </si>
  <si>
    <t>Signálka IS22-G-230VAC - ZBV-M1, ZBV- M3</t>
  </si>
  <si>
    <t>R25</t>
  </si>
  <si>
    <t>Signálka IS22-R-24VDC - ZBV-B3, ZBV-B4</t>
  </si>
  <si>
    <t>R26</t>
  </si>
  <si>
    <t>Zásuvka DIN ZS203 S ochrann kolíkem, 3 svorky.</t>
  </si>
  <si>
    <t>R27</t>
  </si>
  <si>
    <t>Bezpečnostní transformátor 230V/24VDC/30VA</t>
  </si>
  <si>
    <t>R28</t>
  </si>
  <si>
    <t>Bezpečnostní transformátor 230V/24VAC/100VA</t>
  </si>
  <si>
    <t>R29</t>
  </si>
  <si>
    <t>Vývodka Pg9</t>
  </si>
  <si>
    <t>R30</t>
  </si>
  <si>
    <t>Vývodka Pg11</t>
  </si>
  <si>
    <t>R31</t>
  </si>
  <si>
    <t>Vývodka Pg21</t>
  </si>
  <si>
    <t>R32</t>
  </si>
  <si>
    <t>Zářivkové svítidlo do rozvaděč - SB110 E</t>
  </si>
  <si>
    <t>R33</t>
  </si>
  <si>
    <t>Pomocný instal. materiál - lišty, vodiče apod.</t>
  </si>
  <si>
    <t xml:space="preserve">Řídicí systém </t>
  </si>
  <si>
    <t>R34</t>
  </si>
  <si>
    <t>Řídící DDC stanice  vč. Grafického terminálu</t>
  </si>
  <si>
    <t>Řídící DDC stanice vč. Grafického terminálu</t>
  </si>
  <si>
    <t>R35</t>
  </si>
  <si>
    <t>Modul čítače</t>
  </si>
  <si>
    <t>R36</t>
  </si>
  <si>
    <t>Uživatelský SW pro DDC ŘS   DB</t>
  </si>
  <si>
    <t>dB</t>
  </si>
  <si>
    <t>Uživatelský SW pro DDC ŘS DB</t>
  </si>
  <si>
    <t>R37</t>
  </si>
  <si>
    <t>Oživení, zkoušky a zaškolení obsluhy   DB</t>
  </si>
  <si>
    <t>Oživení, zkoušky a zaškolení obsluhy DB</t>
  </si>
  <si>
    <t>R38</t>
  </si>
  <si>
    <t>Uvedení do provozu - funkční zkouška</t>
  </si>
  <si>
    <t xml:space="preserve">Polní instrumentace </t>
  </si>
  <si>
    <t>R.38.1</t>
  </si>
  <si>
    <t>Teplotní čidlo venkovní</t>
  </si>
  <si>
    <t>R39</t>
  </si>
  <si>
    <t>Tepltoní čidlo prostorové</t>
  </si>
  <si>
    <t>R40</t>
  </si>
  <si>
    <t>Tepltoní čidlo jímkové (do návarku G1/2) s jímkou</t>
  </si>
  <si>
    <t>R41</t>
  </si>
  <si>
    <t>Teplotní čidlo příložné</t>
  </si>
  <si>
    <t>R42</t>
  </si>
  <si>
    <t>Tlakový snímač 0-10V 0-6bar</t>
  </si>
  <si>
    <t>R43</t>
  </si>
  <si>
    <t>Třícestný ventil ESBE</t>
  </si>
  <si>
    <t>R44</t>
  </si>
  <si>
    <t>Servopohon 24VAC 0-10V</t>
  </si>
  <si>
    <t xml:space="preserve">Kabely a elektroinstalace </t>
  </si>
  <si>
    <t>R45</t>
  </si>
  <si>
    <t>Kabel CU jádro CYKY-C 5x6 mm2, pevně</t>
  </si>
  <si>
    <t>R46</t>
  </si>
  <si>
    <t>Kabel CU jádro CYKY-C 3x1,5 mm2, pevně</t>
  </si>
  <si>
    <t>R47</t>
  </si>
  <si>
    <t>Kabel CU jádro CYKY-C 3x2,5 mm2, pevně</t>
  </si>
  <si>
    <t>R48</t>
  </si>
  <si>
    <t>Kabel sděl. J-Y(st)Y 2X2X0,8</t>
  </si>
  <si>
    <t>R49</t>
  </si>
  <si>
    <t>Kabel sděl. J-Y(st)Y 1X2X0,8</t>
  </si>
  <si>
    <t>R50</t>
  </si>
  <si>
    <t>Žlab MERKUR 100x50mm</t>
  </si>
  <si>
    <t>R51</t>
  </si>
  <si>
    <t>Závěs/nosník žlabu šíře 50mm</t>
  </si>
  <si>
    <t>R52</t>
  </si>
  <si>
    <t>Pomocný mat. MERKUR: spojky, mont. Prvky apod.</t>
  </si>
  <si>
    <t>bal</t>
  </si>
  <si>
    <t>R53</t>
  </si>
  <si>
    <t>Lišta plastová PVC 20x18mm</t>
  </si>
  <si>
    <t>R54</t>
  </si>
  <si>
    <t>CY6 Žlutozelený, pevně</t>
  </si>
  <si>
    <t>R55</t>
  </si>
  <si>
    <t>Svorka připoj. SP1 FEZN</t>
  </si>
  <si>
    <t>R56</t>
  </si>
  <si>
    <t>Páska CU uzemňovací ZS16 20x500x0,5</t>
  </si>
  <si>
    <t>R57</t>
  </si>
  <si>
    <t>Podružný materiál, hmoždinky, pásky, svorky atd.</t>
  </si>
  <si>
    <t>R58</t>
  </si>
  <si>
    <t>Zářivkové svítidlo 2x36W</t>
  </si>
  <si>
    <t>R59</t>
  </si>
  <si>
    <t>Zásuvka IP44 na zeď</t>
  </si>
  <si>
    <t>05</t>
  </si>
  <si>
    <t xml:space="preserve">Připojení na dispečink </t>
  </si>
  <si>
    <t>R60</t>
  </si>
  <si>
    <t>R61</t>
  </si>
  <si>
    <t>GSM router, externí anténa</t>
  </si>
  <si>
    <t>R62</t>
  </si>
  <si>
    <t>Licence RC Vision do 1000 db</t>
  </si>
  <si>
    <t>R63</t>
  </si>
  <si>
    <t>Vizualizace na dispečinkové pracoviště</t>
  </si>
  <si>
    <t>R64</t>
  </si>
  <si>
    <t>Switch</t>
  </si>
  <si>
    <t>06</t>
  </si>
  <si>
    <t>Soupis prvků interiéru VTP</t>
  </si>
  <si>
    <t>R65</t>
  </si>
  <si>
    <t>Ostatní náklady, přesun hmot:</t>
  </si>
  <si>
    <t>R66</t>
  </si>
  <si>
    <t>Revize</t>
  </si>
  <si>
    <t>R67</t>
  </si>
  <si>
    <t>Projektová dokumentace skutečného provedení</t>
  </si>
  <si>
    <t>R68</t>
  </si>
  <si>
    <t>Doprava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</si>
  <si>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</si>
  <si>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</si>
  <si>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</si>
  <si>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</si>
  <si>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</si>
  <si>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</si>
  <si>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</si>
  <si>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</si>
  <si>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</si>
  <si>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</si>
  <si>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</si>
  <si>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</si>
  <si>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</si>
  <si>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</si>
  <si>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</si>
  <si>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</si>
  <si>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</si>
  <si>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</si>
  <si>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</si>
  <si>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</si>
  <si>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</si>
  <si>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</si>
  <si>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</si>
  <si>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</si>
  <si>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</si>
  <si>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</si>
  <si>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</si>
  <si>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</si>
  <si>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</si>
  <si>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</si>
  <si>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</si>
  <si>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</si>
  <si>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</si>
  <si>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</si>
  <si>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</si>
  <si>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</si>
  <si>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</si>
  <si>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</si>
  <si>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</si>
  <si>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</si>
  <si>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</si>
  <si>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</si>
  <si>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</si>
  <si>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</si>
  <si>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</si>
  <si>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</si>
  <si>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</si>
  <si>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</si>
  <si>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</si>
  <si>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</si>
  <si>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</si>
  <si>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</si>
  <si>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</si>
  <si>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</si>
  <si>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</si>
  <si>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</si>
  <si>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</si>
  <si>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</si>
  <si>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</si>
  <si>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</si>
  <si>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</si>
  <si>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</si>
  <si>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</si>
  <si>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</si>
  <si>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</si>
  <si>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</si>
  <si>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</si>
  <si>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</si>
  <si>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</si>
  <si>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</si>
  <si>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</si>
  <si>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</si>
  <si>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</si>
  <si>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</si>
  <si>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</si>
  <si>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</si>
  <si>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</si>
  <si>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</si>
  <si>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</si>
  <si>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</si>
  <si>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</si>
  <si>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</si>
  <si>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</si>
  <si>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</si>
  <si>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</si>
  <si>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</si>
  <si>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</si>
  <si>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</si>
  <si>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</si>
  <si>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</si>
  <si>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</si>
  <si>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</si>
  <si>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</si>
  <si>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</si>
  <si>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</si>
  <si>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</si>
  <si>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</si>
  <si>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</si>
  <si>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</si>
  <si>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</si>
  <si>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</si>
  <si>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</si>
  <si>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</si>
  <si>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</si>
  <si>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</si>
  <si>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</si>
  <si>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</si>
  <si>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</si>
  <si>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</si>
  <si>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</si>
  <si>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</si>
  <si>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</si>
  <si>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</si>
  <si>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</si>
  <si>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</si>
  <si>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</si>
  <si>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</si>
  <si>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</si>
  <si>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</si>
  <si>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</si>
  <si>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</si>
  <si>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</si>
  <si>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</si>
  <si>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</si>
  <si>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</si>
  <si>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</si>
  <si>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</si>
  <si>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</si>
  <si>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</si>
  <si>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</si>
  <si>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</si>
  <si>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</si>
  <si>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</si>
  <si>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</si>
  <si>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</si>
  <si>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</si>
  <si>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</si>
  <si>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</si>
  <si>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</si>
  <si>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</si>
  <si>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</si>
  <si>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</si>
  <si>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</si>
  <si>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</si>
  <si>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</si>
  <si>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</si>
  <si>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</si>
  <si>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</si>
  <si>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</si>
  <si>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</si>
  <si>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</si>
  <si>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</si>
  <si>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</si>
  <si>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</si>
  <si>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</si>
  <si>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</si>
  <si>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</si>
  <si>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</si>
  <si>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</si>
  <si>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</si>
  <si>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</si>
  <si>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</si>
  <si>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</si>
  <si>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</si>
  <si>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</si>
  <si>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</si>
  <si>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</si>
  <si>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</si>
  <si>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</si>
  <si>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</si>
  <si>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</si>
  <si>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</si>
  <si>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</si>
  <si>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</si>
  <si>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</si>
  <si>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</si>
  <si>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</si>
  <si>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</si>
  <si>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</si>
  <si>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</si>
  <si>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</si>
  <si>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</si>
  <si>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</si>
  <si>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</si>
  <si>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</si>
  <si>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Řídící jednotka pro dispečinkové pracoviště (i5 3,2 GHz, 32 GB RAM, HDD SSD 2 GB, OS Win 11 PRO, MS Office bussines,  monitor 32", barevná tiskárna laser )</t>
  </si>
  <si>
    <t>Řídící jednotka pro dispečinkové pracoviště (i5 3,2 GHz, 32 GB RAM, HDD SSD 2 GB, OS Win 11 PRO, MS Office bussines, monitor 32", barevná tiskárna laser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</si>
</sst>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8" fillId="5" borderId="9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5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5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4" fontId="25" fillId="0" borderId="22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8" fillId="0" borderId="13" xfId="0" applyNumberFormat="1" applyFont="1" applyBorder="1" applyAlignment="1"/>
    <xf numFmtId="166" fontId="28" fillId="0" borderId="14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167" fontId="18" fillId="0" borderId="23" xfId="0" applyNumberFormat="1" applyFont="1" applyBorder="1" applyAlignment="1" applyProtection="1">
      <alignment vertical="center"/>
      <protection locked="0"/>
    </xf>
    <xf numFmtId="4" fontId="18" fillId="3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  <protection locked="0"/>
    </xf>
    <xf numFmtId="0" fontId="19" fillId="3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6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>
      <alignment vertical="center" wrapText="1"/>
    </xf>
    <xf numFmtId="0" fontId="34" fillId="0" borderId="23" xfId="0" applyFont="1" applyBorder="1" applyAlignment="1" applyProtection="1">
      <alignment horizontal="center" vertical="center"/>
      <protection locked="0"/>
    </xf>
    <xf numFmtId="49" fontId="34" fillId="0" borderId="23" xfId="0" applyNumberFormat="1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center" vertical="center" wrapText="1"/>
      <protection locked="0"/>
    </xf>
    <xf numFmtId="167" fontId="34" fillId="0" borderId="23" xfId="0" applyNumberFormat="1" applyFont="1" applyBorder="1" applyAlignment="1" applyProtection="1">
      <alignment vertical="center"/>
      <protection locked="0"/>
    </xf>
    <xf numFmtId="4" fontId="34" fillId="3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  <protection locked="0"/>
    </xf>
    <xf numFmtId="0" fontId="35" fillId="0" borderId="4" xfId="0" applyFont="1" applyBorder="1" applyAlignment="1">
      <alignment vertical="center"/>
    </xf>
    <xf numFmtId="0" fontId="34" fillId="3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left" vertical="center"/>
    </xf>
    <xf numFmtId="0" fontId="18" fillId="5" borderId="8" xfId="0" applyFont="1" applyFill="1" applyBorder="1" applyAlignment="1">
      <alignment horizontal="right" vertical="center"/>
    </xf>
    <xf numFmtId="0" fontId="18" fillId="5" borderId="8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733120815" TargetMode="External"/><Relationship Id="rId13" Type="http://schemas.openxmlformats.org/officeDocument/2006/relationships/hyperlink" Target="https://podminky.urs.cz/item/CS_URS_2021_01/733121114" TargetMode="External"/><Relationship Id="rId18" Type="http://schemas.openxmlformats.org/officeDocument/2006/relationships/hyperlink" Target="https://podminky.urs.cz/item/CS_URS_2021_01/733190225" TargetMode="External"/><Relationship Id="rId26" Type="http://schemas.openxmlformats.org/officeDocument/2006/relationships/hyperlink" Target="https://podminky.urs.cz/item/CS_URS_2021_01/734291124" TargetMode="External"/><Relationship Id="rId39" Type="http://schemas.openxmlformats.org/officeDocument/2006/relationships/hyperlink" Target="https://podminky.urs.cz/item/CS_URS_2021_01/734209115" TargetMode="External"/><Relationship Id="rId3" Type="http://schemas.openxmlformats.org/officeDocument/2006/relationships/hyperlink" Target="https://podminky.urs.cz/item/CS_URS_2021_01/998713102" TargetMode="External"/><Relationship Id="rId21" Type="http://schemas.openxmlformats.org/officeDocument/2006/relationships/hyperlink" Target="https://podminky.urs.cz/item/CS_URS_2021_01/734200822" TargetMode="External"/><Relationship Id="rId34" Type="http://schemas.openxmlformats.org/officeDocument/2006/relationships/hyperlink" Target="https://podminky.urs.cz/item/CS_URS_2021_01/734494213" TargetMode="External"/><Relationship Id="rId42" Type="http://schemas.openxmlformats.org/officeDocument/2006/relationships/hyperlink" Target="https://podminky.urs.cz/item/CS_URS_2021_01/734209124" TargetMode="External"/><Relationship Id="rId47" Type="http://schemas.openxmlformats.org/officeDocument/2006/relationships/hyperlink" Target="https://podminky.urs.cz/item/CS_URS_2021_01/783614661" TargetMode="External"/><Relationship Id="rId7" Type="http://schemas.openxmlformats.org/officeDocument/2006/relationships/hyperlink" Target="https://podminky.urs.cz/item/CS_URS_2021_01/998732101" TargetMode="External"/><Relationship Id="rId12" Type="http://schemas.openxmlformats.org/officeDocument/2006/relationships/hyperlink" Target="https://podminky.urs.cz/item/CS_URS_2021_01/733890803" TargetMode="External"/><Relationship Id="rId17" Type="http://schemas.openxmlformats.org/officeDocument/2006/relationships/hyperlink" Target="https://podminky.urs.cz/item/CS_URS_2021_01/733190219" TargetMode="External"/><Relationship Id="rId25" Type="http://schemas.openxmlformats.org/officeDocument/2006/relationships/hyperlink" Target="https://podminky.urs.cz/item/CS_URS_2021_01/734291123" TargetMode="External"/><Relationship Id="rId33" Type="http://schemas.openxmlformats.org/officeDocument/2006/relationships/hyperlink" Target="https://podminky.urs.cz/item/CS_URS_2021_01/734421112" TargetMode="External"/><Relationship Id="rId38" Type="http://schemas.openxmlformats.org/officeDocument/2006/relationships/hyperlink" Target="https://podminky.urs.cz/item/CS_URS_2021_01/734209114" TargetMode="External"/><Relationship Id="rId46" Type="http://schemas.openxmlformats.org/officeDocument/2006/relationships/hyperlink" Target="https://podminky.urs.cz/item/CS_URS_2021_01/783614651" TargetMode="External"/><Relationship Id="rId2" Type="http://schemas.openxmlformats.org/officeDocument/2006/relationships/hyperlink" Target="https://podminky.urs.cz/item/CS_URS_2021_01/713463212" TargetMode="External"/><Relationship Id="rId16" Type="http://schemas.openxmlformats.org/officeDocument/2006/relationships/hyperlink" Target="https://podminky.urs.cz/item/CS_URS_2021_01/733190217" TargetMode="External"/><Relationship Id="rId20" Type="http://schemas.openxmlformats.org/officeDocument/2006/relationships/hyperlink" Target="https://podminky.urs.cz/item/CS_URS_2021_01/734100812" TargetMode="External"/><Relationship Id="rId29" Type="http://schemas.openxmlformats.org/officeDocument/2006/relationships/hyperlink" Target="https://podminky.urs.cz/item/CS_URS_2021_01/734292714" TargetMode="External"/><Relationship Id="rId41" Type="http://schemas.openxmlformats.org/officeDocument/2006/relationships/hyperlink" Target="https://podminky.urs.cz/item/CS_URS_2021_01/734209118" TargetMode="External"/><Relationship Id="rId1" Type="http://schemas.openxmlformats.org/officeDocument/2006/relationships/hyperlink" Target="https://podminky.urs.cz/item/CS_URS_2021_01/713463211" TargetMode="External"/><Relationship Id="rId6" Type="http://schemas.openxmlformats.org/officeDocument/2006/relationships/hyperlink" Target="https://podminky.urs.cz/item/CS_URS_2021_01/732429212" TargetMode="External"/><Relationship Id="rId11" Type="http://schemas.openxmlformats.org/officeDocument/2006/relationships/hyperlink" Target="https://podminky.urs.cz/item/CS_URS_2021_01/713410811" TargetMode="External"/><Relationship Id="rId24" Type="http://schemas.openxmlformats.org/officeDocument/2006/relationships/hyperlink" Target="https://podminky.urs.cz/item/CS_URS_2021_01/734890803" TargetMode="External"/><Relationship Id="rId32" Type="http://schemas.openxmlformats.org/officeDocument/2006/relationships/hyperlink" Target="https://podminky.urs.cz/item/CS_URS_2021_01/734411117" TargetMode="External"/><Relationship Id="rId37" Type="http://schemas.openxmlformats.org/officeDocument/2006/relationships/hyperlink" Target="https://podminky.urs.cz/item/CS_URS_2021_01/734209104" TargetMode="External"/><Relationship Id="rId40" Type="http://schemas.openxmlformats.org/officeDocument/2006/relationships/hyperlink" Target="https://podminky.urs.cz/item/CS_URS_2021_01/734209117" TargetMode="External"/><Relationship Id="rId45" Type="http://schemas.openxmlformats.org/officeDocument/2006/relationships/hyperlink" Target="https://podminky.urs.cz/item/CS_URS_2021_01/998734102" TargetMode="External"/><Relationship Id="rId5" Type="http://schemas.openxmlformats.org/officeDocument/2006/relationships/hyperlink" Target="https://podminky.urs.cz/item/CS_URS_2021_01/732890802" TargetMode="External"/><Relationship Id="rId15" Type="http://schemas.openxmlformats.org/officeDocument/2006/relationships/hyperlink" Target="https://podminky.urs.cz/item/CS_URS_2021_01/733121122" TargetMode="External"/><Relationship Id="rId23" Type="http://schemas.openxmlformats.org/officeDocument/2006/relationships/hyperlink" Target="https://podminky.urs.cz/item/CS_URS_2021_01/734200824" TargetMode="External"/><Relationship Id="rId28" Type="http://schemas.openxmlformats.org/officeDocument/2006/relationships/hyperlink" Target="https://podminky.urs.cz/item/CS_URS_2021_01/734291267" TargetMode="External"/><Relationship Id="rId36" Type="http://schemas.openxmlformats.org/officeDocument/2006/relationships/hyperlink" Target="https://podminky.urs.cz/item/CS_URS_2021_01/734209103" TargetMode="External"/><Relationship Id="rId10" Type="http://schemas.openxmlformats.org/officeDocument/2006/relationships/hyperlink" Target="https://podminky.urs.cz/item/CS_URS_2021_01/733120826" TargetMode="External"/><Relationship Id="rId19" Type="http://schemas.openxmlformats.org/officeDocument/2006/relationships/hyperlink" Target="https://podminky.urs.cz/item/CS_URS_2021_01/998733101" TargetMode="External"/><Relationship Id="rId31" Type="http://schemas.openxmlformats.org/officeDocument/2006/relationships/hyperlink" Target="https://podminky.urs.cz/item/CS_URS_2021_01/734292718" TargetMode="External"/><Relationship Id="rId44" Type="http://schemas.openxmlformats.org/officeDocument/2006/relationships/hyperlink" Target="https://podminky.urs.cz/item/CS_URS_2021_01/734419111" TargetMode="External"/><Relationship Id="rId4" Type="http://schemas.openxmlformats.org/officeDocument/2006/relationships/hyperlink" Target="https://podminky.urs.cz/item/CS_URS_2021_01/732420811" TargetMode="External"/><Relationship Id="rId9" Type="http://schemas.openxmlformats.org/officeDocument/2006/relationships/hyperlink" Target="https://podminky.urs.cz/item/CS_URS_2021_01/733120819" TargetMode="External"/><Relationship Id="rId14" Type="http://schemas.openxmlformats.org/officeDocument/2006/relationships/hyperlink" Target="https://podminky.urs.cz/item/CS_URS_2021_01/733121118" TargetMode="External"/><Relationship Id="rId22" Type="http://schemas.openxmlformats.org/officeDocument/2006/relationships/hyperlink" Target="https://podminky.urs.cz/item/CS_URS_2021_01/734200823" TargetMode="External"/><Relationship Id="rId27" Type="http://schemas.openxmlformats.org/officeDocument/2006/relationships/hyperlink" Target="https://podminky.urs.cz/item/CS_URS_2021_01/734291264" TargetMode="External"/><Relationship Id="rId30" Type="http://schemas.openxmlformats.org/officeDocument/2006/relationships/hyperlink" Target="https://podminky.urs.cz/item/CS_URS_2021_01/734292715" TargetMode="External"/><Relationship Id="rId35" Type="http://schemas.openxmlformats.org/officeDocument/2006/relationships/hyperlink" Target="https://podminky.urs.cz/item/CS_URS_2021_01/734494214" TargetMode="External"/><Relationship Id="rId43" Type="http://schemas.openxmlformats.org/officeDocument/2006/relationships/hyperlink" Target="https://podminky.urs.cz/item/CS_URS_2021_01/734209127" TargetMode="External"/><Relationship Id="rId48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722220864" TargetMode="External"/><Relationship Id="rId13" Type="http://schemas.openxmlformats.org/officeDocument/2006/relationships/hyperlink" Target="https://podminky.urs.cz/item/CS_URS_2021_01/722290229" TargetMode="External"/><Relationship Id="rId18" Type="http://schemas.openxmlformats.org/officeDocument/2006/relationships/hyperlink" Target="https://podminky.urs.cz/item/CS_URS_2021_01/734494213" TargetMode="External"/><Relationship Id="rId3" Type="http://schemas.openxmlformats.org/officeDocument/2006/relationships/hyperlink" Target="https://podminky.urs.cz/item/CS_URS_2021_01/998721102" TargetMode="External"/><Relationship Id="rId21" Type="http://schemas.openxmlformats.org/officeDocument/2006/relationships/hyperlink" Target="https://podminky.urs.cz/item/CS_URS_2021_01/722239106" TargetMode="External"/><Relationship Id="rId7" Type="http://schemas.openxmlformats.org/officeDocument/2006/relationships/hyperlink" Target="https://podminky.urs.cz/item/CS_URS_2021_01/722220862" TargetMode="External"/><Relationship Id="rId12" Type="http://schemas.openxmlformats.org/officeDocument/2006/relationships/hyperlink" Target="https://podminky.urs.cz/item/CS_URS_2021_01/722290226" TargetMode="External"/><Relationship Id="rId17" Type="http://schemas.openxmlformats.org/officeDocument/2006/relationships/hyperlink" Target="https://podminky.urs.cz/item/CS_URS_2021_01/722232048" TargetMode="External"/><Relationship Id="rId2" Type="http://schemas.openxmlformats.org/officeDocument/2006/relationships/hyperlink" Target="https://podminky.urs.cz/item/CS_URS_2021_01/721290111" TargetMode="External"/><Relationship Id="rId16" Type="http://schemas.openxmlformats.org/officeDocument/2006/relationships/hyperlink" Target="https://podminky.urs.cz/item/CS_URS_2021_01/722232045" TargetMode="External"/><Relationship Id="rId20" Type="http://schemas.openxmlformats.org/officeDocument/2006/relationships/hyperlink" Target="https://podminky.urs.cz/item/CS_URS_2021_01/722239103" TargetMode="External"/><Relationship Id="rId1" Type="http://schemas.openxmlformats.org/officeDocument/2006/relationships/hyperlink" Target="https://podminky.urs.cz/item/CS_URS_2021_01/721174043" TargetMode="External"/><Relationship Id="rId6" Type="http://schemas.openxmlformats.org/officeDocument/2006/relationships/hyperlink" Target="https://podminky.urs.cz/item/CS_URS_2021_01/722130803" TargetMode="External"/><Relationship Id="rId11" Type="http://schemas.openxmlformats.org/officeDocument/2006/relationships/hyperlink" Target="https://podminky.urs.cz/item/CS_URS_2021_01/713463212" TargetMode="External"/><Relationship Id="rId5" Type="http://schemas.openxmlformats.org/officeDocument/2006/relationships/hyperlink" Target="https://podminky.urs.cz/item/CS_URS_2021_01/722130802" TargetMode="External"/><Relationship Id="rId15" Type="http://schemas.openxmlformats.org/officeDocument/2006/relationships/hyperlink" Target="https://podminky.urs.cz/item/CS_URS_2021_01/722224115" TargetMode="External"/><Relationship Id="rId23" Type="http://schemas.openxmlformats.org/officeDocument/2006/relationships/drawing" Target="../drawings/drawing3.xml"/><Relationship Id="rId10" Type="http://schemas.openxmlformats.org/officeDocument/2006/relationships/hyperlink" Target="https://podminky.urs.cz/item/CS_URS_2021_01/722290822" TargetMode="External"/><Relationship Id="rId19" Type="http://schemas.openxmlformats.org/officeDocument/2006/relationships/hyperlink" Target="https://podminky.urs.cz/item/CS_URS_2021_01/722229101" TargetMode="External"/><Relationship Id="rId4" Type="http://schemas.openxmlformats.org/officeDocument/2006/relationships/hyperlink" Target="https://podminky.urs.cz/item/CS_URS_2021_01/713410811" TargetMode="External"/><Relationship Id="rId9" Type="http://schemas.openxmlformats.org/officeDocument/2006/relationships/hyperlink" Target="https://podminky.urs.cz/item/CS_URS_2021_01/732420811" TargetMode="External"/><Relationship Id="rId14" Type="http://schemas.openxmlformats.org/officeDocument/2006/relationships/hyperlink" Target="https://podminky.urs.cz/item/CS_URS_2021_01/722290234" TargetMode="External"/><Relationship Id="rId22" Type="http://schemas.openxmlformats.org/officeDocument/2006/relationships/hyperlink" Target="https://podminky.urs.cz/item/CS_URS_2021_01/998722102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070001000.1" TargetMode="External"/><Relationship Id="rId2" Type="http://schemas.openxmlformats.org/officeDocument/2006/relationships/hyperlink" Target="https://podminky.urs.cz/item/CS_URS_2022_01/065002000.1" TargetMode="External"/><Relationship Id="rId1" Type="http://schemas.openxmlformats.org/officeDocument/2006/relationships/hyperlink" Target="https://podminky.urs.cz/item/CS_URS_2022_01/030001000.1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289" t="s">
        <v>6</v>
      </c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S2" s="15" t="s">
        <v>7</v>
      </c>
      <c r="BT2" s="15" t="s">
        <v>8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pans="1:74" s="1" customFormat="1" ht="24.95" customHeight="1">
      <c r="B4" s="18"/>
      <c r="D4" s="19" t="s">
        <v>10</v>
      </c>
      <c r="AR4" s="18"/>
      <c r="AS4" s="20" t="s">
        <v>11</v>
      </c>
      <c r="BE4" s="21" t="s">
        <v>12</v>
      </c>
      <c r="BS4" s="15" t="s">
        <v>13</v>
      </c>
    </row>
    <row r="5" spans="1:74" s="1" customFormat="1" ht="12" customHeight="1">
      <c r="B5" s="18"/>
      <c r="D5" s="22" t="s">
        <v>14</v>
      </c>
      <c r="K5" s="273" t="s">
        <v>15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R5" s="18"/>
      <c r="BE5" s="270" t="s">
        <v>16</v>
      </c>
      <c r="BS5" s="15" t="s">
        <v>7</v>
      </c>
    </row>
    <row r="6" spans="1:74" s="1" customFormat="1" ht="36.950000000000003" customHeight="1">
      <c r="B6" s="18"/>
      <c r="D6" s="24" t="s">
        <v>17</v>
      </c>
      <c r="K6" s="275" t="s">
        <v>18</v>
      </c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R6" s="18"/>
      <c r="BE6" s="271"/>
      <c r="BS6" s="15" t="s">
        <v>7</v>
      </c>
    </row>
    <row r="7" spans="1:74" s="1" customFormat="1" ht="12" customHeight="1">
      <c r="B7" s="18"/>
      <c r="D7" s="25" t="s">
        <v>19</v>
      </c>
      <c r="K7" s="23" t="s">
        <v>3</v>
      </c>
      <c r="AK7" s="25" t="s">
        <v>20</v>
      </c>
      <c r="AN7" s="23" t="s">
        <v>3</v>
      </c>
      <c r="AR7" s="18"/>
      <c r="BE7" s="271"/>
      <c r="BS7" s="15" t="s">
        <v>7</v>
      </c>
    </row>
    <row r="8" spans="1:74" s="1" customFormat="1" ht="12" customHeight="1">
      <c r="B8" s="18"/>
      <c r="D8" s="25" t="s">
        <v>21</v>
      </c>
      <c r="K8" s="23" t="s">
        <v>22</v>
      </c>
      <c r="AK8" s="25" t="s">
        <v>23</v>
      </c>
      <c r="AN8" s="26" t="s">
        <v>24</v>
      </c>
      <c r="AR8" s="18"/>
      <c r="BE8" s="271"/>
      <c r="BS8" s="15" t="s">
        <v>7</v>
      </c>
    </row>
    <row r="9" spans="1:74" s="1" customFormat="1" ht="14.45" customHeight="1">
      <c r="B9" s="18"/>
      <c r="AR9" s="18"/>
      <c r="BE9" s="271"/>
      <c r="BS9" s="15" t="s">
        <v>7</v>
      </c>
    </row>
    <row r="10" spans="1:74" s="1" customFormat="1" ht="12" customHeight="1">
      <c r="B10" s="18"/>
      <c r="D10" s="25" t="s">
        <v>25</v>
      </c>
      <c r="AK10" s="25" t="s">
        <v>26</v>
      </c>
      <c r="AN10" s="23" t="s">
        <v>3</v>
      </c>
      <c r="AR10" s="18"/>
      <c r="BE10" s="271"/>
      <c r="BS10" s="15" t="s">
        <v>7</v>
      </c>
    </row>
    <row r="11" spans="1:74" s="1" customFormat="1" ht="18.399999999999999" customHeight="1">
      <c r="B11" s="18"/>
      <c r="E11" s="23" t="s">
        <v>22</v>
      </c>
      <c r="AK11" s="25" t="s">
        <v>27</v>
      </c>
      <c r="AN11" s="23" t="s">
        <v>3</v>
      </c>
      <c r="AR11" s="18"/>
      <c r="BE11" s="271"/>
      <c r="BS11" s="15" t="s">
        <v>7</v>
      </c>
    </row>
    <row r="12" spans="1:74" s="1" customFormat="1" ht="6.95" customHeight="1">
      <c r="B12" s="18"/>
      <c r="AR12" s="18"/>
      <c r="BE12" s="271"/>
      <c r="BS12" s="15" t="s">
        <v>7</v>
      </c>
    </row>
    <row r="13" spans="1:74" s="1" customFormat="1" ht="12" customHeight="1">
      <c r="B13" s="18"/>
      <c r="D13" s="25" t="s">
        <v>28</v>
      </c>
      <c r="AK13" s="25" t="s">
        <v>26</v>
      </c>
      <c r="AN13" s="27" t="s">
        <v>29</v>
      </c>
      <c r="AR13" s="18"/>
      <c r="BE13" s="271"/>
      <c r="BS13" s="15" t="s">
        <v>7</v>
      </c>
    </row>
    <row r="14" spans="1:74" ht="12.75">
      <c r="B14" s="18"/>
      <c r="E14" s="276" t="s">
        <v>29</v>
      </c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5" t="s">
        <v>27</v>
      </c>
      <c r="AN14" s="27" t="s">
        <v>29</v>
      </c>
      <c r="AR14" s="18"/>
      <c r="BE14" s="271"/>
      <c r="BS14" s="15" t="s">
        <v>7</v>
      </c>
    </row>
    <row r="15" spans="1:74" s="1" customFormat="1" ht="6.95" customHeight="1">
      <c r="B15" s="18"/>
      <c r="AR15" s="18"/>
      <c r="BE15" s="271"/>
      <c r="BS15" s="15" t="s">
        <v>4</v>
      </c>
    </row>
    <row r="16" spans="1:74" s="1" customFormat="1" ht="12" customHeight="1">
      <c r="B16" s="18"/>
      <c r="D16" s="25" t="s">
        <v>30</v>
      </c>
      <c r="AK16" s="25" t="s">
        <v>26</v>
      </c>
      <c r="AN16" s="23" t="s">
        <v>3</v>
      </c>
      <c r="AR16" s="18"/>
      <c r="BE16" s="271"/>
      <c r="BS16" s="15" t="s">
        <v>4</v>
      </c>
    </row>
    <row r="17" spans="1:71" s="1" customFormat="1" ht="18.399999999999999" customHeight="1">
      <c r="B17" s="18"/>
      <c r="E17" s="23" t="s">
        <v>22</v>
      </c>
      <c r="AK17" s="25" t="s">
        <v>27</v>
      </c>
      <c r="AN17" s="23" t="s">
        <v>3</v>
      </c>
      <c r="AR17" s="18"/>
      <c r="BE17" s="271"/>
      <c r="BS17" s="15" t="s">
        <v>31</v>
      </c>
    </row>
    <row r="18" spans="1:71" s="1" customFormat="1" ht="6.95" customHeight="1">
      <c r="B18" s="18"/>
      <c r="AR18" s="18"/>
      <c r="BE18" s="271"/>
      <c r="BS18" s="15" t="s">
        <v>7</v>
      </c>
    </row>
    <row r="19" spans="1:71" s="1" customFormat="1" ht="12" customHeight="1">
      <c r="B19" s="18"/>
      <c r="D19" s="25" t="s">
        <v>32</v>
      </c>
      <c r="AK19" s="25" t="s">
        <v>26</v>
      </c>
      <c r="AN19" s="23" t="s">
        <v>3</v>
      </c>
      <c r="AR19" s="18"/>
      <c r="BE19" s="271"/>
      <c r="BS19" s="15" t="s">
        <v>7</v>
      </c>
    </row>
    <row r="20" spans="1:71" s="1" customFormat="1" ht="18.399999999999999" customHeight="1">
      <c r="B20" s="18"/>
      <c r="E20" s="23" t="s">
        <v>22</v>
      </c>
      <c r="AK20" s="25" t="s">
        <v>27</v>
      </c>
      <c r="AN20" s="23" t="s">
        <v>3</v>
      </c>
      <c r="AR20" s="18"/>
      <c r="BE20" s="271"/>
      <c r="BS20" s="15" t="s">
        <v>31</v>
      </c>
    </row>
    <row r="21" spans="1:71" s="1" customFormat="1" ht="6.95" customHeight="1">
      <c r="B21" s="18"/>
      <c r="AR21" s="18"/>
      <c r="BE21" s="271"/>
    </row>
    <row r="22" spans="1:71" s="1" customFormat="1" ht="12" customHeight="1">
      <c r="B22" s="18"/>
      <c r="D22" s="25" t="s">
        <v>33</v>
      </c>
      <c r="AR22" s="18"/>
      <c r="BE22" s="271"/>
    </row>
    <row r="23" spans="1:71" s="1" customFormat="1" ht="47.25" customHeight="1">
      <c r="B23" s="18"/>
      <c r="E23" s="278" t="s">
        <v>34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R23" s="18"/>
      <c r="BE23" s="271"/>
    </row>
    <row r="24" spans="1:71" s="1" customFormat="1" ht="6.95" customHeight="1">
      <c r="B24" s="18"/>
      <c r="AR24" s="18"/>
      <c r="BE24" s="271"/>
    </row>
    <row r="25" spans="1:71" s="1" customFormat="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71"/>
    </row>
    <row r="26" spans="1:71" s="2" customFormat="1" ht="25.9" customHeight="1">
      <c r="A26" s="30"/>
      <c r="B26" s="31"/>
      <c r="C26" s="30"/>
      <c r="D26" s="32" t="s">
        <v>35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79">
        <f>ROUND(AG54,2)</f>
        <v>0</v>
      </c>
      <c r="AL26" s="280"/>
      <c r="AM26" s="280"/>
      <c r="AN26" s="280"/>
      <c r="AO26" s="280"/>
      <c r="AP26" s="30"/>
      <c r="AQ26" s="30"/>
      <c r="AR26" s="31"/>
      <c r="BE26" s="271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271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81" t="s">
        <v>36</v>
      </c>
      <c r="M28" s="281"/>
      <c r="N28" s="281"/>
      <c r="O28" s="281"/>
      <c r="P28" s="281"/>
      <c r="Q28" s="30"/>
      <c r="R28" s="30"/>
      <c r="S28" s="30"/>
      <c r="T28" s="30"/>
      <c r="U28" s="30"/>
      <c r="V28" s="30"/>
      <c r="W28" s="281" t="s">
        <v>37</v>
      </c>
      <c r="X28" s="281"/>
      <c r="Y28" s="281"/>
      <c r="Z28" s="281"/>
      <c r="AA28" s="281"/>
      <c r="AB28" s="281"/>
      <c r="AC28" s="281"/>
      <c r="AD28" s="281"/>
      <c r="AE28" s="281"/>
      <c r="AF28" s="30"/>
      <c r="AG28" s="30"/>
      <c r="AH28" s="30"/>
      <c r="AI28" s="30"/>
      <c r="AJ28" s="30"/>
      <c r="AK28" s="281" t="s">
        <v>38</v>
      </c>
      <c r="AL28" s="281"/>
      <c r="AM28" s="281"/>
      <c r="AN28" s="281"/>
      <c r="AO28" s="281"/>
      <c r="AP28" s="30"/>
      <c r="AQ28" s="30"/>
      <c r="AR28" s="31"/>
      <c r="BE28" s="271"/>
    </row>
    <row r="29" spans="1:71" s="3" customFormat="1" ht="14.45" customHeight="1">
      <c r="B29" s="35"/>
      <c r="D29" s="25" t="s">
        <v>39</v>
      </c>
      <c r="F29" s="25" t="s">
        <v>40</v>
      </c>
      <c r="L29" s="284">
        <v>0.21</v>
      </c>
      <c r="M29" s="283"/>
      <c r="N29" s="283"/>
      <c r="O29" s="283"/>
      <c r="P29" s="283"/>
      <c r="W29" s="282">
        <f>ROUND(AZ54, 2)</f>
        <v>0</v>
      </c>
      <c r="X29" s="283"/>
      <c r="Y29" s="283"/>
      <c r="Z29" s="283"/>
      <c r="AA29" s="283"/>
      <c r="AB29" s="283"/>
      <c r="AC29" s="283"/>
      <c r="AD29" s="283"/>
      <c r="AE29" s="283"/>
      <c r="AK29" s="282">
        <f>ROUND(AV54, 2)</f>
        <v>0</v>
      </c>
      <c r="AL29" s="283"/>
      <c r="AM29" s="283"/>
      <c r="AN29" s="283"/>
      <c r="AO29" s="283"/>
      <c r="AR29" s="35"/>
      <c r="BE29" s="272"/>
    </row>
    <row r="30" spans="1:71" s="3" customFormat="1" ht="14.45" customHeight="1">
      <c r="B30" s="35"/>
      <c r="F30" s="25" t="s">
        <v>41</v>
      </c>
      <c r="L30" s="284">
        <v>0.15</v>
      </c>
      <c r="M30" s="283"/>
      <c r="N30" s="283"/>
      <c r="O30" s="283"/>
      <c r="P30" s="283"/>
      <c r="W30" s="282">
        <f>ROUND(BA54, 2)</f>
        <v>0</v>
      </c>
      <c r="X30" s="283"/>
      <c r="Y30" s="283"/>
      <c r="Z30" s="283"/>
      <c r="AA30" s="283"/>
      <c r="AB30" s="283"/>
      <c r="AC30" s="283"/>
      <c r="AD30" s="283"/>
      <c r="AE30" s="283"/>
      <c r="AK30" s="282">
        <f>ROUND(AW54, 2)</f>
        <v>0</v>
      </c>
      <c r="AL30" s="283"/>
      <c r="AM30" s="283"/>
      <c r="AN30" s="283"/>
      <c r="AO30" s="283"/>
      <c r="AR30" s="35"/>
      <c r="BE30" s="272"/>
    </row>
    <row r="31" spans="1:71" s="3" customFormat="1" ht="14.45" hidden="1" customHeight="1">
      <c r="B31" s="35"/>
      <c r="F31" s="25" t="s">
        <v>42</v>
      </c>
      <c r="L31" s="284">
        <v>0.21</v>
      </c>
      <c r="M31" s="283"/>
      <c r="N31" s="283"/>
      <c r="O31" s="283"/>
      <c r="P31" s="283"/>
      <c r="W31" s="282">
        <f>ROUND(BB54, 2)</f>
        <v>0</v>
      </c>
      <c r="X31" s="283"/>
      <c r="Y31" s="283"/>
      <c r="Z31" s="283"/>
      <c r="AA31" s="283"/>
      <c r="AB31" s="283"/>
      <c r="AC31" s="283"/>
      <c r="AD31" s="283"/>
      <c r="AE31" s="283"/>
      <c r="AK31" s="282">
        <v>0</v>
      </c>
      <c r="AL31" s="283"/>
      <c r="AM31" s="283"/>
      <c r="AN31" s="283"/>
      <c r="AO31" s="283"/>
      <c r="AR31" s="35"/>
      <c r="BE31" s="272"/>
    </row>
    <row r="32" spans="1:71" s="3" customFormat="1" ht="14.45" hidden="1" customHeight="1">
      <c r="B32" s="35"/>
      <c r="F32" s="25" t="s">
        <v>43</v>
      </c>
      <c r="L32" s="284">
        <v>0.15</v>
      </c>
      <c r="M32" s="283"/>
      <c r="N32" s="283"/>
      <c r="O32" s="283"/>
      <c r="P32" s="283"/>
      <c r="W32" s="282">
        <f>ROUND(BC54, 2)</f>
        <v>0</v>
      </c>
      <c r="X32" s="283"/>
      <c r="Y32" s="283"/>
      <c r="Z32" s="283"/>
      <c r="AA32" s="283"/>
      <c r="AB32" s="283"/>
      <c r="AC32" s="283"/>
      <c r="AD32" s="283"/>
      <c r="AE32" s="283"/>
      <c r="AK32" s="282">
        <v>0</v>
      </c>
      <c r="AL32" s="283"/>
      <c r="AM32" s="283"/>
      <c r="AN32" s="283"/>
      <c r="AO32" s="283"/>
      <c r="AR32" s="35"/>
      <c r="BE32" s="272"/>
    </row>
    <row r="33" spans="1:57" s="3" customFormat="1" ht="14.45" hidden="1" customHeight="1">
      <c r="B33" s="35"/>
      <c r="F33" s="25" t="s">
        <v>44</v>
      </c>
      <c r="L33" s="284">
        <v>0</v>
      </c>
      <c r="M33" s="283"/>
      <c r="N33" s="283"/>
      <c r="O33" s="283"/>
      <c r="P33" s="283"/>
      <c r="W33" s="282">
        <f>ROUND(BD54, 2)</f>
        <v>0</v>
      </c>
      <c r="X33" s="283"/>
      <c r="Y33" s="283"/>
      <c r="Z33" s="283"/>
      <c r="AA33" s="283"/>
      <c r="AB33" s="283"/>
      <c r="AC33" s="283"/>
      <c r="AD33" s="283"/>
      <c r="AE33" s="283"/>
      <c r="AK33" s="282">
        <v>0</v>
      </c>
      <c r="AL33" s="283"/>
      <c r="AM33" s="283"/>
      <c r="AN33" s="283"/>
      <c r="AO33" s="283"/>
      <c r="AR33" s="35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pans="1:57" s="2" customFormat="1" ht="25.9" customHeight="1">
      <c r="A35" s="30"/>
      <c r="B35" s="31"/>
      <c r="C35" s="36"/>
      <c r="D35" s="37" t="s">
        <v>45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46</v>
      </c>
      <c r="U35" s="38"/>
      <c r="V35" s="38"/>
      <c r="W35" s="38"/>
      <c r="X35" s="288" t="s">
        <v>47</v>
      </c>
      <c r="Y35" s="286"/>
      <c r="Z35" s="286"/>
      <c r="AA35" s="286"/>
      <c r="AB35" s="286"/>
      <c r="AC35" s="38"/>
      <c r="AD35" s="38"/>
      <c r="AE35" s="38"/>
      <c r="AF35" s="38"/>
      <c r="AG35" s="38"/>
      <c r="AH35" s="38"/>
      <c r="AI35" s="38"/>
      <c r="AJ35" s="38"/>
      <c r="AK35" s="285">
        <f>SUM(AK26:AK33)</f>
        <v>0</v>
      </c>
      <c r="AL35" s="286"/>
      <c r="AM35" s="286"/>
      <c r="AN35" s="286"/>
      <c r="AO35" s="287"/>
      <c r="AP35" s="36"/>
      <c r="AQ35" s="36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6.95" customHeight="1">
      <c r="A37" s="30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  <c r="BE37" s="30"/>
    </row>
    <row r="41" spans="1:57" s="2" customFormat="1" ht="6.95" customHeight="1">
      <c r="A41" s="30"/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  <c r="BE41" s="30"/>
    </row>
    <row r="42" spans="1:57" s="2" customFormat="1" ht="24.95" customHeight="1">
      <c r="A42" s="30"/>
      <c r="B42" s="31"/>
      <c r="C42" s="19" t="s">
        <v>48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1"/>
      <c r="BE42" s="30"/>
    </row>
    <row r="43" spans="1:57" s="2" customFormat="1" ht="6.95" customHeight="1">
      <c r="A43" s="30"/>
      <c r="B43" s="31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1"/>
      <c r="BE43" s="30"/>
    </row>
    <row r="44" spans="1:57" s="4" customFormat="1" ht="12" customHeight="1">
      <c r="B44" s="44"/>
      <c r="C44" s="25" t="s">
        <v>14</v>
      </c>
      <c r="L44" s="4" t="str">
        <f>K5</f>
        <v>179/2022</v>
      </c>
      <c r="AR44" s="44"/>
    </row>
    <row r="45" spans="1:57" s="5" customFormat="1" ht="36.950000000000003" customHeight="1">
      <c r="B45" s="45"/>
      <c r="C45" s="46" t="s">
        <v>17</v>
      </c>
      <c r="L45" s="252" t="str">
        <f>K6</f>
        <v>Revize - Rekonstrukce-zdroje tepla v objektu VŠK E.ROŠICKÉHO v Olomouci</v>
      </c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  <c r="AN45" s="253"/>
      <c r="AO45" s="253"/>
      <c r="AR45" s="45"/>
    </row>
    <row r="46" spans="1:57" s="2" customFormat="1" ht="6.95" customHeight="1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1"/>
      <c r="BE46" s="30"/>
    </row>
    <row r="47" spans="1:57" s="2" customFormat="1" ht="12" customHeight="1">
      <c r="A47" s="30"/>
      <c r="B47" s="31"/>
      <c r="C47" s="25" t="s">
        <v>21</v>
      </c>
      <c r="D47" s="30"/>
      <c r="E47" s="30"/>
      <c r="F47" s="30"/>
      <c r="G47" s="30"/>
      <c r="H47" s="30"/>
      <c r="I47" s="30"/>
      <c r="J47" s="30"/>
      <c r="K47" s="30"/>
      <c r="L47" s="47" t="str">
        <f>IF(K8="","",K8)</f>
        <v xml:space="preserve"> 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25" t="s">
        <v>23</v>
      </c>
      <c r="AJ47" s="30"/>
      <c r="AK47" s="30"/>
      <c r="AL47" s="30"/>
      <c r="AM47" s="254" t="str">
        <f>IF(AN8= "","",AN8)</f>
        <v>31. 1. 2022</v>
      </c>
      <c r="AN47" s="254"/>
      <c r="AO47" s="30"/>
      <c r="AP47" s="30"/>
      <c r="AQ47" s="30"/>
      <c r="AR47" s="31"/>
      <c r="BE47" s="30"/>
    </row>
    <row r="48" spans="1:57" s="2" customFormat="1" ht="6.95" customHeight="1">
      <c r="A48" s="30"/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1"/>
      <c r="BE48" s="30"/>
    </row>
    <row r="49" spans="1:91" s="2" customFormat="1" ht="15.2" customHeight="1">
      <c r="A49" s="30"/>
      <c r="B49" s="31"/>
      <c r="C49" s="25" t="s">
        <v>25</v>
      </c>
      <c r="D49" s="30"/>
      <c r="E49" s="30"/>
      <c r="F49" s="30"/>
      <c r="G49" s="30"/>
      <c r="H49" s="30"/>
      <c r="I49" s="30"/>
      <c r="J49" s="30"/>
      <c r="K49" s="30"/>
      <c r="L49" s="4" t="str">
        <f>IF(E11= "","",E11)</f>
        <v xml:space="preserve"> 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25" t="s">
        <v>30</v>
      </c>
      <c r="AJ49" s="30"/>
      <c r="AK49" s="30"/>
      <c r="AL49" s="30"/>
      <c r="AM49" s="255" t="str">
        <f>IF(E17="","",E17)</f>
        <v xml:space="preserve"> </v>
      </c>
      <c r="AN49" s="256"/>
      <c r="AO49" s="256"/>
      <c r="AP49" s="256"/>
      <c r="AQ49" s="30"/>
      <c r="AR49" s="31"/>
      <c r="AS49" s="257" t="s">
        <v>49</v>
      </c>
      <c r="AT49" s="258"/>
      <c r="AU49" s="49"/>
      <c r="AV49" s="49"/>
      <c r="AW49" s="49"/>
      <c r="AX49" s="49"/>
      <c r="AY49" s="49"/>
      <c r="AZ49" s="49"/>
      <c r="BA49" s="49"/>
      <c r="BB49" s="49"/>
      <c r="BC49" s="49"/>
      <c r="BD49" s="50"/>
      <c r="BE49" s="30"/>
    </row>
    <row r="50" spans="1:91" s="2" customFormat="1" ht="15.2" customHeight="1">
      <c r="A50" s="30"/>
      <c r="B50" s="31"/>
      <c r="C50" s="25" t="s">
        <v>28</v>
      </c>
      <c r="D50" s="30"/>
      <c r="E50" s="30"/>
      <c r="F50" s="30"/>
      <c r="G50" s="30"/>
      <c r="H50" s="30"/>
      <c r="I50" s="30"/>
      <c r="J50" s="30"/>
      <c r="K50" s="30"/>
      <c r="L50" s="4" t="str">
        <f>IF(E14= "Vyplň údaj","",E14)</f>
        <v/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25" t="s">
        <v>32</v>
      </c>
      <c r="AJ50" s="30"/>
      <c r="AK50" s="30"/>
      <c r="AL50" s="30"/>
      <c r="AM50" s="255" t="str">
        <f>IF(E20="","",E20)</f>
        <v xml:space="preserve"> </v>
      </c>
      <c r="AN50" s="256"/>
      <c r="AO50" s="256"/>
      <c r="AP50" s="256"/>
      <c r="AQ50" s="30"/>
      <c r="AR50" s="31"/>
      <c r="AS50" s="259"/>
      <c r="AT50" s="260"/>
      <c r="AU50" s="51"/>
      <c r="AV50" s="51"/>
      <c r="AW50" s="51"/>
      <c r="AX50" s="51"/>
      <c r="AY50" s="51"/>
      <c r="AZ50" s="51"/>
      <c r="BA50" s="51"/>
      <c r="BB50" s="51"/>
      <c r="BC50" s="51"/>
      <c r="BD50" s="52"/>
      <c r="BE50" s="30"/>
    </row>
    <row r="51" spans="1:91" s="2" customFormat="1" ht="10.9" customHeight="1">
      <c r="A51" s="30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1"/>
      <c r="AS51" s="259"/>
      <c r="AT51" s="260"/>
      <c r="AU51" s="51"/>
      <c r="AV51" s="51"/>
      <c r="AW51" s="51"/>
      <c r="AX51" s="51"/>
      <c r="AY51" s="51"/>
      <c r="AZ51" s="51"/>
      <c r="BA51" s="51"/>
      <c r="BB51" s="51"/>
      <c r="BC51" s="51"/>
      <c r="BD51" s="52"/>
      <c r="BE51" s="30"/>
    </row>
    <row r="52" spans="1:91" s="2" customFormat="1" ht="29.25" customHeight="1">
      <c r="A52" s="30"/>
      <c r="B52" s="31"/>
      <c r="C52" s="261" t="s">
        <v>50</v>
      </c>
      <c r="D52" s="262"/>
      <c r="E52" s="262"/>
      <c r="F52" s="262"/>
      <c r="G52" s="262"/>
      <c r="H52" s="53"/>
      <c r="I52" s="264" t="s">
        <v>51</v>
      </c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3" t="s">
        <v>52</v>
      </c>
      <c r="AH52" s="262"/>
      <c r="AI52" s="262"/>
      <c r="AJ52" s="262"/>
      <c r="AK52" s="262"/>
      <c r="AL52" s="262"/>
      <c r="AM52" s="262"/>
      <c r="AN52" s="264" t="s">
        <v>53</v>
      </c>
      <c r="AO52" s="262"/>
      <c r="AP52" s="262"/>
      <c r="AQ52" s="54" t="s">
        <v>54</v>
      </c>
      <c r="AR52" s="31"/>
      <c r="AS52" s="55" t="s">
        <v>55</v>
      </c>
      <c r="AT52" s="56" t="s">
        <v>56</v>
      </c>
      <c r="AU52" s="56" t="s">
        <v>57</v>
      </c>
      <c r="AV52" s="56" t="s">
        <v>58</v>
      </c>
      <c r="AW52" s="56" t="s">
        <v>59</v>
      </c>
      <c r="AX52" s="56" t="s">
        <v>60</v>
      </c>
      <c r="AY52" s="56" t="s">
        <v>61</v>
      </c>
      <c r="AZ52" s="56" t="s">
        <v>62</v>
      </c>
      <c r="BA52" s="56" t="s">
        <v>63</v>
      </c>
      <c r="BB52" s="56" t="s">
        <v>64</v>
      </c>
      <c r="BC52" s="56" t="s">
        <v>65</v>
      </c>
      <c r="BD52" s="57" t="s">
        <v>66</v>
      </c>
      <c r="BE52" s="30"/>
    </row>
    <row r="53" spans="1:91" s="2" customFormat="1" ht="10.9" customHeight="1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1"/>
      <c r="AS53" s="58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60"/>
      <c r="BE53" s="30"/>
    </row>
    <row r="54" spans="1:91" s="6" customFormat="1" ht="32.450000000000003" customHeight="1">
      <c r="B54" s="61"/>
      <c r="C54" s="62" t="s">
        <v>67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68">
        <f>ROUND(SUM(AG55:AG58),2)</f>
        <v>0</v>
      </c>
      <c r="AH54" s="268"/>
      <c r="AI54" s="268"/>
      <c r="AJ54" s="268"/>
      <c r="AK54" s="268"/>
      <c r="AL54" s="268"/>
      <c r="AM54" s="268"/>
      <c r="AN54" s="269">
        <f>SUM(AG54,AT54)</f>
        <v>0</v>
      </c>
      <c r="AO54" s="269"/>
      <c r="AP54" s="269"/>
      <c r="AQ54" s="65" t="s">
        <v>3</v>
      </c>
      <c r="AR54" s="61"/>
      <c r="AS54" s="66">
        <f>ROUND(SUM(AS55:AS58),2)</f>
        <v>0</v>
      </c>
      <c r="AT54" s="67">
        <f>ROUND(SUM(AV54:AW54),2)</f>
        <v>0</v>
      </c>
      <c r="AU54" s="68">
        <f>ROUND(SUM(AU55:AU58),5)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ROUND(SUM(AZ55:AZ58),2)</f>
        <v>0</v>
      </c>
      <c r="BA54" s="67">
        <f>ROUND(SUM(BA55:BA58),2)</f>
        <v>0</v>
      </c>
      <c r="BB54" s="67">
        <f>ROUND(SUM(BB55:BB58),2)</f>
        <v>0</v>
      </c>
      <c r="BC54" s="67">
        <f>ROUND(SUM(BC55:BC58),2)</f>
        <v>0</v>
      </c>
      <c r="BD54" s="69">
        <f>ROUND(SUM(BD55:BD58),2)</f>
        <v>0</v>
      </c>
      <c r="BS54" s="70" t="s">
        <v>68</v>
      </c>
      <c r="BT54" s="70" t="s">
        <v>69</v>
      </c>
      <c r="BU54" s="71" t="s">
        <v>70</v>
      </c>
      <c r="BV54" s="70" t="s">
        <v>71</v>
      </c>
      <c r="BW54" s="70" t="s">
        <v>5</v>
      </c>
      <c r="BX54" s="70" t="s">
        <v>72</v>
      </c>
      <c r="CL54" s="70" t="s">
        <v>3</v>
      </c>
    </row>
    <row r="55" spans="1:91" s="7" customFormat="1" ht="16.5" customHeight="1">
      <c r="A55" s="72" t="s">
        <v>73</v>
      </c>
      <c r="B55" s="73"/>
      <c r="C55" s="74"/>
      <c r="D55" s="265" t="s">
        <v>74</v>
      </c>
      <c r="E55" s="265"/>
      <c r="F55" s="265"/>
      <c r="G55" s="265"/>
      <c r="H55" s="265"/>
      <c r="I55" s="75"/>
      <c r="J55" s="265" t="s">
        <v>75</v>
      </c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  <c r="AG55" s="266">
        <f>'01 - Vytápění'!J30</f>
        <v>0</v>
      </c>
      <c r="AH55" s="267"/>
      <c r="AI55" s="267"/>
      <c r="AJ55" s="267"/>
      <c r="AK55" s="267"/>
      <c r="AL55" s="267"/>
      <c r="AM55" s="267"/>
      <c r="AN55" s="266">
        <f>SUM(AG55,AT55)</f>
        <v>0</v>
      </c>
      <c r="AO55" s="267"/>
      <c r="AP55" s="267"/>
      <c r="AQ55" s="76" t="s">
        <v>76</v>
      </c>
      <c r="AR55" s="73"/>
      <c r="AS55" s="77">
        <v>0</v>
      </c>
      <c r="AT55" s="78">
        <f>ROUND(SUM(AV55:AW55),2)</f>
        <v>0</v>
      </c>
      <c r="AU55" s="79">
        <f>'01 - Vytápění'!P87</f>
        <v>0</v>
      </c>
      <c r="AV55" s="78">
        <f>'01 - Vytápění'!J33</f>
        <v>0</v>
      </c>
      <c r="AW55" s="78">
        <f>'01 - Vytápění'!J34</f>
        <v>0</v>
      </c>
      <c r="AX55" s="78">
        <f>'01 - Vytápění'!J35</f>
        <v>0</v>
      </c>
      <c r="AY55" s="78">
        <f>'01 - Vytápění'!J36</f>
        <v>0</v>
      </c>
      <c r="AZ55" s="78">
        <f>'01 - Vytápění'!F33</f>
        <v>0</v>
      </c>
      <c r="BA55" s="78">
        <f>'01 - Vytápění'!F34</f>
        <v>0</v>
      </c>
      <c r="BB55" s="78">
        <f>'01 - Vytápění'!F35</f>
        <v>0</v>
      </c>
      <c r="BC55" s="78">
        <f>'01 - Vytápění'!F36</f>
        <v>0</v>
      </c>
      <c r="BD55" s="80">
        <f>'01 - Vytápění'!F37</f>
        <v>0</v>
      </c>
      <c r="BT55" s="81" t="s">
        <v>77</v>
      </c>
      <c r="BV55" s="81" t="s">
        <v>71</v>
      </c>
      <c r="BW55" s="81" t="s">
        <v>78</v>
      </c>
      <c r="BX55" s="81" t="s">
        <v>5</v>
      </c>
      <c r="CL55" s="81" t="s">
        <v>3</v>
      </c>
      <c r="CM55" s="81" t="s">
        <v>79</v>
      </c>
    </row>
    <row r="56" spans="1:91" s="7" customFormat="1" ht="16.5" customHeight="1">
      <c r="A56" s="72" t="s">
        <v>73</v>
      </c>
      <c r="B56" s="73"/>
      <c r="C56" s="74"/>
      <c r="D56" s="265" t="s">
        <v>80</v>
      </c>
      <c r="E56" s="265"/>
      <c r="F56" s="265"/>
      <c r="G56" s="265"/>
      <c r="H56" s="265"/>
      <c r="I56" s="75"/>
      <c r="J56" s="265" t="s">
        <v>81</v>
      </c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  <c r="AG56" s="266">
        <f>'02 - Zdravotně technické ...'!J30</f>
        <v>0</v>
      </c>
      <c r="AH56" s="267"/>
      <c r="AI56" s="267"/>
      <c r="AJ56" s="267"/>
      <c r="AK56" s="267"/>
      <c r="AL56" s="267"/>
      <c r="AM56" s="267"/>
      <c r="AN56" s="266">
        <f>SUM(AG56,AT56)</f>
        <v>0</v>
      </c>
      <c r="AO56" s="267"/>
      <c r="AP56" s="267"/>
      <c r="AQ56" s="76" t="s">
        <v>76</v>
      </c>
      <c r="AR56" s="73"/>
      <c r="AS56" s="77">
        <v>0</v>
      </c>
      <c r="AT56" s="78">
        <f>ROUND(SUM(AV56:AW56),2)</f>
        <v>0</v>
      </c>
      <c r="AU56" s="79">
        <f>'02 - Zdravotně technické ...'!P84</f>
        <v>0</v>
      </c>
      <c r="AV56" s="78">
        <f>'02 - Zdravotně technické ...'!J33</f>
        <v>0</v>
      </c>
      <c r="AW56" s="78">
        <f>'02 - Zdravotně technické ...'!J34</f>
        <v>0</v>
      </c>
      <c r="AX56" s="78">
        <f>'02 - Zdravotně technické ...'!J35</f>
        <v>0</v>
      </c>
      <c r="AY56" s="78">
        <f>'02 - Zdravotně technické ...'!J36</f>
        <v>0</v>
      </c>
      <c r="AZ56" s="78">
        <f>'02 - Zdravotně technické ...'!F33</f>
        <v>0</v>
      </c>
      <c r="BA56" s="78">
        <f>'02 - Zdravotně technické ...'!F34</f>
        <v>0</v>
      </c>
      <c r="BB56" s="78">
        <f>'02 - Zdravotně technické ...'!F35</f>
        <v>0</v>
      </c>
      <c r="BC56" s="78">
        <f>'02 - Zdravotně technické ...'!F36</f>
        <v>0</v>
      </c>
      <c r="BD56" s="80">
        <f>'02 - Zdravotně technické ...'!F37</f>
        <v>0</v>
      </c>
      <c r="BT56" s="81" t="s">
        <v>77</v>
      </c>
      <c r="BV56" s="81" t="s">
        <v>71</v>
      </c>
      <c r="BW56" s="81" t="s">
        <v>82</v>
      </c>
      <c r="BX56" s="81" t="s">
        <v>5</v>
      </c>
      <c r="CL56" s="81" t="s">
        <v>3</v>
      </c>
      <c r="CM56" s="81" t="s">
        <v>79</v>
      </c>
    </row>
    <row r="57" spans="1:91" s="7" customFormat="1" ht="16.5" customHeight="1">
      <c r="A57" s="72" t="s">
        <v>73</v>
      </c>
      <c r="B57" s="73"/>
      <c r="C57" s="74"/>
      <c r="D57" s="265" t="s">
        <v>83</v>
      </c>
      <c r="E57" s="265"/>
      <c r="F57" s="265"/>
      <c r="G57" s="265"/>
      <c r="H57" s="265"/>
      <c r="I57" s="75"/>
      <c r="J57" s="265" t="s">
        <v>84</v>
      </c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  <c r="Z57" s="265"/>
      <c r="AA57" s="265"/>
      <c r="AB57" s="265"/>
      <c r="AC57" s="265"/>
      <c r="AD57" s="265"/>
      <c r="AE57" s="265"/>
      <c r="AF57" s="265"/>
      <c r="AG57" s="266">
        <f>'03 - VRN'!J30</f>
        <v>0</v>
      </c>
      <c r="AH57" s="267"/>
      <c r="AI57" s="267"/>
      <c r="AJ57" s="267"/>
      <c r="AK57" s="267"/>
      <c r="AL57" s="267"/>
      <c r="AM57" s="267"/>
      <c r="AN57" s="266">
        <f>SUM(AG57,AT57)</f>
        <v>0</v>
      </c>
      <c r="AO57" s="267"/>
      <c r="AP57" s="267"/>
      <c r="AQ57" s="76" t="s">
        <v>76</v>
      </c>
      <c r="AR57" s="73"/>
      <c r="AS57" s="77">
        <v>0</v>
      </c>
      <c r="AT57" s="78">
        <f>ROUND(SUM(AV57:AW57),2)</f>
        <v>0</v>
      </c>
      <c r="AU57" s="79">
        <f>'03 - VRN'!P83</f>
        <v>0</v>
      </c>
      <c r="AV57" s="78">
        <f>'03 - VRN'!J33</f>
        <v>0</v>
      </c>
      <c r="AW57" s="78">
        <f>'03 - VRN'!J34</f>
        <v>0</v>
      </c>
      <c r="AX57" s="78">
        <f>'03 - VRN'!J35</f>
        <v>0</v>
      </c>
      <c r="AY57" s="78">
        <f>'03 - VRN'!J36</f>
        <v>0</v>
      </c>
      <c r="AZ57" s="78">
        <f>'03 - VRN'!F33</f>
        <v>0</v>
      </c>
      <c r="BA57" s="78">
        <f>'03 - VRN'!F34</f>
        <v>0</v>
      </c>
      <c r="BB57" s="78">
        <f>'03 - VRN'!F35</f>
        <v>0</v>
      </c>
      <c r="BC57" s="78">
        <f>'03 - VRN'!F36</f>
        <v>0</v>
      </c>
      <c r="BD57" s="80">
        <f>'03 - VRN'!F37</f>
        <v>0</v>
      </c>
      <c r="BT57" s="81" t="s">
        <v>77</v>
      </c>
      <c r="BV57" s="81" t="s">
        <v>71</v>
      </c>
      <c r="BW57" s="81" t="s">
        <v>85</v>
      </c>
      <c r="BX57" s="81" t="s">
        <v>5</v>
      </c>
      <c r="CL57" s="81" t="s">
        <v>3</v>
      </c>
      <c r="CM57" s="81" t="s">
        <v>79</v>
      </c>
    </row>
    <row r="58" spans="1:91" s="7" customFormat="1" ht="16.5" customHeight="1">
      <c r="A58" s="72" t="s">
        <v>73</v>
      </c>
      <c r="B58" s="73"/>
      <c r="C58" s="74"/>
      <c r="D58" s="265" t="s">
        <v>86</v>
      </c>
      <c r="E58" s="265"/>
      <c r="F58" s="265"/>
      <c r="G58" s="265"/>
      <c r="H58" s="265"/>
      <c r="I58" s="75"/>
      <c r="J58" s="265" t="s">
        <v>87</v>
      </c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  <c r="AG58" s="266">
        <f>'04 - MaR a EMI'!J30</f>
        <v>0</v>
      </c>
      <c r="AH58" s="267"/>
      <c r="AI58" s="267"/>
      <c r="AJ58" s="267"/>
      <c r="AK58" s="267"/>
      <c r="AL58" s="267"/>
      <c r="AM58" s="267"/>
      <c r="AN58" s="266">
        <f>SUM(AG58,AT58)</f>
        <v>0</v>
      </c>
      <c r="AO58" s="267"/>
      <c r="AP58" s="267"/>
      <c r="AQ58" s="76" t="s">
        <v>76</v>
      </c>
      <c r="AR58" s="73"/>
      <c r="AS58" s="82">
        <v>0</v>
      </c>
      <c r="AT58" s="83">
        <f>ROUND(SUM(AV58:AW58),2)</f>
        <v>0</v>
      </c>
      <c r="AU58" s="84">
        <f>'04 - MaR a EMI'!P86</f>
        <v>0</v>
      </c>
      <c r="AV58" s="83">
        <f>'04 - MaR a EMI'!J33</f>
        <v>0</v>
      </c>
      <c r="AW58" s="83">
        <f>'04 - MaR a EMI'!J34</f>
        <v>0</v>
      </c>
      <c r="AX58" s="83">
        <f>'04 - MaR a EMI'!J35</f>
        <v>0</v>
      </c>
      <c r="AY58" s="83">
        <f>'04 - MaR a EMI'!J36</f>
        <v>0</v>
      </c>
      <c r="AZ58" s="83">
        <f>'04 - MaR a EMI'!F33</f>
        <v>0</v>
      </c>
      <c r="BA58" s="83">
        <f>'04 - MaR a EMI'!F34</f>
        <v>0</v>
      </c>
      <c r="BB58" s="83">
        <f>'04 - MaR a EMI'!F35</f>
        <v>0</v>
      </c>
      <c r="BC58" s="83">
        <f>'04 - MaR a EMI'!F36</f>
        <v>0</v>
      </c>
      <c r="BD58" s="85">
        <f>'04 - MaR a EMI'!F37</f>
        <v>0</v>
      </c>
      <c r="BT58" s="81" t="s">
        <v>77</v>
      </c>
      <c r="BV58" s="81" t="s">
        <v>71</v>
      </c>
      <c r="BW58" s="81" t="s">
        <v>88</v>
      </c>
      <c r="BX58" s="81" t="s">
        <v>5</v>
      </c>
      <c r="CL58" s="81" t="s">
        <v>3</v>
      </c>
      <c r="CM58" s="81" t="s">
        <v>79</v>
      </c>
    </row>
    <row r="59" spans="1:91" s="2" customFormat="1" ht="30" customHeight="1">
      <c r="A59" s="30"/>
      <c r="B59" s="31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1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</row>
    <row r="60" spans="1:91" s="2" customFormat="1" ht="6.95" customHeight="1">
      <c r="A60" s="30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31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</row>
  </sheetData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01 - Vytápění'!C2" display="/"/>
    <hyperlink ref="A56" location="'02 - Zdravotně technické ...'!C2" display="/"/>
    <hyperlink ref="A57" location="'03 - VRN'!C2" display="/"/>
    <hyperlink ref="A58" location="'04 - MaR a EMI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 t="s">
        <v>6</v>
      </c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5" t="s">
        <v>78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79</v>
      </c>
    </row>
    <row r="4" spans="1:46" s="1" customFormat="1" ht="24.95" customHeight="1">
      <c r="B4" s="18"/>
      <c r="D4" s="19" t="s">
        <v>89</v>
      </c>
      <c r="L4" s="18"/>
      <c r="M4" s="86" t="s">
        <v>11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5" t="s">
        <v>17</v>
      </c>
      <c r="L6" s="18"/>
    </row>
    <row r="7" spans="1:46" s="1" customFormat="1" ht="16.5" customHeight="1">
      <c r="B7" s="18"/>
      <c r="E7" s="290" t="str">
        <f>'Rekapitulace stavby'!K6</f>
        <v>Revize - Rekonstrukce-zdroje tepla v objektu VŠK E.ROŠICKÉHO v Olomouci</v>
      </c>
      <c r="F7" s="291"/>
      <c r="G7" s="291"/>
      <c r="H7" s="291"/>
      <c r="L7" s="18"/>
    </row>
    <row r="8" spans="1:46" s="2" customFormat="1" ht="12" customHeight="1">
      <c r="A8" s="30"/>
      <c r="B8" s="31"/>
      <c r="C8" s="30"/>
      <c r="D8" s="25" t="s">
        <v>90</v>
      </c>
      <c r="E8" s="30"/>
      <c r="F8" s="30"/>
      <c r="G8" s="30"/>
      <c r="H8" s="30"/>
      <c r="I8" s="30"/>
      <c r="J8" s="30"/>
      <c r="K8" s="30"/>
      <c r="L8" s="87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52" t="s">
        <v>91</v>
      </c>
      <c r="F9" s="292"/>
      <c r="G9" s="292"/>
      <c r="H9" s="292"/>
      <c r="I9" s="30"/>
      <c r="J9" s="30"/>
      <c r="K9" s="30"/>
      <c r="L9" s="87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87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5" t="s">
        <v>19</v>
      </c>
      <c r="E11" s="30"/>
      <c r="F11" s="23" t="s">
        <v>3</v>
      </c>
      <c r="G11" s="30"/>
      <c r="H11" s="30"/>
      <c r="I11" s="25" t="s">
        <v>20</v>
      </c>
      <c r="J11" s="23" t="s">
        <v>3</v>
      </c>
      <c r="K11" s="30"/>
      <c r="L11" s="87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21</v>
      </c>
      <c r="E12" s="30"/>
      <c r="F12" s="23" t="s">
        <v>22</v>
      </c>
      <c r="G12" s="30"/>
      <c r="H12" s="30"/>
      <c r="I12" s="25" t="s">
        <v>23</v>
      </c>
      <c r="J12" s="48" t="str">
        <f>'Rekapitulace stavby'!AN8</f>
        <v>31. 1. 2022</v>
      </c>
      <c r="K12" s="30"/>
      <c r="L12" s="87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87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5" t="s">
        <v>25</v>
      </c>
      <c r="E14" s="30"/>
      <c r="F14" s="30"/>
      <c r="G14" s="30"/>
      <c r="H14" s="30"/>
      <c r="I14" s="25" t="s">
        <v>26</v>
      </c>
      <c r="J14" s="23" t="str">
        <f>IF('Rekapitulace stavby'!AN10="","",'Rekapitulace stavby'!AN10)</f>
        <v/>
      </c>
      <c r="K14" s="30"/>
      <c r="L14" s="87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3" t="str">
        <f>IF('Rekapitulace stavby'!E11="","",'Rekapitulace stavby'!E11)</f>
        <v xml:space="preserve"> </v>
      </c>
      <c r="F15" s="30"/>
      <c r="G15" s="30"/>
      <c r="H15" s="30"/>
      <c r="I15" s="25" t="s">
        <v>27</v>
      </c>
      <c r="J15" s="23" t="str">
        <f>IF('Rekapitulace stavby'!AN11="","",'Rekapitulace stavby'!AN11)</f>
        <v/>
      </c>
      <c r="K15" s="30"/>
      <c r="L15" s="87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87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5" t="s">
        <v>28</v>
      </c>
      <c r="E17" s="30"/>
      <c r="F17" s="30"/>
      <c r="G17" s="30"/>
      <c r="H17" s="30"/>
      <c r="I17" s="25" t="s">
        <v>26</v>
      </c>
      <c r="J17" s="26" t="str">
        <f>'Rekapitulace stavby'!AN13</f>
        <v>Vyplň údaj</v>
      </c>
      <c r="K17" s="30"/>
      <c r="L17" s="87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93" t="str">
        <f>'Rekapitulace stavby'!E14</f>
        <v>Vyplň údaj</v>
      </c>
      <c r="F18" s="273"/>
      <c r="G18" s="273"/>
      <c r="H18" s="273"/>
      <c r="I18" s="25" t="s">
        <v>27</v>
      </c>
      <c r="J18" s="26" t="str">
        <f>'Rekapitulace stavby'!AN14</f>
        <v>Vyplň údaj</v>
      </c>
      <c r="K18" s="30"/>
      <c r="L18" s="87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87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5" t="s">
        <v>30</v>
      </c>
      <c r="E20" s="30"/>
      <c r="F20" s="30"/>
      <c r="G20" s="30"/>
      <c r="H20" s="30"/>
      <c r="I20" s="25" t="s">
        <v>26</v>
      </c>
      <c r="J20" s="23" t="str">
        <f>IF('Rekapitulace stavby'!AN16="","",'Rekapitulace stavby'!AN16)</f>
        <v/>
      </c>
      <c r="K20" s="30"/>
      <c r="L20" s="87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3" t="str">
        <f>IF('Rekapitulace stavby'!E17="","",'Rekapitulace stavby'!E17)</f>
        <v xml:space="preserve"> </v>
      </c>
      <c r="F21" s="30"/>
      <c r="G21" s="30"/>
      <c r="H21" s="30"/>
      <c r="I21" s="25" t="s">
        <v>27</v>
      </c>
      <c r="J21" s="23" t="str">
        <f>IF('Rekapitulace stavby'!AN17="","",'Rekapitulace stavby'!AN17)</f>
        <v/>
      </c>
      <c r="K21" s="30"/>
      <c r="L21" s="87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87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5" t="s">
        <v>32</v>
      </c>
      <c r="E23" s="30"/>
      <c r="F23" s="30"/>
      <c r="G23" s="30"/>
      <c r="H23" s="30"/>
      <c r="I23" s="25" t="s">
        <v>26</v>
      </c>
      <c r="J23" s="23" t="str">
        <f>IF('Rekapitulace stavby'!AN19="","",'Rekapitulace stavby'!AN19)</f>
        <v/>
      </c>
      <c r="K23" s="30"/>
      <c r="L23" s="87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3" t="str">
        <f>IF('Rekapitulace stavby'!E20="","",'Rekapitulace stavby'!E20)</f>
        <v xml:space="preserve"> </v>
      </c>
      <c r="F24" s="30"/>
      <c r="G24" s="30"/>
      <c r="H24" s="30"/>
      <c r="I24" s="25" t="s">
        <v>27</v>
      </c>
      <c r="J24" s="23" t="str">
        <f>IF('Rekapitulace stavby'!AN20="","",'Rekapitulace stavby'!AN20)</f>
        <v/>
      </c>
      <c r="K24" s="30"/>
      <c r="L24" s="87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87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5" t="s">
        <v>33</v>
      </c>
      <c r="E26" s="30"/>
      <c r="F26" s="30"/>
      <c r="G26" s="30"/>
      <c r="H26" s="30"/>
      <c r="I26" s="30"/>
      <c r="J26" s="30"/>
      <c r="K26" s="30"/>
      <c r="L26" s="87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88"/>
      <c r="B27" s="89"/>
      <c r="C27" s="88"/>
      <c r="D27" s="88"/>
      <c r="E27" s="278" t="s">
        <v>3</v>
      </c>
      <c r="F27" s="278"/>
      <c r="G27" s="278"/>
      <c r="H27" s="278"/>
      <c r="I27" s="88"/>
      <c r="J27" s="88"/>
      <c r="K27" s="88"/>
      <c r="L27" s="90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87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59"/>
      <c r="E29" s="59"/>
      <c r="F29" s="59"/>
      <c r="G29" s="59"/>
      <c r="H29" s="59"/>
      <c r="I29" s="59"/>
      <c r="J29" s="59"/>
      <c r="K29" s="59"/>
      <c r="L29" s="87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1" t="s">
        <v>35</v>
      </c>
      <c r="E30" s="30"/>
      <c r="F30" s="30"/>
      <c r="G30" s="30"/>
      <c r="H30" s="30"/>
      <c r="I30" s="30"/>
      <c r="J30" s="64">
        <f>ROUND(J87, 2)</f>
        <v>0</v>
      </c>
      <c r="K30" s="30"/>
      <c r="L30" s="87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59"/>
      <c r="E31" s="59"/>
      <c r="F31" s="59"/>
      <c r="G31" s="59"/>
      <c r="H31" s="59"/>
      <c r="I31" s="59"/>
      <c r="J31" s="59"/>
      <c r="K31" s="59"/>
      <c r="L31" s="8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37</v>
      </c>
      <c r="G32" s="30"/>
      <c r="H32" s="30"/>
      <c r="I32" s="34" t="s">
        <v>36</v>
      </c>
      <c r="J32" s="34" t="s">
        <v>38</v>
      </c>
      <c r="K32" s="30"/>
      <c r="L32" s="87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92" t="s">
        <v>39</v>
      </c>
      <c r="E33" s="25" t="s">
        <v>40</v>
      </c>
      <c r="F33" s="93">
        <f>ROUND((SUM(BE87:BE298)),  2)</f>
        <v>0</v>
      </c>
      <c r="G33" s="30"/>
      <c r="H33" s="30"/>
      <c r="I33" s="94">
        <v>0.21</v>
      </c>
      <c r="J33" s="93">
        <f>ROUND(((SUM(BE87:BE298))*I33),  2)</f>
        <v>0</v>
      </c>
      <c r="K33" s="30"/>
      <c r="L33" s="87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5" t="s">
        <v>41</v>
      </c>
      <c r="F34" s="93">
        <f>ROUND((SUM(BF87:BF298)),  2)</f>
        <v>0</v>
      </c>
      <c r="G34" s="30"/>
      <c r="H34" s="30"/>
      <c r="I34" s="94">
        <v>0.15</v>
      </c>
      <c r="J34" s="93">
        <f>ROUND(((SUM(BF87:BF298))*I34),  2)</f>
        <v>0</v>
      </c>
      <c r="K34" s="30"/>
      <c r="L34" s="87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42</v>
      </c>
      <c r="F35" s="93">
        <f>ROUND((SUM(BG87:BG298)),  2)</f>
        <v>0</v>
      </c>
      <c r="G35" s="30"/>
      <c r="H35" s="30"/>
      <c r="I35" s="94">
        <v>0.21</v>
      </c>
      <c r="J35" s="93">
        <f>0</f>
        <v>0</v>
      </c>
      <c r="K35" s="30"/>
      <c r="L35" s="87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43</v>
      </c>
      <c r="F36" s="93">
        <f>ROUND((SUM(BH87:BH298)),  2)</f>
        <v>0</v>
      </c>
      <c r="G36" s="30"/>
      <c r="H36" s="30"/>
      <c r="I36" s="94">
        <v>0.15</v>
      </c>
      <c r="J36" s="93">
        <f>0</f>
        <v>0</v>
      </c>
      <c r="K36" s="30"/>
      <c r="L36" s="8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44</v>
      </c>
      <c r="F37" s="93">
        <f>ROUND((SUM(BI87:BI298)),  2)</f>
        <v>0</v>
      </c>
      <c r="G37" s="30"/>
      <c r="H37" s="30"/>
      <c r="I37" s="94">
        <v>0</v>
      </c>
      <c r="J37" s="93">
        <f>0</f>
        <v>0</v>
      </c>
      <c r="K37" s="30"/>
      <c r="L37" s="87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87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95"/>
      <c r="D39" s="96" t="s">
        <v>45</v>
      </c>
      <c r="E39" s="53"/>
      <c r="F39" s="53"/>
      <c r="G39" s="97" t="s">
        <v>46</v>
      </c>
      <c r="H39" s="98" t="s">
        <v>47</v>
      </c>
      <c r="I39" s="53"/>
      <c r="J39" s="99">
        <f>SUM(J30:J37)</f>
        <v>0</v>
      </c>
      <c r="K39" s="100"/>
      <c r="L39" s="87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87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4" spans="1:31" s="2" customFormat="1" ht="6.95" customHeight="1">
      <c r="A44" s="30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87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s="2" customFormat="1" ht="24.95" customHeight="1">
      <c r="A45" s="30"/>
      <c r="B45" s="31"/>
      <c r="C45" s="19" t="s">
        <v>92</v>
      </c>
      <c r="D45" s="30"/>
      <c r="E45" s="30"/>
      <c r="F45" s="30"/>
      <c r="G45" s="30"/>
      <c r="H45" s="30"/>
      <c r="I45" s="30"/>
      <c r="J45" s="30"/>
      <c r="K45" s="30"/>
      <c r="L45" s="87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</row>
    <row r="46" spans="1:31" s="2" customFormat="1" ht="6.95" customHeight="1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87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12" customHeight="1">
      <c r="A47" s="30"/>
      <c r="B47" s="31"/>
      <c r="C47" s="25" t="s">
        <v>17</v>
      </c>
      <c r="D47" s="30"/>
      <c r="E47" s="30"/>
      <c r="F47" s="30"/>
      <c r="G47" s="30"/>
      <c r="H47" s="30"/>
      <c r="I47" s="30"/>
      <c r="J47" s="30"/>
      <c r="K47" s="30"/>
      <c r="L47" s="87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16.5" customHeight="1">
      <c r="A48" s="30"/>
      <c r="B48" s="31"/>
      <c r="C48" s="30"/>
      <c r="D48" s="30"/>
      <c r="E48" s="290" t="str">
        <f>E7</f>
        <v>Revize - Rekonstrukce-zdroje tepla v objektu VŠK E.ROŠICKÉHO v Olomouci</v>
      </c>
      <c r="F48" s="291"/>
      <c r="G48" s="291"/>
      <c r="H48" s="291"/>
      <c r="I48" s="30"/>
      <c r="J48" s="30"/>
      <c r="K48" s="30"/>
      <c r="L48" s="87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12" customHeight="1">
      <c r="A49" s="30"/>
      <c r="B49" s="31"/>
      <c r="C49" s="25" t="s">
        <v>90</v>
      </c>
      <c r="D49" s="30"/>
      <c r="E49" s="30"/>
      <c r="F49" s="30"/>
      <c r="G49" s="30"/>
      <c r="H49" s="30"/>
      <c r="I49" s="30"/>
      <c r="J49" s="30"/>
      <c r="K49" s="30"/>
      <c r="L49" s="87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16.5" customHeight="1">
      <c r="A50" s="30"/>
      <c r="B50" s="31"/>
      <c r="C50" s="30"/>
      <c r="D50" s="30"/>
      <c r="E50" s="252" t="str">
        <f>E9</f>
        <v>01 - Vytápění</v>
      </c>
      <c r="F50" s="292"/>
      <c r="G50" s="292"/>
      <c r="H50" s="292"/>
      <c r="I50" s="30"/>
      <c r="J50" s="30"/>
      <c r="K50" s="30"/>
      <c r="L50" s="87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2" customFormat="1" ht="6.95" customHeight="1">
      <c r="A51" s="30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87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</row>
    <row r="52" spans="1:47" s="2" customFormat="1" ht="12" customHeight="1">
      <c r="A52" s="30"/>
      <c r="B52" s="31"/>
      <c r="C52" s="25" t="s">
        <v>21</v>
      </c>
      <c r="D52" s="30"/>
      <c r="E52" s="30"/>
      <c r="F52" s="23" t="str">
        <f>F12</f>
        <v xml:space="preserve"> </v>
      </c>
      <c r="G52" s="30"/>
      <c r="H52" s="30"/>
      <c r="I52" s="25" t="s">
        <v>23</v>
      </c>
      <c r="J52" s="48" t="str">
        <f>IF(J12="","",J12)</f>
        <v>31. 1. 2022</v>
      </c>
      <c r="K52" s="30"/>
      <c r="L52" s="87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6.95" customHeight="1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87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15.2" customHeight="1">
      <c r="A54" s="30"/>
      <c r="B54" s="31"/>
      <c r="C54" s="25" t="s">
        <v>25</v>
      </c>
      <c r="D54" s="30"/>
      <c r="E54" s="30"/>
      <c r="F54" s="23" t="str">
        <f>E15</f>
        <v xml:space="preserve"> </v>
      </c>
      <c r="G54" s="30"/>
      <c r="H54" s="30"/>
      <c r="I54" s="25" t="s">
        <v>30</v>
      </c>
      <c r="J54" s="28" t="str">
        <f>E21</f>
        <v xml:space="preserve"> </v>
      </c>
      <c r="K54" s="30"/>
      <c r="L54" s="87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15.2" customHeight="1">
      <c r="A55" s="30"/>
      <c r="B55" s="31"/>
      <c r="C55" s="25" t="s">
        <v>28</v>
      </c>
      <c r="D55" s="30"/>
      <c r="E55" s="30"/>
      <c r="F55" s="23" t="str">
        <f>IF(E18="","",E18)</f>
        <v>Vyplň údaj</v>
      </c>
      <c r="G55" s="30"/>
      <c r="H55" s="30"/>
      <c r="I55" s="25" t="s">
        <v>32</v>
      </c>
      <c r="J55" s="28" t="str">
        <f>E24</f>
        <v xml:space="preserve"> </v>
      </c>
      <c r="K55" s="30"/>
      <c r="L55" s="87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47" s="2" customFormat="1" ht="10.35" customHeight="1">
      <c r="A56" s="30"/>
      <c r="B56" s="31"/>
      <c r="C56" s="30"/>
      <c r="D56" s="30"/>
      <c r="E56" s="30"/>
      <c r="F56" s="30"/>
      <c r="G56" s="30"/>
      <c r="H56" s="30"/>
      <c r="I56" s="30"/>
      <c r="J56" s="30"/>
      <c r="K56" s="30"/>
      <c r="L56" s="87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47" s="2" customFormat="1" ht="29.25" customHeight="1">
      <c r="A57" s="30"/>
      <c r="B57" s="31"/>
      <c r="C57" s="101" t="s">
        <v>93</v>
      </c>
      <c r="D57" s="95"/>
      <c r="E57" s="95"/>
      <c r="F57" s="95"/>
      <c r="G57" s="95"/>
      <c r="H57" s="95"/>
      <c r="I57" s="95"/>
      <c r="J57" s="102" t="s">
        <v>94</v>
      </c>
      <c r="K57" s="95"/>
      <c r="L57" s="87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1:47" s="2" customFormat="1" ht="10.35" customHeight="1">
      <c r="A58" s="30"/>
      <c r="B58" s="31"/>
      <c r="C58" s="30"/>
      <c r="D58" s="30"/>
      <c r="E58" s="30"/>
      <c r="F58" s="30"/>
      <c r="G58" s="30"/>
      <c r="H58" s="30"/>
      <c r="I58" s="30"/>
      <c r="J58" s="30"/>
      <c r="K58" s="30"/>
      <c r="L58" s="87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47" s="2" customFormat="1" ht="22.9" customHeight="1">
      <c r="A59" s="30"/>
      <c r="B59" s="31"/>
      <c r="C59" s="103" t="s">
        <v>67</v>
      </c>
      <c r="D59" s="30"/>
      <c r="E59" s="30"/>
      <c r="F59" s="30"/>
      <c r="G59" s="30"/>
      <c r="H59" s="30"/>
      <c r="I59" s="30"/>
      <c r="J59" s="64">
        <f>J87</f>
        <v>0</v>
      </c>
      <c r="K59" s="30"/>
      <c r="L59" s="87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U59" s="15" t="s">
        <v>95</v>
      </c>
    </row>
    <row r="60" spans="1:47" s="9" customFormat="1" ht="24.95" customHeight="1">
      <c r="B60" s="104"/>
      <c r="D60" s="105" t="s">
        <v>96</v>
      </c>
      <c r="E60" s="106"/>
      <c r="F60" s="106"/>
      <c r="G60" s="106"/>
      <c r="H60" s="106"/>
      <c r="I60" s="106"/>
      <c r="J60" s="107">
        <f>J88</f>
        <v>0</v>
      </c>
      <c r="L60" s="104"/>
    </row>
    <row r="61" spans="1:47" s="10" customFormat="1" ht="19.899999999999999" customHeight="1">
      <c r="B61" s="108"/>
      <c r="D61" s="109" t="s">
        <v>97</v>
      </c>
      <c r="E61" s="110"/>
      <c r="F61" s="110"/>
      <c r="G61" s="110"/>
      <c r="H61" s="110"/>
      <c r="I61" s="110"/>
      <c r="J61" s="111">
        <f>J89</f>
        <v>0</v>
      </c>
      <c r="L61" s="108"/>
    </row>
    <row r="62" spans="1:47" s="10" customFormat="1" ht="19.899999999999999" customHeight="1">
      <c r="B62" s="108"/>
      <c r="D62" s="109" t="s">
        <v>98</v>
      </c>
      <c r="E62" s="110"/>
      <c r="F62" s="110"/>
      <c r="G62" s="110"/>
      <c r="H62" s="110"/>
      <c r="I62" s="110"/>
      <c r="J62" s="111">
        <f>J109</f>
        <v>0</v>
      </c>
      <c r="L62" s="108"/>
    </row>
    <row r="63" spans="1:47" s="10" customFormat="1" ht="19.899999999999999" customHeight="1">
      <c r="B63" s="108"/>
      <c r="D63" s="109" t="s">
        <v>99</v>
      </c>
      <c r="E63" s="110"/>
      <c r="F63" s="110"/>
      <c r="G63" s="110"/>
      <c r="H63" s="110"/>
      <c r="I63" s="110"/>
      <c r="J63" s="111">
        <f>J135</f>
        <v>0</v>
      </c>
      <c r="L63" s="108"/>
    </row>
    <row r="64" spans="1:47" s="10" customFormat="1" ht="19.899999999999999" customHeight="1">
      <c r="B64" s="108"/>
      <c r="D64" s="109" t="s">
        <v>100</v>
      </c>
      <c r="E64" s="110"/>
      <c r="F64" s="110"/>
      <c r="G64" s="110"/>
      <c r="H64" s="110"/>
      <c r="I64" s="110"/>
      <c r="J64" s="111">
        <f>J186</f>
        <v>0</v>
      </c>
      <c r="L64" s="108"/>
    </row>
    <row r="65" spans="1:31" s="10" customFormat="1" ht="19.899999999999999" customHeight="1">
      <c r="B65" s="108"/>
      <c r="D65" s="109" t="s">
        <v>101</v>
      </c>
      <c r="E65" s="110"/>
      <c r="F65" s="110"/>
      <c r="G65" s="110"/>
      <c r="H65" s="110"/>
      <c r="I65" s="110"/>
      <c r="J65" s="111">
        <f>J284</f>
        <v>0</v>
      </c>
      <c r="L65" s="108"/>
    </row>
    <row r="66" spans="1:31" s="10" customFormat="1" ht="19.899999999999999" customHeight="1">
      <c r="B66" s="108"/>
      <c r="D66" s="109" t="s">
        <v>102</v>
      </c>
      <c r="E66" s="110"/>
      <c r="F66" s="110"/>
      <c r="G66" s="110"/>
      <c r="H66" s="110"/>
      <c r="I66" s="110"/>
      <c r="J66" s="111">
        <f>J287</f>
        <v>0</v>
      </c>
      <c r="L66" s="108"/>
    </row>
    <row r="67" spans="1:31" s="10" customFormat="1" ht="19.899999999999999" customHeight="1">
      <c r="B67" s="108"/>
      <c r="D67" s="109" t="s">
        <v>103</v>
      </c>
      <c r="E67" s="110"/>
      <c r="F67" s="110"/>
      <c r="G67" s="110"/>
      <c r="H67" s="110"/>
      <c r="I67" s="110"/>
      <c r="J67" s="111">
        <f>J296</f>
        <v>0</v>
      </c>
      <c r="L67" s="108"/>
    </row>
    <row r="68" spans="1:31" s="2" customFormat="1" ht="21.75" customHeight="1">
      <c r="A68" s="30"/>
      <c r="B68" s="31"/>
      <c r="C68" s="30"/>
      <c r="D68" s="30"/>
      <c r="E68" s="30"/>
      <c r="F68" s="30"/>
      <c r="G68" s="30"/>
      <c r="H68" s="30"/>
      <c r="I68" s="30"/>
      <c r="J68" s="30"/>
      <c r="K68" s="30"/>
      <c r="L68" s="87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</row>
    <row r="69" spans="1:31" s="2" customFormat="1" ht="6.95" customHeight="1">
      <c r="A69" s="30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87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</row>
    <row r="73" spans="1:31" s="2" customFormat="1" ht="6.95" customHeight="1">
      <c r="A73" s="30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87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</row>
    <row r="74" spans="1:31" s="2" customFormat="1" ht="24.95" customHeight="1">
      <c r="A74" s="30"/>
      <c r="B74" s="31"/>
      <c r="C74" s="19" t="s">
        <v>104</v>
      </c>
      <c r="D74" s="30"/>
      <c r="E74" s="30"/>
      <c r="F74" s="30"/>
      <c r="G74" s="30"/>
      <c r="H74" s="30"/>
      <c r="I74" s="30"/>
      <c r="J74" s="30"/>
      <c r="K74" s="30"/>
      <c r="L74" s="87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</row>
    <row r="75" spans="1:31" s="2" customFormat="1" ht="6.95" customHeight="1">
      <c r="A75" s="30"/>
      <c r="B75" s="31"/>
      <c r="C75" s="30"/>
      <c r="D75" s="30"/>
      <c r="E75" s="30"/>
      <c r="F75" s="30"/>
      <c r="G75" s="30"/>
      <c r="H75" s="30"/>
      <c r="I75" s="30"/>
      <c r="J75" s="30"/>
      <c r="K75" s="30"/>
      <c r="L75" s="87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s="2" customFormat="1" ht="12" customHeight="1">
      <c r="A76" s="30"/>
      <c r="B76" s="31"/>
      <c r="C76" s="25" t="s">
        <v>17</v>
      </c>
      <c r="D76" s="30"/>
      <c r="E76" s="30"/>
      <c r="F76" s="30"/>
      <c r="G76" s="30"/>
      <c r="H76" s="30"/>
      <c r="I76" s="30"/>
      <c r="J76" s="30"/>
      <c r="K76" s="30"/>
      <c r="L76" s="87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6.5" customHeight="1">
      <c r="A77" s="30"/>
      <c r="B77" s="31"/>
      <c r="C77" s="30"/>
      <c r="D77" s="30"/>
      <c r="E77" s="290" t="str">
        <f>E7</f>
        <v>Revize - Rekonstrukce-zdroje tepla v objektu VŠK E.ROŠICKÉHO v Olomouci</v>
      </c>
      <c r="F77" s="291"/>
      <c r="G77" s="291"/>
      <c r="H77" s="291"/>
      <c r="I77" s="30"/>
      <c r="J77" s="30"/>
      <c r="K77" s="30"/>
      <c r="L77" s="87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s="2" customFormat="1" ht="12" customHeight="1">
      <c r="A78" s="30"/>
      <c r="B78" s="31"/>
      <c r="C78" s="25" t="s">
        <v>90</v>
      </c>
      <c r="D78" s="30"/>
      <c r="E78" s="30"/>
      <c r="F78" s="30"/>
      <c r="G78" s="30"/>
      <c r="H78" s="30"/>
      <c r="I78" s="30"/>
      <c r="J78" s="30"/>
      <c r="K78" s="30"/>
      <c r="L78" s="87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</row>
    <row r="79" spans="1:31" s="2" customFormat="1" ht="16.5" customHeight="1">
      <c r="A79" s="30"/>
      <c r="B79" s="31"/>
      <c r="C79" s="30"/>
      <c r="D79" s="30"/>
      <c r="E79" s="252" t="str">
        <f>E9</f>
        <v>01 - Vytápění</v>
      </c>
      <c r="F79" s="292"/>
      <c r="G79" s="292"/>
      <c r="H79" s="292"/>
      <c r="I79" s="30"/>
      <c r="J79" s="30"/>
      <c r="K79" s="30"/>
      <c r="L79" s="87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</row>
    <row r="80" spans="1:31" s="2" customFormat="1" ht="6.95" customHeight="1">
      <c r="A80" s="30"/>
      <c r="B80" s="31"/>
      <c r="C80" s="30"/>
      <c r="D80" s="30"/>
      <c r="E80" s="30"/>
      <c r="F80" s="30"/>
      <c r="G80" s="30"/>
      <c r="H80" s="30"/>
      <c r="I80" s="30"/>
      <c r="J80" s="30"/>
      <c r="K80" s="30"/>
      <c r="L80" s="87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65" s="2" customFormat="1" ht="12" customHeight="1">
      <c r="A81" s="30"/>
      <c r="B81" s="31"/>
      <c r="C81" s="25" t="s">
        <v>21</v>
      </c>
      <c r="D81" s="30"/>
      <c r="E81" s="30"/>
      <c r="F81" s="23" t="str">
        <f>F12</f>
        <v xml:space="preserve"> </v>
      </c>
      <c r="G81" s="30"/>
      <c r="H81" s="30"/>
      <c r="I81" s="25" t="s">
        <v>23</v>
      </c>
      <c r="J81" s="48" t="str">
        <f>IF(J12="","",J12)</f>
        <v>31. 1. 2022</v>
      </c>
      <c r="K81" s="30"/>
      <c r="L81" s="87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65" s="2" customFormat="1" ht="6.95" customHeight="1">
      <c r="A82" s="30"/>
      <c r="B82" s="31"/>
      <c r="C82" s="30"/>
      <c r="D82" s="30"/>
      <c r="E82" s="30"/>
      <c r="F82" s="30"/>
      <c r="G82" s="30"/>
      <c r="H82" s="30"/>
      <c r="I82" s="30"/>
      <c r="J82" s="30"/>
      <c r="K82" s="30"/>
      <c r="L82" s="87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65" s="2" customFormat="1" ht="15.2" customHeight="1">
      <c r="A83" s="30"/>
      <c r="B83" s="31"/>
      <c r="C83" s="25" t="s">
        <v>25</v>
      </c>
      <c r="D83" s="30"/>
      <c r="E83" s="30"/>
      <c r="F83" s="23" t="str">
        <f>E15</f>
        <v xml:space="preserve"> </v>
      </c>
      <c r="G83" s="30"/>
      <c r="H83" s="30"/>
      <c r="I83" s="25" t="s">
        <v>30</v>
      </c>
      <c r="J83" s="28" t="str">
        <f>E21</f>
        <v xml:space="preserve"> </v>
      </c>
      <c r="K83" s="30"/>
      <c r="L83" s="87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65" s="2" customFormat="1" ht="15.2" customHeight="1">
      <c r="A84" s="30"/>
      <c r="B84" s="31"/>
      <c r="C84" s="25" t="s">
        <v>28</v>
      </c>
      <c r="D84" s="30"/>
      <c r="E84" s="30"/>
      <c r="F84" s="23" t="str">
        <f>IF(E18="","",E18)</f>
        <v>Vyplň údaj</v>
      </c>
      <c r="G84" s="30"/>
      <c r="H84" s="30"/>
      <c r="I84" s="25" t="s">
        <v>32</v>
      </c>
      <c r="J84" s="28" t="str">
        <f>E24</f>
        <v xml:space="preserve"> </v>
      </c>
      <c r="K84" s="30"/>
      <c r="L84" s="87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65" s="2" customFormat="1" ht="10.35" customHeight="1">
      <c r="A85" s="30"/>
      <c r="B85" s="31"/>
      <c r="C85" s="30"/>
      <c r="D85" s="30"/>
      <c r="E85" s="30"/>
      <c r="F85" s="30"/>
      <c r="G85" s="30"/>
      <c r="H85" s="30"/>
      <c r="I85" s="30"/>
      <c r="J85" s="30"/>
      <c r="K85" s="30"/>
      <c r="L85" s="87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65" s="11" customFormat="1" ht="29.25" customHeight="1">
      <c r="A86" s="112"/>
      <c r="B86" s="113"/>
      <c r="C86" s="114" t="s">
        <v>105</v>
      </c>
      <c r="D86" s="115" t="s">
        <v>54</v>
      </c>
      <c r="E86" s="115" t="s">
        <v>50</v>
      </c>
      <c r="F86" s="115" t="s">
        <v>51</v>
      </c>
      <c r="G86" s="115" t="s">
        <v>106</v>
      </c>
      <c r="H86" s="115" t="s">
        <v>107</v>
      </c>
      <c r="I86" s="115" t="s">
        <v>108</v>
      </c>
      <c r="J86" s="115" t="s">
        <v>94</v>
      </c>
      <c r="K86" s="116" t="s">
        <v>109</v>
      </c>
      <c r="L86" s="117"/>
      <c r="M86" s="55" t="s">
        <v>3</v>
      </c>
      <c r="N86" s="56" t="s">
        <v>39</v>
      </c>
      <c r="O86" s="56" t="s">
        <v>110</v>
      </c>
      <c r="P86" s="56" t="s">
        <v>111</v>
      </c>
      <c r="Q86" s="56" t="s">
        <v>112</v>
      </c>
      <c r="R86" s="56" t="s">
        <v>113</v>
      </c>
      <c r="S86" s="56" t="s">
        <v>114</v>
      </c>
      <c r="T86" s="57" t="s">
        <v>115</v>
      </c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</row>
    <row r="87" spans="1:65" s="2" customFormat="1" ht="22.9" customHeight="1">
      <c r="A87" s="30"/>
      <c r="B87" s="31"/>
      <c r="C87" s="62" t="s">
        <v>116</v>
      </c>
      <c r="D87" s="30"/>
      <c r="E87" s="30"/>
      <c r="F87" s="30"/>
      <c r="G87" s="30"/>
      <c r="H87" s="30"/>
      <c r="I87" s="30"/>
      <c r="J87" s="118">
        <f>BK87</f>
        <v>0</v>
      </c>
      <c r="K87" s="30"/>
      <c r="L87" s="31"/>
      <c r="M87" s="58"/>
      <c r="N87" s="49"/>
      <c r="O87" s="59"/>
      <c r="P87" s="119">
        <f>P88</f>
        <v>0</v>
      </c>
      <c r="Q87" s="59"/>
      <c r="R87" s="119">
        <f>R88</f>
        <v>0.8306397056</v>
      </c>
      <c r="S87" s="59"/>
      <c r="T87" s="120">
        <f>T88</f>
        <v>0.96097999999999995</v>
      </c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T87" s="15" t="s">
        <v>68</v>
      </c>
      <c r="AU87" s="15" t="s">
        <v>95</v>
      </c>
      <c r="BK87" s="121">
        <f>BK88</f>
        <v>0</v>
      </c>
    </row>
    <row r="88" spans="1:65" s="12" customFormat="1" ht="25.9" customHeight="1">
      <c r="B88" s="122"/>
      <c r="D88" s="123" t="s">
        <v>68</v>
      </c>
      <c r="E88" s="124" t="s">
        <v>117</v>
      </c>
      <c r="F88" s="124" t="s">
        <v>118</v>
      </c>
      <c r="I88" s="125"/>
      <c r="J88" s="126">
        <f>BK88</f>
        <v>0</v>
      </c>
      <c r="L88" s="122"/>
      <c r="M88" s="127"/>
      <c r="N88" s="128"/>
      <c r="O88" s="128"/>
      <c r="P88" s="129">
        <f>P89+P109+P135+P186+P284+P287+P296</f>
        <v>0</v>
      </c>
      <c r="Q88" s="128"/>
      <c r="R88" s="129">
        <f>R89+R109+R135+R186+R284+R287+R296</f>
        <v>0.8306397056</v>
      </c>
      <c r="S88" s="128"/>
      <c r="T88" s="130">
        <f>T89+T109+T135+T186+T284+T287+T296</f>
        <v>0.96097999999999995</v>
      </c>
      <c r="AR88" s="123" t="s">
        <v>79</v>
      </c>
      <c r="AT88" s="131" t="s">
        <v>68</v>
      </c>
      <c r="AU88" s="131" t="s">
        <v>69</v>
      </c>
      <c r="AY88" s="123" t="s">
        <v>119</v>
      </c>
      <c r="BK88" s="132">
        <f>BK89+BK109+BK135+BK186+BK284+BK287+BK296</f>
        <v>0</v>
      </c>
    </row>
    <row r="89" spans="1:65" s="12" customFormat="1" ht="22.9" customHeight="1">
      <c r="B89" s="122"/>
      <c r="D89" s="123" t="s">
        <v>68</v>
      </c>
      <c r="E89" s="133" t="s">
        <v>120</v>
      </c>
      <c r="F89" s="133" t="s">
        <v>121</v>
      </c>
      <c r="I89" s="125"/>
      <c r="J89" s="134">
        <f>BK89</f>
        <v>0</v>
      </c>
      <c r="L89" s="122"/>
      <c r="M89" s="127"/>
      <c r="N89" s="128"/>
      <c r="O89" s="128"/>
      <c r="P89" s="129">
        <f>SUM(P90:P108)</f>
        <v>0</v>
      </c>
      <c r="Q89" s="128"/>
      <c r="R89" s="129">
        <f>SUM(R90:R108)</f>
        <v>0.14207139999999999</v>
      </c>
      <c r="S89" s="128"/>
      <c r="T89" s="130">
        <f>SUM(T90:T108)</f>
        <v>0</v>
      </c>
      <c r="AR89" s="123" t="s">
        <v>79</v>
      </c>
      <c r="AT89" s="131" t="s">
        <v>68</v>
      </c>
      <c r="AU89" s="131" t="s">
        <v>77</v>
      </c>
      <c r="AY89" s="123" t="s">
        <v>119</v>
      </c>
      <c r="BK89" s="132">
        <f>SUM(BK90:BK108)</f>
        <v>0</v>
      </c>
    </row>
    <row r="90" spans="1:65" s="2" customFormat="1" ht="21.75" customHeight="1">
      <c r="A90" s="30"/>
      <c r="B90" s="135"/>
      <c r="C90" s="136" t="s">
        <v>77</v>
      </c>
      <c r="D90" s="136" t="s">
        <v>122</v>
      </c>
      <c r="E90" s="137" t="s">
        <v>123</v>
      </c>
      <c r="F90" s="138" t="s">
        <v>124</v>
      </c>
      <c r="G90" s="139" t="s">
        <v>125</v>
      </c>
      <c r="H90" s="140">
        <v>32</v>
      </c>
      <c r="I90" s="141"/>
      <c r="J90" s="142">
        <f>ROUND(I90*H90,2)</f>
        <v>0</v>
      </c>
      <c r="K90" s="138" t="s">
        <v>126</v>
      </c>
      <c r="L90" s="31"/>
      <c r="M90" s="143" t="s">
        <v>3</v>
      </c>
      <c r="N90" s="144" t="s">
        <v>40</v>
      </c>
      <c r="O90" s="51"/>
      <c r="P90" s="145">
        <f>O90*H90</f>
        <v>0</v>
      </c>
      <c r="Q90" s="145">
        <v>1.9233E-4</v>
      </c>
      <c r="R90" s="145">
        <f>Q90*H90</f>
        <v>6.1545599999999999E-3</v>
      </c>
      <c r="S90" s="145">
        <v>0</v>
      </c>
      <c r="T90" s="146">
        <f>S90*H90</f>
        <v>0</v>
      </c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R90" s="147" t="s">
        <v>127</v>
      </c>
      <c r="AT90" s="147" t="s">
        <v>122</v>
      </c>
      <c r="AU90" s="147" t="s">
        <v>79</v>
      </c>
      <c r="AY90" s="15" t="s">
        <v>119</v>
      </c>
      <c r="BE90" s="148">
        <f>IF(N90="základní",J90,0)</f>
        <v>0</v>
      </c>
      <c r="BF90" s="148">
        <f>IF(N90="snížená",J90,0)</f>
        <v>0</v>
      </c>
      <c r="BG90" s="148">
        <f>IF(N90="zákl. přenesená",J90,0)</f>
        <v>0</v>
      </c>
      <c r="BH90" s="148">
        <f>IF(N90="sníž. přenesená",J90,0)</f>
        <v>0</v>
      </c>
      <c r="BI90" s="148">
        <f>IF(N90="nulová",J90,0)</f>
        <v>0</v>
      </c>
      <c r="BJ90" s="15" t="s">
        <v>77</v>
      </c>
      <c r="BK90" s="148">
        <f>ROUND(I90*H90,2)</f>
        <v>0</v>
      </c>
      <c r="BL90" s="15" t="s">
        <v>127</v>
      </c>
      <c r="BM90" s="147" t="s">
        <v>128</v>
      </c>
    </row>
    <row r="91" spans="1:65" s="2" customFormat="1" ht="11.25">
      <c r="A91" s="30"/>
      <c r="B91" s="31"/>
      <c r="C91" s="30"/>
      <c r="D91" s="149" t="s">
        <v>129</v>
      </c>
      <c r="E91" s="30"/>
      <c r="F91" s="150" t="s">
        <v>124</v>
      </c>
      <c r="G91" s="30"/>
      <c r="H91" s="30"/>
      <c r="I91" s="151"/>
      <c r="J91" s="30"/>
      <c r="K91" s="30"/>
      <c r="L91" s="31"/>
      <c r="M91" s="152"/>
      <c r="N91" s="153"/>
      <c r="O91" s="51"/>
      <c r="P91" s="51"/>
      <c r="Q91" s="51"/>
      <c r="R91" s="51"/>
      <c r="S91" s="51"/>
      <c r="T91" s="52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T91" s="15" t="s">
        <v>129</v>
      </c>
      <c r="AU91" s="15" t="s">
        <v>79</v>
      </c>
    </row>
    <row r="92" spans="1:65" s="2" customFormat="1" ht="11.25">
      <c r="A92" s="30"/>
      <c r="B92" s="31"/>
      <c r="C92" s="30"/>
      <c r="D92" s="154" t="s">
        <v>130</v>
      </c>
      <c r="E92" s="30"/>
      <c r="F92" s="155" t="s">
        <v>131</v>
      </c>
      <c r="G92" s="30"/>
      <c r="H92" s="30"/>
      <c r="I92" s="151"/>
      <c r="J92" s="30"/>
      <c r="K92" s="30"/>
      <c r="L92" s="31"/>
      <c r="M92" s="152"/>
      <c r="N92" s="153"/>
      <c r="O92" s="51"/>
      <c r="P92" s="51"/>
      <c r="Q92" s="51"/>
      <c r="R92" s="51"/>
      <c r="S92" s="51"/>
      <c r="T92" s="52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T92" s="15" t="s">
        <v>130</v>
      </c>
      <c r="AU92" s="15" t="s">
        <v>79</v>
      </c>
    </row>
    <row r="93" spans="1:65" s="2" customFormat="1" ht="21.75" customHeight="1">
      <c r="A93" s="30"/>
      <c r="B93" s="135"/>
      <c r="C93" s="136" t="s">
        <v>79</v>
      </c>
      <c r="D93" s="136" t="s">
        <v>122</v>
      </c>
      <c r="E93" s="137" t="s">
        <v>132</v>
      </c>
      <c r="F93" s="138" t="s">
        <v>133</v>
      </c>
      <c r="G93" s="139" t="s">
        <v>125</v>
      </c>
      <c r="H93" s="140">
        <v>86</v>
      </c>
      <c r="I93" s="141"/>
      <c r="J93" s="142">
        <f>ROUND(I93*H93,2)</f>
        <v>0</v>
      </c>
      <c r="K93" s="138" t="s">
        <v>126</v>
      </c>
      <c r="L93" s="31"/>
      <c r="M93" s="143" t="s">
        <v>3</v>
      </c>
      <c r="N93" s="144" t="s">
        <v>40</v>
      </c>
      <c r="O93" s="51"/>
      <c r="P93" s="145">
        <f>O93*H93</f>
        <v>0</v>
      </c>
      <c r="Q93" s="145">
        <v>2.6694000000000002E-4</v>
      </c>
      <c r="R93" s="145">
        <f>Q93*H93</f>
        <v>2.2956840000000003E-2</v>
      </c>
      <c r="S93" s="145">
        <v>0</v>
      </c>
      <c r="T93" s="146">
        <f>S93*H93</f>
        <v>0</v>
      </c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R93" s="147" t="s">
        <v>127</v>
      </c>
      <c r="AT93" s="147" t="s">
        <v>122</v>
      </c>
      <c r="AU93" s="147" t="s">
        <v>79</v>
      </c>
      <c r="AY93" s="15" t="s">
        <v>119</v>
      </c>
      <c r="BE93" s="148">
        <f>IF(N93="základní",J93,0)</f>
        <v>0</v>
      </c>
      <c r="BF93" s="148">
        <f>IF(N93="snížená",J93,0)</f>
        <v>0</v>
      </c>
      <c r="BG93" s="148">
        <f>IF(N93="zákl. přenesená",J93,0)</f>
        <v>0</v>
      </c>
      <c r="BH93" s="148">
        <f>IF(N93="sníž. přenesená",J93,0)</f>
        <v>0</v>
      </c>
      <c r="BI93" s="148">
        <f>IF(N93="nulová",J93,0)</f>
        <v>0</v>
      </c>
      <c r="BJ93" s="15" t="s">
        <v>77</v>
      </c>
      <c r="BK93" s="148">
        <f>ROUND(I93*H93,2)</f>
        <v>0</v>
      </c>
      <c r="BL93" s="15" t="s">
        <v>127</v>
      </c>
      <c r="BM93" s="147" t="s">
        <v>134</v>
      </c>
    </row>
    <row r="94" spans="1:65" s="2" customFormat="1" ht="11.25">
      <c r="A94" s="30"/>
      <c r="B94" s="31"/>
      <c r="C94" s="30"/>
      <c r="D94" s="149" t="s">
        <v>129</v>
      </c>
      <c r="E94" s="30"/>
      <c r="F94" s="150" t="s">
        <v>133</v>
      </c>
      <c r="G94" s="30"/>
      <c r="H94" s="30"/>
      <c r="I94" s="151"/>
      <c r="J94" s="30"/>
      <c r="K94" s="30"/>
      <c r="L94" s="31"/>
      <c r="M94" s="152"/>
      <c r="N94" s="153"/>
      <c r="O94" s="51"/>
      <c r="P94" s="51"/>
      <c r="Q94" s="51"/>
      <c r="R94" s="51"/>
      <c r="S94" s="51"/>
      <c r="T94" s="52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T94" s="15" t="s">
        <v>129</v>
      </c>
      <c r="AU94" s="15" t="s">
        <v>79</v>
      </c>
    </row>
    <row r="95" spans="1:65" s="2" customFormat="1" ht="11.25">
      <c r="A95" s="30"/>
      <c r="B95" s="31"/>
      <c r="C95" s="30"/>
      <c r="D95" s="154" t="s">
        <v>130</v>
      </c>
      <c r="E95" s="30"/>
      <c r="F95" s="155" t="s">
        <v>135</v>
      </c>
      <c r="G95" s="30"/>
      <c r="H95" s="30"/>
      <c r="I95" s="151"/>
      <c r="J95" s="30"/>
      <c r="K95" s="30"/>
      <c r="L95" s="31"/>
      <c r="M95" s="152"/>
      <c r="N95" s="153"/>
      <c r="O95" s="51"/>
      <c r="P95" s="51"/>
      <c r="Q95" s="51"/>
      <c r="R95" s="51"/>
      <c r="S95" s="51"/>
      <c r="T95" s="52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T95" s="15" t="s">
        <v>130</v>
      </c>
      <c r="AU95" s="15" t="s">
        <v>79</v>
      </c>
    </row>
    <row r="96" spans="1:65" s="2" customFormat="1" ht="16.5" customHeight="1">
      <c r="A96" s="30"/>
      <c r="B96" s="135"/>
      <c r="C96" s="156" t="s">
        <v>136</v>
      </c>
      <c r="D96" s="156" t="s">
        <v>137</v>
      </c>
      <c r="E96" s="157" t="s">
        <v>138</v>
      </c>
      <c r="F96" s="158" t="s">
        <v>139</v>
      </c>
      <c r="G96" s="159" t="s">
        <v>125</v>
      </c>
      <c r="H96" s="160">
        <v>44</v>
      </c>
      <c r="I96" s="161"/>
      <c r="J96" s="162">
        <f>ROUND(I96*H96,2)</f>
        <v>0</v>
      </c>
      <c r="K96" s="158" t="s">
        <v>126</v>
      </c>
      <c r="L96" s="163"/>
      <c r="M96" s="164" t="s">
        <v>3</v>
      </c>
      <c r="N96" s="165" t="s">
        <v>40</v>
      </c>
      <c r="O96" s="51"/>
      <c r="P96" s="145">
        <f>O96*H96</f>
        <v>0</v>
      </c>
      <c r="Q96" s="145">
        <v>1.2099999999999999E-3</v>
      </c>
      <c r="R96" s="145">
        <f>Q96*H96</f>
        <v>5.3239999999999996E-2</v>
      </c>
      <c r="S96" s="145">
        <v>0</v>
      </c>
      <c r="T96" s="146">
        <f>S96*H96</f>
        <v>0</v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R96" s="147" t="s">
        <v>140</v>
      </c>
      <c r="AT96" s="147" t="s">
        <v>137</v>
      </c>
      <c r="AU96" s="147" t="s">
        <v>79</v>
      </c>
      <c r="AY96" s="15" t="s">
        <v>119</v>
      </c>
      <c r="BE96" s="148">
        <f>IF(N96="základní",J96,0)</f>
        <v>0</v>
      </c>
      <c r="BF96" s="148">
        <f>IF(N96="snížená",J96,0)</f>
        <v>0</v>
      </c>
      <c r="BG96" s="148">
        <f>IF(N96="zákl. přenesená",J96,0)</f>
        <v>0</v>
      </c>
      <c r="BH96" s="148">
        <f>IF(N96="sníž. přenesená",J96,0)</f>
        <v>0</v>
      </c>
      <c r="BI96" s="148">
        <f>IF(N96="nulová",J96,0)</f>
        <v>0</v>
      </c>
      <c r="BJ96" s="15" t="s">
        <v>77</v>
      </c>
      <c r="BK96" s="148">
        <f>ROUND(I96*H96,2)</f>
        <v>0</v>
      </c>
      <c r="BL96" s="15" t="s">
        <v>127</v>
      </c>
      <c r="BM96" s="147" t="s">
        <v>79</v>
      </c>
    </row>
    <row r="97" spans="1:65" s="2" customFormat="1" ht="11.25">
      <c r="A97" s="30"/>
      <c r="B97" s="31"/>
      <c r="C97" s="30"/>
      <c r="D97" s="149" t="s">
        <v>129</v>
      </c>
      <c r="E97" s="30"/>
      <c r="F97" s="150" t="s">
        <v>139</v>
      </c>
      <c r="G97" s="30"/>
      <c r="H97" s="30"/>
      <c r="I97" s="151"/>
      <c r="J97" s="30"/>
      <c r="K97" s="30"/>
      <c r="L97" s="31"/>
      <c r="M97" s="152"/>
      <c r="N97" s="153"/>
      <c r="O97" s="51"/>
      <c r="P97" s="51"/>
      <c r="Q97" s="51"/>
      <c r="R97" s="51"/>
      <c r="S97" s="51"/>
      <c r="T97" s="52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T97" s="15" t="s">
        <v>129</v>
      </c>
      <c r="AU97" s="15" t="s">
        <v>79</v>
      </c>
    </row>
    <row r="98" spans="1:65" s="2" customFormat="1" ht="16.5" customHeight="1">
      <c r="A98" s="30"/>
      <c r="B98" s="135"/>
      <c r="C98" s="156" t="s">
        <v>141</v>
      </c>
      <c r="D98" s="156" t="s">
        <v>137</v>
      </c>
      <c r="E98" s="157" t="s">
        <v>142</v>
      </c>
      <c r="F98" s="158" t="s">
        <v>143</v>
      </c>
      <c r="G98" s="159" t="s">
        <v>125</v>
      </c>
      <c r="H98" s="160">
        <v>28</v>
      </c>
      <c r="I98" s="161"/>
      <c r="J98" s="162">
        <f>ROUND(I98*H98,2)</f>
        <v>0</v>
      </c>
      <c r="K98" s="158" t="s">
        <v>126</v>
      </c>
      <c r="L98" s="163"/>
      <c r="M98" s="164" t="s">
        <v>3</v>
      </c>
      <c r="N98" s="165" t="s">
        <v>40</v>
      </c>
      <c r="O98" s="51"/>
      <c r="P98" s="145">
        <f>O98*H98</f>
        <v>0</v>
      </c>
      <c r="Q98" s="145">
        <v>1.39E-3</v>
      </c>
      <c r="R98" s="145">
        <f>Q98*H98</f>
        <v>3.8919999999999996E-2</v>
      </c>
      <c r="S98" s="145">
        <v>0</v>
      </c>
      <c r="T98" s="146">
        <f>S98*H98</f>
        <v>0</v>
      </c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R98" s="147" t="s">
        <v>140</v>
      </c>
      <c r="AT98" s="147" t="s">
        <v>137</v>
      </c>
      <c r="AU98" s="147" t="s">
        <v>79</v>
      </c>
      <c r="AY98" s="15" t="s">
        <v>119</v>
      </c>
      <c r="BE98" s="148">
        <f>IF(N98="základní",J98,0)</f>
        <v>0</v>
      </c>
      <c r="BF98" s="148">
        <f>IF(N98="snížená",J98,0)</f>
        <v>0</v>
      </c>
      <c r="BG98" s="148">
        <f>IF(N98="zákl. přenesená",J98,0)</f>
        <v>0</v>
      </c>
      <c r="BH98" s="148">
        <f>IF(N98="sníž. přenesená",J98,0)</f>
        <v>0</v>
      </c>
      <c r="BI98" s="148">
        <f>IF(N98="nulová",J98,0)</f>
        <v>0</v>
      </c>
      <c r="BJ98" s="15" t="s">
        <v>77</v>
      </c>
      <c r="BK98" s="148">
        <f>ROUND(I98*H98,2)</f>
        <v>0</v>
      </c>
      <c r="BL98" s="15" t="s">
        <v>127</v>
      </c>
      <c r="BM98" s="147" t="s">
        <v>141</v>
      </c>
    </row>
    <row r="99" spans="1:65" s="2" customFormat="1" ht="11.25">
      <c r="A99" s="30"/>
      <c r="B99" s="31"/>
      <c r="C99" s="30"/>
      <c r="D99" s="149" t="s">
        <v>129</v>
      </c>
      <c r="E99" s="30"/>
      <c r="F99" s="150" t="s">
        <v>143</v>
      </c>
      <c r="G99" s="30"/>
      <c r="H99" s="30"/>
      <c r="I99" s="151"/>
      <c r="J99" s="30"/>
      <c r="K99" s="30"/>
      <c r="L99" s="31"/>
      <c r="M99" s="152"/>
      <c r="N99" s="153"/>
      <c r="O99" s="51"/>
      <c r="P99" s="51"/>
      <c r="Q99" s="51"/>
      <c r="R99" s="51"/>
      <c r="S99" s="51"/>
      <c r="T99" s="52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T99" s="15" t="s">
        <v>129</v>
      </c>
      <c r="AU99" s="15" t="s">
        <v>79</v>
      </c>
    </row>
    <row r="100" spans="1:65" s="2" customFormat="1" ht="16.5" customHeight="1">
      <c r="A100" s="30"/>
      <c r="B100" s="135"/>
      <c r="C100" s="156" t="s">
        <v>144</v>
      </c>
      <c r="D100" s="156" t="s">
        <v>137</v>
      </c>
      <c r="E100" s="157" t="s">
        <v>145</v>
      </c>
      <c r="F100" s="158" t="s">
        <v>146</v>
      </c>
      <c r="G100" s="159" t="s">
        <v>125</v>
      </c>
      <c r="H100" s="160">
        <v>32</v>
      </c>
      <c r="I100" s="161"/>
      <c r="J100" s="162">
        <f>ROUND(I100*H100,2)</f>
        <v>0</v>
      </c>
      <c r="K100" s="158" t="s">
        <v>126</v>
      </c>
      <c r="L100" s="163"/>
      <c r="M100" s="164" t="s">
        <v>3</v>
      </c>
      <c r="N100" s="165" t="s">
        <v>40</v>
      </c>
      <c r="O100" s="51"/>
      <c r="P100" s="145">
        <f>O100*H100</f>
        <v>0</v>
      </c>
      <c r="Q100" s="145">
        <v>6.4999999999999997E-4</v>
      </c>
      <c r="R100" s="145">
        <f>Q100*H100</f>
        <v>2.0799999999999999E-2</v>
      </c>
      <c r="S100" s="145">
        <v>0</v>
      </c>
      <c r="T100" s="146">
        <f>S100*H100</f>
        <v>0</v>
      </c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R100" s="147" t="s">
        <v>140</v>
      </c>
      <c r="AT100" s="147" t="s">
        <v>137</v>
      </c>
      <c r="AU100" s="147" t="s">
        <v>79</v>
      </c>
      <c r="AY100" s="15" t="s">
        <v>119</v>
      </c>
      <c r="BE100" s="148">
        <f>IF(N100="základní",J100,0)</f>
        <v>0</v>
      </c>
      <c r="BF100" s="148">
        <f>IF(N100="snížená",J100,0)</f>
        <v>0</v>
      </c>
      <c r="BG100" s="148">
        <f>IF(N100="zákl. přenesená",J100,0)</f>
        <v>0</v>
      </c>
      <c r="BH100" s="148">
        <f>IF(N100="sníž. přenesená",J100,0)</f>
        <v>0</v>
      </c>
      <c r="BI100" s="148">
        <f>IF(N100="nulová",J100,0)</f>
        <v>0</v>
      </c>
      <c r="BJ100" s="15" t="s">
        <v>77</v>
      </c>
      <c r="BK100" s="148">
        <f>ROUND(I100*H100,2)</f>
        <v>0</v>
      </c>
      <c r="BL100" s="15" t="s">
        <v>127</v>
      </c>
      <c r="BM100" s="147" t="s">
        <v>147</v>
      </c>
    </row>
    <row r="101" spans="1:65" s="2" customFormat="1" ht="11.25">
      <c r="A101" s="30"/>
      <c r="B101" s="31"/>
      <c r="C101" s="30"/>
      <c r="D101" s="149" t="s">
        <v>129</v>
      </c>
      <c r="E101" s="30"/>
      <c r="F101" s="150" t="s">
        <v>146</v>
      </c>
      <c r="G101" s="30"/>
      <c r="H101" s="30"/>
      <c r="I101" s="151"/>
      <c r="J101" s="30"/>
      <c r="K101" s="30"/>
      <c r="L101" s="31"/>
      <c r="M101" s="152"/>
      <c r="N101" s="153"/>
      <c r="O101" s="51"/>
      <c r="P101" s="51"/>
      <c r="Q101" s="51"/>
      <c r="R101" s="51"/>
      <c r="S101" s="51"/>
      <c r="T101" s="52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T101" s="15" t="s">
        <v>129</v>
      </c>
      <c r="AU101" s="15" t="s">
        <v>79</v>
      </c>
    </row>
    <row r="102" spans="1:65" s="2" customFormat="1" ht="16.5" customHeight="1">
      <c r="A102" s="30"/>
      <c r="B102" s="135"/>
      <c r="C102" s="156" t="s">
        <v>147</v>
      </c>
      <c r="D102" s="156" t="s">
        <v>137</v>
      </c>
      <c r="E102" s="157" t="s">
        <v>148</v>
      </c>
      <c r="F102" s="158" t="s">
        <v>149</v>
      </c>
      <c r="G102" s="159" t="s">
        <v>125</v>
      </c>
      <c r="H102" s="160">
        <v>14</v>
      </c>
      <c r="I102" s="161"/>
      <c r="J102" s="162">
        <f>ROUND(I102*H102,2)</f>
        <v>0</v>
      </c>
      <c r="K102" s="158" t="s">
        <v>3</v>
      </c>
      <c r="L102" s="163"/>
      <c r="M102" s="164" t="s">
        <v>3</v>
      </c>
      <c r="N102" s="165" t="s">
        <v>40</v>
      </c>
      <c r="O102" s="51"/>
      <c r="P102" s="145">
        <f>O102*H102</f>
        <v>0</v>
      </c>
      <c r="Q102" s="145">
        <v>0</v>
      </c>
      <c r="R102" s="145">
        <f>Q102*H102</f>
        <v>0</v>
      </c>
      <c r="S102" s="145">
        <v>0</v>
      </c>
      <c r="T102" s="146">
        <f>S102*H102</f>
        <v>0</v>
      </c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R102" s="147" t="s">
        <v>140</v>
      </c>
      <c r="AT102" s="147" t="s">
        <v>137</v>
      </c>
      <c r="AU102" s="147" t="s">
        <v>79</v>
      </c>
      <c r="AY102" s="15" t="s">
        <v>119</v>
      </c>
      <c r="BE102" s="148">
        <f>IF(N102="základní",J102,0)</f>
        <v>0</v>
      </c>
      <c r="BF102" s="148">
        <f>IF(N102="snížená",J102,0)</f>
        <v>0</v>
      </c>
      <c r="BG102" s="148">
        <f>IF(N102="zákl. přenesená",J102,0)</f>
        <v>0</v>
      </c>
      <c r="BH102" s="148">
        <f>IF(N102="sníž. přenesená",J102,0)</f>
        <v>0</v>
      </c>
      <c r="BI102" s="148">
        <f>IF(N102="nulová",J102,0)</f>
        <v>0</v>
      </c>
      <c r="BJ102" s="15" t="s">
        <v>77</v>
      </c>
      <c r="BK102" s="148">
        <f>ROUND(I102*H102,2)</f>
        <v>0</v>
      </c>
      <c r="BL102" s="15" t="s">
        <v>127</v>
      </c>
      <c r="BM102" s="147" t="s">
        <v>150</v>
      </c>
    </row>
    <row r="103" spans="1:65" s="2" customFormat="1" ht="11.25">
      <c r="A103" s="30"/>
      <c r="B103" s="31"/>
      <c r="C103" s="30"/>
      <c r="D103" s="149" t="s">
        <v>129</v>
      </c>
      <c r="E103" s="30"/>
      <c r="F103" s="150" t="s">
        <v>149</v>
      </c>
      <c r="G103" s="30"/>
      <c r="H103" s="30"/>
      <c r="I103" s="151"/>
      <c r="J103" s="30"/>
      <c r="K103" s="30"/>
      <c r="L103" s="31"/>
      <c r="M103" s="152"/>
      <c r="N103" s="153"/>
      <c r="O103" s="51"/>
      <c r="P103" s="51"/>
      <c r="Q103" s="51"/>
      <c r="R103" s="51"/>
      <c r="S103" s="51"/>
      <c r="T103" s="52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T103" s="15" t="s">
        <v>129</v>
      </c>
      <c r="AU103" s="15" t="s">
        <v>79</v>
      </c>
    </row>
    <row r="104" spans="1:65" s="2" customFormat="1" ht="16.5" customHeight="1">
      <c r="A104" s="30"/>
      <c r="B104" s="135"/>
      <c r="C104" s="136" t="s">
        <v>151</v>
      </c>
      <c r="D104" s="136" t="s">
        <v>122</v>
      </c>
      <c r="E104" s="137" t="s">
        <v>152</v>
      </c>
      <c r="F104" s="138" t="s">
        <v>153</v>
      </c>
      <c r="G104" s="139" t="s">
        <v>154</v>
      </c>
      <c r="H104" s="140">
        <v>1</v>
      </c>
      <c r="I104" s="141"/>
      <c r="J104" s="142">
        <f>ROUND(I104*H104,2)</f>
        <v>0</v>
      </c>
      <c r="K104" s="138" t="s">
        <v>155</v>
      </c>
      <c r="L104" s="31"/>
      <c r="M104" s="143" t="s">
        <v>3</v>
      </c>
      <c r="N104" s="144" t="s">
        <v>40</v>
      </c>
      <c r="O104" s="51"/>
      <c r="P104" s="145">
        <f>O104*H104</f>
        <v>0</v>
      </c>
      <c r="Q104" s="145">
        <v>0</v>
      </c>
      <c r="R104" s="145">
        <f>Q104*H104</f>
        <v>0</v>
      </c>
      <c r="S104" s="145">
        <v>0</v>
      </c>
      <c r="T104" s="146">
        <f>S104*H104</f>
        <v>0</v>
      </c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R104" s="147" t="s">
        <v>127</v>
      </c>
      <c r="AT104" s="147" t="s">
        <v>122</v>
      </c>
      <c r="AU104" s="147" t="s">
        <v>79</v>
      </c>
      <c r="AY104" s="15" t="s">
        <v>119</v>
      </c>
      <c r="BE104" s="148">
        <f>IF(N104="základní",J104,0)</f>
        <v>0</v>
      </c>
      <c r="BF104" s="148">
        <f>IF(N104="snížená",J104,0)</f>
        <v>0</v>
      </c>
      <c r="BG104" s="148">
        <f>IF(N104="zákl. přenesená",J104,0)</f>
        <v>0</v>
      </c>
      <c r="BH104" s="148">
        <f>IF(N104="sníž. přenesená",J104,0)</f>
        <v>0</v>
      </c>
      <c r="BI104" s="148">
        <f>IF(N104="nulová",J104,0)</f>
        <v>0</v>
      </c>
      <c r="BJ104" s="15" t="s">
        <v>77</v>
      </c>
      <c r="BK104" s="148">
        <f>ROUND(I104*H104,2)</f>
        <v>0</v>
      </c>
      <c r="BL104" s="15" t="s">
        <v>127</v>
      </c>
      <c r="BM104" s="147" t="s">
        <v>156</v>
      </c>
    </row>
    <row r="105" spans="1:65" s="2" customFormat="1" ht="11.25">
      <c r="A105" s="30"/>
      <c r="B105" s="31"/>
      <c r="C105" s="30"/>
      <c r="D105" s="149" t="s">
        <v>129</v>
      </c>
      <c r="E105" s="30"/>
      <c r="F105" s="150" t="s">
        <v>153</v>
      </c>
      <c r="G105" s="30"/>
      <c r="H105" s="30"/>
      <c r="I105" s="151"/>
      <c r="J105" s="30"/>
      <c r="K105" s="30"/>
      <c r="L105" s="31"/>
      <c r="M105" s="152"/>
      <c r="N105" s="153"/>
      <c r="O105" s="51"/>
      <c r="P105" s="51"/>
      <c r="Q105" s="51"/>
      <c r="R105" s="51"/>
      <c r="S105" s="51"/>
      <c r="T105" s="52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T105" s="15" t="s">
        <v>129</v>
      </c>
      <c r="AU105" s="15" t="s">
        <v>79</v>
      </c>
    </row>
    <row r="106" spans="1:65" s="2" customFormat="1" ht="16.5" customHeight="1">
      <c r="A106" s="30"/>
      <c r="B106" s="135"/>
      <c r="C106" s="136" t="s">
        <v>157</v>
      </c>
      <c r="D106" s="136" t="s">
        <v>122</v>
      </c>
      <c r="E106" s="137" t="s">
        <v>158</v>
      </c>
      <c r="F106" s="138" t="s">
        <v>159</v>
      </c>
      <c r="G106" s="139" t="s">
        <v>160</v>
      </c>
      <c r="H106" s="140">
        <v>0.13800000000000001</v>
      </c>
      <c r="I106" s="141"/>
      <c r="J106" s="142">
        <f>ROUND(I106*H106,2)</f>
        <v>0</v>
      </c>
      <c r="K106" s="138" t="s">
        <v>126</v>
      </c>
      <c r="L106" s="31"/>
      <c r="M106" s="143" t="s">
        <v>3</v>
      </c>
      <c r="N106" s="144" t="s">
        <v>40</v>
      </c>
      <c r="O106" s="51"/>
      <c r="P106" s="145">
        <f>O106*H106</f>
        <v>0</v>
      </c>
      <c r="Q106" s="145">
        <v>0</v>
      </c>
      <c r="R106" s="145">
        <f>Q106*H106</f>
        <v>0</v>
      </c>
      <c r="S106" s="145">
        <v>0</v>
      </c>
      <c r="T106" s="146">
        <f>S106*H106</f>
        <v>0</v>
      </c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R106" s="147" t="s">
        <v>127</v>
      </c>
      <c r="AT106" s="147" t="s">
        <v>122</v>
      </c>
      <c r="AU106" s="147" t="s">
        <v>79</v>
      </c>
      <c r="AY106" s="15" t="s">
        <v>119</v>
      </c>
      <c r="BE106" s="148">
        <f>IF(N106="základní",J106,0)</f>
        <v>0</v>
      </c>
      <c r="BF106" s="148">
        <f>IF(N106="snížená",J106,0)</f>
        <v>0</v>
      </c>
      <c r="BG106" s="148">
        <f>IF(N106="zákl. přenesená",J106,0)</f>
        <v>0</v>
      </c>
      <c r="BH106" s="148">
        <f>IF(N106="sníž. přenesená",J106,0)</f>
        <v>0</v>
      </c>
      <c r="BI106" s="148">
        <f>IF(N106="nulová",J106,0)</f>
        <v>0</v>
      </c>
      <c r="BJ106" s="15" t="s">
        <v>77</v>
      </c>
      <c r="BK106" s="148">
        <f>ROUND(I106*H106,2)</f>
        <v>0</v>
      </c>
      <c r="BL106" s="15" t="s">
        <v>127</v>
      </c>
      <c r="BM106" s="147" t="s">
        <v>127</v>
      </c>
    </row>
    <row r="107" spans="1:65" s="2" customFormat="1" ht="11.25">
      <c r="A107" s="30"/>
      <c r="B107" s="31"/>
      <c r="C107" s="30"/>
      <c r="D107" s="149" t="s">
        <v>129</v>
      </c>
      <c r="E107" s="30"/>
      <c r="F107" s="150" t="s">
        <v>159</v>
      </c>
      <c r="G107" s="30"/>
      <c r="H107" s="30"/>
      <c r="I107" s="151"/>
      <c r="J107" s="30"/>
      <c r="K107" s="30"/>
      <c r="L107" s="31"/>
      <c r="M107" s="152"/>
      <c r="N107" s="153"/>
      <c r="O107" s="51"/>
      <c r="P107" s="51"/>
      <c r="Q107" s="51"/>
      <c r="R107" s="51"/>
      <c r="S107" s="51"/>
      <c r="T107" s="52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T107" s="15" t="s">
        <v>129</v>
      </c>
      <c r="AU107" s="15" t="s">
        <v>79</v>
      </c>
    </row>
    <row r="108" spans="1:65" s="2" customFormat="1" ht="11.25">
      <c r="A108" s="30"/>
      <c r="B108" s="31"/>
      <c r="C108" s="30"/>
      <c r="D108" s="154" t="s">
        <v>130</v>
      </c>
      <c r="E108" s="30"/>
      <c r="F108" s="155" t="s">
        <v>161</v>
      </c>
      <c r="G108" s="30"/>
      <c r="H108" s="30"/>
      <c r="I108" s="151"/>
      <c r="J108" s="30"/>
      <c r="K108" s="30"/>
      <c r="L108" s="31"/>
      <c r="M108" s="152"/>
      <c r="N108" s="153"/>
      <c r="O108" s="51"/>
      <c r="P108" s="51"/>
      <c r="Q108" s="51"/>
      <c r="R108" s="51"/>
      <c r="S108" s="51"/>
      <c r="T108" s="52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T108" s="15" t="s">
        <v>130</v>
      </c>
      <c r="AU108" s="15" t="s">
        <v>79</v>
      </c>
    </row>
    <row r="109" spans="1:65" s="12" customFormat="1" ht="22.9" customHeight="1">
      <c r="B109" s="122"/>
      <c r="D109" s="123" t="s">
        <v>68</v>
      </c>
      <c r="E109" s="133" t="s">
        <v>162</v>
      </c>
      <c r="F109" s="133" t="s">
        <v>163</v>
      </c>
      <c r="I109" s="125"/>
      <c r="J109" s="134">
        <f>BK109</f>
        <v>0</v>
      </c>
      <c r="L109" s="122"/>
      <c r="M109" s="127"/>
      <c r="N109" s="128"/>
      <c r="O109" s="128"/>
      <c r="P109" s="129">
        <f>SUM(P110:P134)</f>
        <v>0</v>
      </c>
      <c r="Q109" s="128"/>
      <c r="R109" s="129">
        <f>SUM(R110:R134)</f>
        <v>2.2720746E-3</v>
      </c>
      <c r="S109" s="128"/>
      <c r="T109" s="130">
        <f>SUM(T110:T134)</f>
        <v>1.3499999999999998E-2</v>
      </c>
      <c r="AR109" s="123" t="s">
        <v>79</v>
      </c>
      <c r="AT109" s="131" t="s">
        <v>68</v>
      </c>
      <c r="AU109" s="131" t="s">
        <v>77</v>
      </c>
      <c r="AY109" s="123" t="s">
        <v>119</v>
      </c>
      <c r="BK109" s="132">
        <f>SUM(BK110:BK134)</f>
        <v>0</v>
      </c>
    </row>
    <row r="110" spans="1:65" s="2" customFormat="1" ht="16.5" customHeight="1">
      <c r="A110" s="30"/>
      <c r="B110" s="135"/>
      <c r="C110" s="136" t="s">
        <v>164</v>
      </c>
      <c r="D110" s="136" t="s">
        <v>122</v>
      </c>
      <c r="E110" s="137" t="s">
        <v>165</v>
      </c>
      <c r="F110" s="138" t="s">
        <v>166</v>
      </c>
      <c r="G110" s="139" t="s">
        <v>154</v>
      </c>
      <c r="H110" s="140">
        <v>3</v>
      </c>
      <c r="I110" s="141"/>
      <c r="J110" s="142">
        <f>ROUND(I110*H110,2)</f>
        <v>0</v>
      </c>
      <c r="K110" s="138" t="s">
        <v>126</v>
      </c>
      <c r="L110" s="31"/>
      <c r="M110" s="143" t="s">
        <v>3</v>
      </c>
      <c r="N110" s="144" t="s">
        <v>40</v>
      </c>
      <c r="O110" s="51"/>
      <c r="P110" s="145">
        <f>O110*H110</f>
        <v>0</v>
      </c>
      <c r="Q110" s="145">
        <v>7.2999999999999999E-5</v>
      </c>
      <c r="R110" s="145">
        <f>Q110*H110</f>
        <v>2.1900000000000001E-4</v>
      </c>
      <c r="S110" s="145">
        <v>4.4999999999999997E-3</v>
      </c>
      <c r="T110" s="146">
        <f>S110*H110</f>
        <v>1.3499999999999998E-2</v>
      </c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R110" s="147" t="s">
        <v>127</v>
      </c>
      <c r="AT110" s="147" t="s">
        <v>122</v>
      </c>
      <c r="AU110" s="147" t="s">
        <v>79</v>
      </c>
      <c r="AY110" s="15" t="s">
        <v>119</v>
      </c>
      <c r="BE110" s="148">
        <f>IF(N110="základní",J110,0)</f>
        <v>0</v>
      </c>
      <c r="BF110" s="148">
        <f>IF(N110="snížená",J110,0)</f>
        <v>0</v>
      </c>
      <c r="BG110" s="148">
        <f>IF(N110="zákl. přenesená",J110,0)</f>
        <v>0</v>
      </c>
      <c r="BH110" s="148">
        <f>IF(N110="sníž. přenesená",J110,0)</f>
        <v>0</v>
      </c>
      <c r="BI110" s="148">
        <f>IF(N110="nulová",J110,0)</f>
        <v>0</v>
      </c>
      <c r="BJ110" s="15" t="s">
        <v>77</v>
      </c>
      <c r="BK110" s="148">
        <f>ROUND(I110*H110,2)</f>
        <v>0</v>
      </c>
      <c r="BL110" s="15" t="s">
        <v>127</v>
      </c>
      <c r="BM110" s="147" t="s">
        <v>167</v>
      </c>
    </row>
    <row r="111" spans="1:65" s="2" customFormat="1" ht="11.25">
      <c r="A111" s="30"/>
      <c r="B111" s="31"/>
      <c r="C111" s="30"/>
      <c r="D111" s="149" t="s">
        <v>129</v>
      </c>
      <c r="E111" s="30"/>
      <c r="F111" s="150" t="s">
        <v>166</v>
      </c>
      <c r="G111" s="30"/>
      <c r="H111" s="30"/>
      <c r="I111" s="151"/>
      <c r="J111" s="30"/>
      <c r="K111" s="30"/>
      <c r="L111" s="31"/>
      <c r="M111" s="152"/>
      <c r="N111" s="153"/>
      <c r="O111" s="51"/>
      <c r="P111" s="51"/>
      <c r="Q111" s="51"/>
      <c r="R111" s="51"/>
      <c r="S111" s="51"/>
      <c r="T111" s="52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T111" s="15" t="s">
        <v>129</v>
      </c>
      <c r="AU111" s="15" t="s">
        <v>79</v>
      </c>
    </row>
    <row r="112" spans="1:65" s="2" customFormat="1" ht="11.25">
      <c r="A112" s="30"/>
      <c r="B112" s="31"/>
      <c r="C112" s="30"/>
      <c r="D112" s="154" t="s">
        <v>130</v>
      </c>
      <c r="E112" s="30"/>
      <c r="F112" s="155" t="s">
        <v>168</v>
      </c>
      <c r="G112" s="30"/>
      <c r="H112" s="30"/>
      <c r="I112" s="151"/>
      <c r="J112" s="30"/>
      <c r="K112" s="30"/>
      <c r="L112" s="31"/>
      <c r="M112" s="152"/>
      <c r="N112" s="153"/>
      <c r="O112" s="51"/>
      <c r="P112" s="51"/>
      <c r="Q112" s="51"/>
      <c r="R112" s="51"/>
      <c r="S112" s="51"/>
      <c r="T112" s="52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T112" s="15" t="s">
        <v>130</v>
      </c>
      <c r="AU112" s="15" t="s">
        <v>79</v>
      </c>
    </row>
    <row r="113" spans="1:65" s="2" customFormat="1" ht="16.5" customHeight="1">
      <c r="A113" s="30"/>
      <c r="B113" s="135"/>
      <c r="C113" s="136" t="s">
        <v>128</v>
      </c>
      <c r="D113" s="136" t="s">
        <v>122</v>
      </c>
      <c r="E113" s="137" t="s">
        <v>169</v>
      </c>
      <c r="F113" s="138" t="s">
        <v>170</v>
      </c>
      <c r="G113" s="139" t="s">
        <v>160</v>
      </c>
      <c r="H113" s="140">
        <v>1.4E-2</v>
      </c>
      <c r="I113" s="141"/>
      <c r="J113" s="142">
        <f>ROUND(I113*H113,2)</f>
        <v>0</v>
      </c>
      <c r="K113" s="138" t="s">
        <v>126</v>
      </c>
      <c r="L113" s="31"/>
      <c r="M113" s="143" t="s">
        <v>3</v>
      </c>
      <c r="N113" s="144" t="s">
        <v>40</v>
      </c>
      <c r="O113" s="51"/>
      <c r="P113" s="145">
        <f>O113*H113</f>
        <v>0</v>
      </c>
      <c r="Q113" s="145">
        <v>0</v>
      </c>
      <c r="R113" s="145">
        <f>Q113*H113</f>
        <v>0</v>
      </c>
      <c r="S113" s="145">
        <v>0</v>
      </c>
      <c r="T113" s="146">
        <f>S113*H113</f>
        <v>0</v>
      </c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R113" s="147" t="s">
        <v>127</v>
      </c>
      <c r="AT113" s="147" t="s">
        <v>122</v>
      </c>
      <c r="AU113" s="147" t="s">
        <v>79</v>
      </c>
      <c r="AY113" s="15" t="s">
        <v>119</v>
      </c>
      <c r="BE113" s="148">
        <f>IF(N113="základní",J113,0)</f>
        <v>0</v>
      </c>
      <c r="BF113" s="148">
        <f>IF(N113="snížená",J113,0)</f>
        <v>0</v>
      </c>
      <c r="BG113" s="148">
        <f>IF(N113="zákl. přenesená",J113,0)</f>
        <v>0</v>
      </c>
      <c r="BH113" s="148">
        <f>IF(N113="sníž. přenesená",J113,0)</f>
        <v>0</v>
      </c>
      <c r="BI113" s="148">
        <f>IF(N113="nulová",J113,0)</f>
        <v>0</v>
      </c>
      <c r="BJ113" s="15" t="s">
        <v>77</v>
      </c>
      <c r="BK113" s="148">
        <f>ROUND(I113*H113,2)</f>
        <v>0</v>
      </c>
      <c r="BL113" s="15" t="s">
        <v>127</v>
      </c>
      <c r="BM113" s="147" t="s">
        <v>171</v>
      </c>
    </row>
    <row r="114" spans="1:65" s="2" customFormat="1" ht="11.25">
      <c r="A114" s="30"/>
      <c r="B114" s="31"/>
      <c r="C114" s="30"/>
      <c r="D114" s="149" t="s">
        <v>129</v>
      </c>
      <c r="E114" s="30"/>
      <c r="F114" s="150" t="s">
        <v>170</v>
      </c>
      <c r="G114" s="30"/>
      <c r="H114" s="30"/>
      <c r="I114" s="151"/>
      <c r="J114" s="30"/>
      <c r="K114" s="30"/>
      <c r="L114" s="31"/>
      <c r="M114" s="152"/>
      <c r="N114" s="153"/>
      <c r="O114" s="51"/>
      <c r="P114" s="51"/>
      <c r="Q114" s="51"/>
      <c r="R114" s="51"/>
      <c r="S114" s="51"/>
      <c r="T114" s="52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T114" s="15" t="s">
        <v>129</v>
      </c>
      <c r="AU114" s="15" t="s">
        <v>79</v>
      </c>
    </row>
    <row r="115" spans="1:65" s="2" customFormat="1" ht="11.25">
      <c r="A115" s="30"/>
      <c r="B115" s="31"/>
      <c r="C115" s="30"/>
      <c r="D115" s="154" t="s">
        <v>130</v>
      </c>
      <c r="E115" s="30"/>
      <c r="F115" s="155" t="s">
        <v>172</v>
      </c>
      <c r="G115" s="30"/>
      <c r="H115" s="30"/>
      <c r="I115" s="151"/>
      <c r="J115" s="30"/>
      <c r="K115" s="30"/>
      <c r="L115" s="31"/>
      <c r="M115" s="152"/>
      <c r="N115" s="153"/>
      <c r="O115" s="51"/>
      <c r="P115" s="51"/>
      <c r="Q115" s="51"/>
      <c r="R115" s="51"/>
      <c r="S115" s="51"/>
      <c r="T115" s="52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T115" s="15" t="s">
        <v>130</v>
      </c>
      <c r="AU115" s="15" t="s">
        <v>79</v>
      </c>
    </row>
    <row r="116" spans="1:65" s="2" customFormat="1" ht="24.2" customHeight="1">
      <c r="A116" s="30"/>
      <c r="B116" s="135"/>
      <c r="C116" s="136" t="s">
        <v>173</v>
      </c>
      <c r="D116" s="136" t="s">
        <v>122</v>
      </c>
      <c r="E116" s="137" t="s">
        <v>174</v>
      </c>
      <c r="F116" s="138" t="s">
        <v>175</v>
      </c>
      <c r="G116" s="139" t="s">
        <v>154</v>
      </c>
      <c r="H116" s="140">
        <v>2</v>
      </c>
      <c r="I116" s="141"/>
      <c r="J116" s="142">
        <f>ROUND(I116*H116,2)</f>
        <v>0</v>
      </c>
      <c r="K116" s="138" t="s">
        <v>155</v>
      </c>
      <c r="L116" s="31"/>
      <c r="M116" s="143" t="s">
        <v>3</v>
      </c>
      <c r="N116" s="144" t="s">
        <v>40</v>
      </c>
      <c r="O116" s="51"/>
      <c r="P116" s="145">
        <f>O116*H116</f>
        <v>0</v>
      </c>
      <c r="Q116" s="145">
        <v>0</v>
      </c>
      <c r="R116" s="145">
        <f>Q116*H116</f>
        <v>0</v>
      </c>
      <c r="S116" s="145">
        <v>0</v>
      </c>
      <c r="T116" s="146">
        <f>S116*H116</f>
        <v>0</v>
      </c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R116" s="147" t="s">
        <v>127</v>
      </c>
      <c r="AT116" s="147" t="s">
        <v>122</v>
      </c>
      <c r="AU116" s="147" t="s">
        <v>79</v>
      </c>
      <c r="AY116" s="15" t="s">
        <v>119</v>
      </c>
      <c r="BE116" s="148">
        <f>IF(N116="základní",J116,0)</f>
        <v>0</v>
      </c>
      <c r="BF116" s="148">
        <f>IF(N116="snížená",J116,0)</f>
        <v>0</v>
      </c>
      <c r="BG116" s="148">
        <f>IF(N116="zákl. přenesená",J116,0)</f>
        <v>0</v>
      </c>
      <c r="BH116" s="148">
        <f>IF(N116="sníž. přenesená",J116,0)</f>
        <v>0</v>
      </c>
      <c r="BI116" s="148">
        <f>IF(N116="nulová",J116,0)</f>
        <v>0</v>
      </c>
      <c r="BJ116" s="15" t="s">
        <v>77</v>
      </c>
      <c r="BK116" s="148">
        <f>ROUND(I116*H116,2)</f>
        <v>0</v>
      </c>
      <c r="BL116" s="15" t="s">
        <v>127</v>
      </c>
      <c r="BM116" s="147" t="s">
        <v>176</v>
      </c>
    </row>
    <row r="117" spans="1:65" s="2" customFormat="1" ht="11.25">
      <c r="A117" s="30"/>
      <c r="B117" s="31"/>
      <c r="C117" s="30"/>
      <c r="D117" s="149" t="s">
        <v>129</v>
      </c>
      <c r="E117" s="30"/>
      <c r="F117" s="150" t="s">
        <v>175</v>
      </c>
      <c r="G117" s="30"/>
      <c r="H117" s="30"/>
      <c r="I117" s="151"/>
      <c r="J117" s="30"/>
      <c r="K117" s="30"/>
      <c r="L117" s="31"/>
      <c r="M117" s="152"/>
      <c r="N117" s="153"/>
      <c r="O117" s="51"/>
      <c r="P117" s="51"/>
      <c r="Q117" s="51"/>
      <c r="R117" s="51"/>
      <c r="S117" s="51"/>
      <c r="T117" s="52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T117" s="15" t="s">
        <v>129</v>
      </c>
      <c r="AU117" s="15" t="s">
        <v>79</v>
      </c>
    </row>
    <row r="118" spans="1:65" s="2" customFormat="1" ht="24.2" customHeight="1">
      <c r="A118" s="30"/>
      <c r="B118" s="135"/>
      <c r="C118" s="136" t="s">
        <v>134</v>
      </c>
      <c r="D118" s="136" t="s">
        <v>122</v>
      </c>
      <c r="E118" s="137" t="s">
        <v>177</v>
      </c>
      <c r="F118" s="138" t="s">
        <v>178</v>
      </c>
      <c r="G118" s="139" t="s">
        <v>154</v>
      </c>
      <c r="H118" s="140">
        <v>1</v>
      </c>
      <c r="I118" s="141"/>
      <c r="J118" s="142">
        <f>ROUND(I118*H118,2)</f>
        <v>0</v>
      </c>
      <c r="K118" s="138" t="s">
        <v>155</v>
      </c>
      <c r="L118" s="31"/>
      <c r="M118" s="143" t="s">
        <v>3</v>
      </c>
      <c r="N118" s="144" t="s">
        <v>40</v>
      </c>
      <c r="O118" s="51"/>
      <c r="P118" s="145">
        <f>O118*H118</f>
        <v>0</v>
      </c>
      <c r="Q118" s="145">
        <v>0</v>
      </c>
      <c r="R118" s="145">
        <f>Q118*H118</f>
        <v>0</v>
      </c>
      <c r="S118" s="145">
        <v>0</v>
      </c>
      <c r="T118" s="146">
        <f>S118*H118</f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R118" s="147" t="s">
        <v>127</v>
      </c>
      <c r="AT118" s="147" t="s">
        <v>122</v>
      </c>
      <c r="AU118" s="147" t="s">
        <v>79</v>
      </c>
      <c r="AY118" s="15" t="s">
        <v>119</v>
      </c>
      <c r="BE118" s="148">
        <f>IF(N118="základní",J118,0)</f>
        <v>0</v>
      </c>
      <c r="BF118" s="148">
        <f>IF(N118="snížená",J118,0)</f>
        <v>0</v>
      </c>
      <c r="BG118" s="148">
        <f>IF(N118="zákl. přenesená",J118,0)</f>
        <v>0</v>
      </c>
      <c r="BH118" s="148">
        <f>IF(N118="sníž. přenesená",J118,0)</f>
        <v>0</v>
      </c>
      <c r="BI118" s="148">
        <f>IF(N118="nulová",J118,0)</f>
        <v>0</v>
      </c>
      <c r="BJ118" s="15" t="s">
        <v>77</v>
      </c>
      <c r="BK118" s="148">
        <f>ROUND(I118*H118,2)</f>
        <v>0</v>
      </c>
      <c r="BL118" s="15" t="s">
        <v>127</v>
      </c>
      <c r="BM118" s="147" t="s">
        <v>179</v>
      </c>
    </row>
    <row r="119" spans="1:65" s="2" customFormat="1" ht="19.5">
      <c r="A119" s="30"/>
      <c r="B119" s="31"/>
      <c r="C119" s="30"/>
      <c r="D119" s="149" t="s">
        <v>129</v>
      </c>
      <c r="E119" s="30"/>
      <c r="F119" s="150" t="s">
        <v>178</v>
      </c>
      <c r="G119" s="30"/>
      <c r="H119" s="30"/>
      <c r="I119" s="151"/>
      <c r="J119" s="30"/>
      <c r="K119" s="30"/>
      <c r="L119" s="31"/>
      <c r="M119" s="152"/>
      <c r="N119" s="153"/>
      <c r="O119" s="51"/>
      <c r="P119" s="51"/>
      <c r="Q119" s="51"/>
      <c r="R119" s="51"/>
      <c r="S119" s="51"/>
      <c r="T119" s="52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T119" s="15" t="s">
        <v>129</v>
      </c>
      <c r="AU119" s="15" t="s">
        <v>79</v>
      </c>
    </row>
    <row r="120" spans="1:65" s="2" customFormat="1" ht="24.2" customHeight="1">
      <c r="A120" s="30"/>
      <c r="B120" s="135"/>
      <c r="C120" s="136" t="s">
        <v>180</v>
      </c>
      <c r="D120" s="136" t="s">
        <v>122</v>
      </c>
      <c r="E120" s="137" t="s">
        <v>181</v>
      </c>
      <c r="F120" s="138" t="s">
        <v>182</v>
      </c>
      <c r="G120" s="139" t="s">
        <v>154</v>
      </c>
      <c r="H120" s="140">
        <v>1</v>
      </c>
      <c r="I120" s="141"/>
      <c r="J120" s="142">
        <f>ROUND(I120*H120,2)</f>
        <v>0</v>
      </c>
      <c r="K120" s="138" t="s">
        <v>155</v>
      </c>
      <c r="L120" s="31"/>
      <c r="M120" s="143" t="s">
        <v>3</v>
      </c>
      <c r="N120" s="144" t="s">
        <v>40</v>
      </c>
      <c r="O120" s="51"/>
      <c r="P120" s="145">
        <f>O120*H120</f>
        <v>0</v>
      </c>
      <c r="Q120" s="145">
        <v>0</v>
      </c>
      <c r="R120" s="145">
        <f>Q120*H120</f>
        <v>0</v>
      </c>
      <c r="S120" s="145">
        <v>0</v>
      </c>
      <c r="T120" s="146">
        <f>S120*H120</f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R120" s="147" t="s">
        <v>127</v>
      </c>
      <c r="AT120" s="147" t="s">
        <v>122</v>
      </c>
      <c r="AU120" s="147" t="s">
        <v>79</v>
      </c>
      <c r="AY120" s="15" t="s">
        <v>119</v>
      </c>
      <c r="BE120" s="148">
        <f>IF(N120="základní",J120,0)</f>
        <v>0</v>
      </c>
      <c r="BF120" s="148">
        <f>IF(N120="snížená",J120,0)</f>
        <v>0</v>
      </c>
      <c r="BG120" s="148">
        <f>IF(N120="zákl. přenesená",J120,0)</f>
        <v>0</v>
      </c>
      <c r="BH120" s="148">
        <f>IF(N120="sníž. přenesená",J120,0)</f>
        <v>0</v>
      </c>
      <c r="BI120" s="148">
        <f>IF(N120="nulová",J120,0)</f>
        <v>0</v>
      </c>
      <c r="BJ120" s="15" t="s">
        <v>77</v>
      </c>
      <c r="BK120" s="148">
        <f>ROUND(I120*H120,2)</f>
        <v>0</v>
      </c>
      <c r="BL120" s="15" t="s">
        <v>127</v>
      </c>
      <c r="BM120" s="147" t="s">
        <v>183</v>
      </c>
    </row>
    <row r="121" spans="1:65" s="2" customFormat="1" ht="11.25">
      <c r="A121" s="30"/>
      <c r="B121" s="31"/>
      <c r="C121" s="30"/>
      <c r="D121" s="149" t="s">
        <v>129</v>
      </c>
      <c r="E121" s="30"/>
      <c r="F121" s="150" t="s">
        <v>182</v>
      </c>
      <c r="G121" s="30"/>
      <c r="H121" s="30"/>
      <c r="I121" s="151"/>
      <c r="J121" s="30"/>
      <c r="K121" s="30"/>
      <c r="L121" s="31"/>
      <c r="M121" s="152"/>
      <c r="N121" s="153"/>
      <c r="O121" s="51"/>
      <c r="P121" s="51"/>
      <c r="Q121" s="51"/>
      <c r="R121" s="51"/>
      <c r="S121" s="51"/>
      <c r="T121" s="52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T121" s="15" t="s">
        <v>129</v>
      </c>
      <c r="AU121" s="15" t="s">
        <v>79</v>
      </c>
    </row>
    <row r="122" spans="1:65" s="2" customFormat="1" ht="16.5" customHeight="1">
      <c r="A122" s="30"/>
      <c r="B122" s="135"/>
      <c r="C122" s="136" t="s">
        <v>156</v>
      </c>
      <c r="D122" s="136" t="s">
        <v>122</v>
      </c>
      <c r="E122" s="137" t="s">
        <v>184</v>
      </c>
      <c r="F122" s="138" t="s">
        <v>185</v>
      </c>
      <c r="G122" s="139" t="s">
        <v>154</v>
      </c>
      <c r="H122" s="140">
        <v>1</v>
      </c>
      <c r="I122" s="141"/>
      <c r="J122" s="142">
        <f>ROUND(I122*H122,2)</f>
        <v>0</v>
      </c>
      <c r="K122" s="138" t="s">
        <v>155</v>
      </c>
      <c r="L122" s="31"/>
      <c r="M122" s="143" t="s">
        <v>3</v>
      </c>
      <c r="N122" s="144" t="s">
        <v>40</v>
      </c>
      <c r="O122" s="51"/>
      <c r="P122" s="145">
        <f>O122*H122</f>
        <v>0</v>
      </c>
      <c r="Q122" s="145">
        <v>0</v>
      </c>
      <c r="R122" s="145">
        <f>Q122*H122</f>
        <v>0</v>
      </c>
      <c r="S122" s="145">
        <v>0</v>
      </c>
      <c r="T122" s="146">
        <f>S122*H122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47" t="s">
        <v>127</v>
      </c>
      <c r="AT122" s="147" t="s">
        <v>122</v>
      </c>
      <c r="AU122" s="147" t="s">
        <v>79</v>
      </c>
      <c r="AY122" s="15" t="s">
        <v>119</v>
      </c>
      <c r="BE122" s="148">
        <f>IF(N122="základní",J122,0)</f>
        <v>0</v>
      </c>
      <c r="BF122" s="148">
        <f>IF(N122="snížená",J122,0)</f>
        <v>0</v>
      </c>
      <c r="BG122" s="148">
        <f>IF(N122="zákl. přenesená",J122,0)</f>
        <v>0</v>
      </c>
      <c r="BH122" s="148">
        <f>IF(N122="sníž. přenesená",J122,0)</f>
        <v>0</v>
      </c>
      <c r="BI122" s="148">
        <f>IF(N122="nulová",J122,0)</f>
        <v>0</v>
      </c>
      <c r="BJ122" s="15" t="s">
        <v>77</v>
      </c>
      <c r="BK122" s="148">
        <f>ROUND(I122*H122,2)</f>
        <v>0</v>
      </c>
      <c r="BL122" s="15" t="s">
        <v>127</v>
      </c>
      <c r="BM122" s="147" t="s">
        <v>186</v>
      </c>
    </row>
    <row r="123" spans="1:65" s="2" customFormat="1" ht="11.25">
      <c r="A123" s="30"/>
      <c r="B123" s="31"/>
      <c r="C123" s="30"/>
      <c r="D123" s="149" t="s">
        <v>129</v>
      </c>
      <c r="E123" s="30"/>
      <c r="F123" s="150" t="s">
        <v>185</v>
      </c>
      <c r="G123" s="30"/>
      <c r="H123" s="30"/>
      <c r="I123" s="151"/>
      <c r="J123" s="30"/>
      <c r="K123" s="30"/>
      <c r="L123" s="31"/>
      <c r="M123" s="152"/>
      <c r="N123" s="153"/>
      <c r="O123" s="51"/>
      <c r="P123" s="51"/>
      <c r="Q123" s="51"/>
      <c r="R123" s="51"/>
      <c r="S123" s="51"/>
      <c r="T123" s="52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T123" s="15" t="s">
        <v>129</v>
      </c>
      <c r="AU123" s="15" t="s">
        <v>79</v>
      </c>
    </row>
    <row r="124" spans="1:65" s="2" customFormat="1" ht="39">
      <c r="A124" s="30"/>
      <c r="B124" s="31"/>
      <c r="C124" s="30"/>
      <c r="D124" s="149" t="s">
        <v>187</v>
      </c>
      <c r="E124" s="30"/>
      <c r="F124" s="166" t="s">
        <v>188</v>
      </c>
      <c r="G124" s="30"/>
      <c r="H124" s="30"/>
      <c r="I124" s="151"/>
      <c r="J124" s="30"/>
      <c r="K124" s="30"/>
      <c r="L124" s="31"/>
      <c r="M124" s="152"/>
      <c r="N124" s="153"/>
      <c r="O124" s="51"/>
      <c r="P124" s="51"/>
      <c r="Q124" s="51"/>
      <c r="R124" s="51"/>
      <c r="S124" s="51"/>
      <c r="T124" s="52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5" t="s">
        <v>187</v>
      </c>
      <c r="AU124" s="15" t="s">
        <v>79</v>
      </c>
    </row>
    <row r="125" spans="1:65" s="2" customFormat="1" ht="16.5" customHeight="1">
      <c r="A125" s="30"/>
      <c r="B125" s="135"/>
      <c r="C125" s="136" t="s">
        <v>9</v>
      </c>
      <c r="D125" s="136" t="s">
        <v>122</v>
      </c>
      <c r="E125" s="137" t="s">
        <v>189</v>
      </c>
      <c r="F125" s="138" t="s">
        <v>190</v>
      </c>
      <c r="G125" s="139" t="s">
        <v>191</v>
      </c>
      <c r="H125" s="140">
        <v>3</v>
      </c>
      <c r="I125" s="141"/>
      <c r="J125" s="142">
        <f>ROUND(I125*H125,2)</f>
        <v>0</v>
      </c>
      <c r="K125" s="138" t="s">
        <v>126</v>
      </c>
      <c r="L125" s="31"/>
      <c r="M125" s="143" t="s">
        <v>3</v>
      </c>
      <c r="N125" s="144" t="s">
        <v>40</v>
      </c>
      <c r="O125" s="51"/>
      <c r="P125" s="145">
        <f>O125*H125</f>
        <v>0</v>
      </c>
      <c r="Q125" s="145">
        <v>6.843582E-4</v>
      </c>
      <c r="R125" s="145">
        <f>Q125*H125</f>
        <v>2.0530746E-3</v>
      </c>
      <c r="S125" s="145">
        <v>0</v>
      </c>
      <c r="T125" s="146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47" t="s">
        <v>127</v>
      </c>
      <c r="AT125" s="147" t="s">
        <v>122</v>
      </c>
      <c r="AU125" s="147" t="s">
        <v>79</v>
      </c>
      <c r="AY125" s="15" t="s">
        <v>119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5" t="s">
        <v>77</v>
      </c>
      <c r="BK125" s="148">
        <f>ROUND(I125*H125,2)</f>
        <v>0</v>
      </c>
      <c r="BL125" s="15" t="s">
        <v>127</v>
      </c>
      <c r="BM125" s="147" t="s">
        <v>192</v>
      </c>
    </row>
    <row r="126" spans="1:65" s="2" customFormat="1" ht="11.25">
      <c r="A126" s="30"/>
      <c r="B126" s="31"/>
      <c r="C126" s="30"/>
      <c r="D126" s="149" t="s">
        <v>129</v>
      </c>
      <c r="E126" s="30"/>
      <c r="F126" s="150" t="s">
        <v>190</v>
      </c>
      <c r="G126" s="30"/>
      <c r="H126" s="30"/>
      <c r="I126" s="151"/>
      <c r="J126" s="30"/>
      <c r="K126" s="30"/>
      <c r="L126" s="31"/>
      <c r="M126" s="152"/>
      <c r="N126" s="153"/>
      <c r="O126" s="51"/>
      <c r="P126" s="51"/>
      <c r="Q126" s="51"/>
      <c r="R126" s="51"/>
      <c r="S126" s="51"/>
      <c r="T126" s="52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T126" s="15" t="s">
        <v>129</v>
      </c>
      <c r="AU126" s="15" t="s">
        <v>79</v>
      </c>
    </row>
    <row r="127" spans="1:65" s="2" customFormat="1" ht="11.25">
      <c r="A127" s="30"/>
      <c r="B127" s="31"/>
      <c r="C127" s="30"/>
      <c r="D127" s="154" t="s">
        <v>130</v>
      </c>
      <c r="E127" s="30"/>
      <c r="F127" s="155" t="s">
        <v>193</v>
      </c>
      <c r="G127" s="30"/>
      <c r="H127" s="30"/>
      <c r="I127" s="151"/>
      <c r="J127" s="30"/>
      <c r="K127" s="30"/>
      <c r="L127" s="31"/>
      <c r="M127" s="152"/>
      <c r="N127" s="153"/>
      <c r="O127" s="51"/>
      <c r="P127" s="51"/>
      <c r="Q127" s="51"/>
      <c r="R127" s="51"/>
      <c r="S127" s="51"/>
      <c r="T127" s="52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T127" s="15" t="s">
        <v>130</v>
      </c>
      <c r="AU127" s="15" t="s">
        <v>79</v>
      </c>
    </row>
    <row r="128" spans="1:65" s="2" customFormat="1" ht="16.5" customHeight="1">
      <c r="A128" s="30"/>
      <c r="B128" s="135"/>
      <c r="C128" s="136" t="s">
        <v>127</v>
      </c>
      <c r="D128" s="136" t="s">
        <v>122</v>
      </c>
      <c r="E128" s="137" t="s">
        <v>194</v>
      </c>
      <c r="F128" s="138" t="s">
        <v>195</v>
      </c>
      <c r="G128" s="139" t="s">
        <v>154</v>
      </c>
      <c r="H128" s="140">
        <v>1</v>
      </c>
      <c r="I128" s="141"/>
      <c r="J128" s="142">
        <f>ROUND(I128*H128,2)</f>
        <v>0</v>
      </c>
      <c r="K128" s="138" t="s">
        <v>155</v>
      </c>
      <c r="L128" s="31"/>
      <c r="M128" s="143" t="s">
        <v>3</v>
      </c>
      <c r="N128" s="144" t="s">
        <v>40</v>
      </c>
      <c r="O128" s="51"/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47" t="s">
        <v>127</v>
      </c>
      <c r="AT128" s="147" t="s">
        <v>122</v>
      </c>
      <c r="AU128" s="147" t="s">
        <v>79</v>
      </c>
      <c r="AY128" s="15" t="s">
        <v>119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5" t="s">
        <v>77</v>
      </c>
      <c r="BK128" s="148">
        <f>ROUND(I128*H128,2)</f>
        <v>0</v>
      </c>
      <c r="BL128" s="15" t="s">
        <v>127</v>
      </c>
      <c r="BM128" s="147" t="s">
        <v>140</v>
      </c>
    </row>
    <row r="129" spans="1:65" s="2" customFormat="1" ht="11.25">
      <c r="A129" s="30"/>
      <c r="B129" s="31"/>
      <c r="C129" s="30"/>
      <c r="D129" s="149" t="s">
        <v>129</v>
      </c>
      <c r="E129" s="30"/>
      <c r="F129" s="150" t="s">
        <v>195</v>
      </c>
      <c r="G129" s="30"/>
      <c r="H129" s="30"/>
      <c r="I129" s="151"/>
      <c r="J129" s="30"/>
      <c r="K129" s="30"/>
      <c r="L129" s="31"/>
      <c r="M129" s="152"/>
      <c r="N129" s="153"/>
      <c r="O129" s="51"/>
      <c r="P129" s="51"/>
      <c r="Q129" s="51"/>
      <c r="R129" s="51"/>
      <c r="S129" s="51"/>
      <c r="T129" s="52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5" t="s">
        <v>129</v>
      </c>
      <c r="AU129" s="15" t="s">
        <v>79</v>
      </c>
    </row>
    <row r="130" spans="1:65" s="2" customFormat="1" ht="16.5" customHeight="1">
      <c r="A130" s="30"/>
      <c r="B130" s="135"/>
      <c r="C130" s="136" t="s">
        <v>196</v>
      </c>
      <c r="D130" s="136" t="s">
        <v>122</v>
      </c>
      <c r="E130" s="137" t="s">
        <v>197</v>
      </c>
      <c r="F130" s="138" t="s">
        <v>198</v>
      </c>
      <c r="G130" s="139" t="s">
        <v>154</v>
      </c>
      <c r="H130" s="140">
        <v>1</v>
      </c>
      <c r="I130" s="141"/>
      <c r="J130" s="142">
        <f>ROUND(I130*H130,2)</f>
        <v>0</v>
      </c>
      <c r="K130" s="138" t="s">
        <v>155</v>
      </c>
      <c r="L130" s="31"/>
      <c r="M130" s="143" t="s">
        <v>3</v>
      </c>
      <c r="N130" s="144" t="s">
        <v>40</v>
      </c>
      <c r="O130" s="51"/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47" t="s">
        <v>127</v>
      </c>
      <c r="AT130" s="147" t="s">
        <v>122</v>
      </c>
      <c r="AU130" s="147" t="s">
        <v>79</v>
      </c>
      <c r="AY130" s="15" t="s">
        <v>119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5" t="s">
        <v>77</v>
      </c>
      <c r="BK130" s="148">
        <f>ROUND(I130*H130,2)</f>
        <v>0</v>
      </c>
      <c r="BL130" s="15" t="s">
        <v>127</v>
      </c>
      <c r="BM130" s="147" t="s">
        <v>199</v>
      </c>
    </row>
    <row r="131" spans="1:65" s="2" customFormat="1" ht="11.25">
      <c r="A131" s="30"/>
      <c r="B131" s="31"/>
      <c r="C131" s="30"/>
      <c r="D131" s="149" t="s">
        <v>129</v>
      </c>
      <c r="E131" s="30"/>
      <c r="F131" s="150" t="s">
        <v>198</v>
      </c>
      <c r="G131" s="30"/>
      <c r="H131" s="30"/>
      <c r="I131" s="151"/>
      <c r="J131" s="30"/>
      <c r="K131" s="30"/>
      <c r="L131" s="31"/>
      <c r="M131" s="152"/>
      <c r="N131" s="153"/>
      <c r="O131" s="51"/>
      <c r="P131" s="51"/>
      <c r="Q131" s="51"/>
      <c r="R131" s="51"/>
      <c r="S131" s="51"/>
      <c r="T131" s="52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T131" s="15" t="s">
        <v>129</v>
      </c>
      <c r="AU131" s="15" t="s">
        <v>79</v>
      </c>
    </row>
    <row r="132" spans="1:65" s="2" customFormat="1" ht="16.5" customHeight="1">
      <c r="A132" s="30"/>
      <c r="B132" s="135"/>
      <c r="C132" s="136" t="s">
        <v>167</v>
      </c>
      <c r="D132" s="136" t="s">
        <v>122</v>
      </c>
      <c r="E132" s="137" t="s">
        <v>200</v>
      </c>
      <c r="F132" s="138" t="s">
        <v>201</v>
      </c>
      <c r="G132" s="139" t="s">
        <v>160</v>
      </c>
      <c r="H132" s="140">
        <v>1.7649999999999999</v>
      </c>
      <c r="I132" s="141"/>
      <c r="J132" s="142">
        <f>ROUND(I132*H132,2)</f>
        <v>0</v>
      </c>
      <c r="K132" s="138" t="s">
        <v>126</v>
      </c>
      <c r="L132" s="31"/>
      <c r="M132" s="143" t="s">
        <v>3</v>
      </c>
      <c r="N132" s="144" t="s">
        <v>40</v>
      </c>
      <c r="O132" s="51"/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47" t="s">
        <v>127</v>
      </c>
      <c r="AT132" s="147" t="s">
        <v>122</v>
      </c>
      <c r="AU132" s="147" t="s">
        <v>79</v>
      </c>
      <c r="AY132" s="15" t="s">
        <v>119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5" t="s">
        <v>77</v>
      </c>
      <c r="BK132" s="148">
        <f>ROUND(I132*H132,2)</f>
        <v>0</v>
      </c>
      <c r="BL132" s="15" t="s">
        <v>127</v>
      </c>
      <c r="BM132" s="147" t="s">
        <v>202</v>
      </c>
    </row>
    <row r="133" spans="1:65" s="2" customFormat="1" ht="11.25">
      <c r="A133" s="30"/>
      <c r="B133" s="31"/>
      <c r="C133" s="30"/>
      <c r="D133" s="149" t="s">
        <v>129</v>
      </c>
      <c r="E133" s="30"/>
      <c r="F133" s="150" t="s">
        <v>201</v>
      </c>
      <c r="G133" s="30"/>
      <c r="H133" s="30"/>
      <c r="I133" s="151"/>
      <c r="J133" s="30"/>
      <c r="K133" s="30"/>
      <c r="L133" s="31"/>
      <c r="M133" s="152"/>
      <c r="N133" s="153"/>
      <c r="O133" s="51"/>
      <c r="P133" s="51"/>
      <c r="Q133" s="51"/>
      <c r="R133" s="51"/>
      <c r="S133" s="51"/>
      <c r="T133" s="52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T133" s="15" t="s">
        <v>129</v>
      </c>
      <c r="AU133" s="15" t="s">
        <v>79</v>
      </c>
    </row>
    <row r="134" spans="1:65" s="2" customFormat="1" ht="11.25">
      <c r="A134" s="30"/>
      <c r="B134" s="31"/>
      <c r="C134" s="30"/>
      <c r="D134" s="154" t="s">
        <v>130</v>
      </c>
      <c r="E134" s="30"/>
      <c r="F134" s="155" t="s">
        <v>203</v>
      </c>
      <c r="G134" s="30"/>
      <c r="H134" s="30"/>
      <c r="I134" s="151"/>
      <c r="J134" s="30"/>
      <c r="K134" s="30"/>
      <c r="L134" s="31"/>
      <c r="M134" s="152"/>
      <c r="N134" s="153"/>
      <c r="O134" s="51"/>
      <c r="P134" s="51"/>
      <c r="Q134" s="51"/>
      <c r="R134" s="51"/>
      <c r="S134" s="51"/>
      <c r="T134" s="52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T134" s="15" t="s">
        <v>130</v>
      </c>
      <c r="AU134" s="15" t="s">
        <v>79</v>
      </c>
    </row>
    <row r="135" spans="1:65" s="12" customFormat="1" ht="22.9" customHeight="1">
      <c r="B135" s="122"/>
      <c r="D135" s="123" t="s">
        <v>68</v>
      </c>
      <c r="E135" s="133" t="s">
        <v>204</v>
      </c>
      <c r="F135" s="133" t="s">
        <v>205</v>
      </c>
      <c r="I135" s="125"/>
      <c r="J135" s="134">
        <f>BK135</f>
        <v>0</v>
      </c>
      <c r="L135" s="122"/>
      <c r="M135" s="127"/>
      <c r="N135" s="128"/>
      <c r="O135" s="128"/>
      <c r="P135" s="129">
        <f>SUM(P136:P185)</f>
        <v>0</v>
      </c>
      <c r="Q135" s="128"/>
      <c r="R135" s="129">
        <f>SUM(R136:R185)</f>
        <v>0.6196120316</v>
      </c>
      <c r="S135" s="128"/>
      <c r="T135" s="130">
        <f>SUM(T136:T185)</f>
        <v>0.76907999999999999</v>
      </c>
      <c r="AR135" s="123" t="s">
        <v>79</v>
      </c>
      <c r="AT135" s="131" t="s">
        <v>68</v>
      </c>
      <c r="AU135" s="131" t="s">
        <v>77</v>
      </c>
      <c r="AY135" s="123" t="s">
        <v>119</v>
      </c>
      <c r="BK135" s="132">
        <f>SUM(BK136:BK185)</f>
        <v>0</v>
      </c>
    </row>
    <row r="136" spans="1:65" s="2" customFormat="1" ht="16.5" customHeight="1">
      <c r="A136" s="30"/>
      <c r="B136" s="135"/>
      <c r="C136" s="136" t="s">
        <v>206</v>
      </c>
      <c r="D136" s="136" t="s">
        <v>122</v>
      </c>
      <c r="E136" s="137" t="s">
        <v>207</v>
      </c>
      <c r="F136" s="138" t="s">
        <v>208</v>
      </c>
      <c r="G136" s="139" t="s">
        <v>125</v>
      </c>
      <c r="H136" s="140">
        <v>25</v>
      </c>
      <c r="I136" s="141"/>
      <c r="J136" s="142">
        <f>ROUND(I136*H136,2)</f>
        <v>0</v>
      </c>
      <c r="K136" s="138" t="s">
        <v>126</v>
      </c>
      <c r="L136" s="31"/>
      <c r="M136" s="143" t="s">
        <v>3</v>
      </c>
      <c r="N136" s="144" t="s">
        <v>40</v>
      </c>
      <c r="O136" s="51"/>
      <c r="P136" s="145">
        <f>O136*H136</f>
        <v>0</v>
      </c>
      <c r="Q136" s="145">
        <v>3.8000000000000002E-5</v>
      </c>
      <c r="R136" s="145">
        <f>Q136*H136</f>
        <v>9.5000000000000011E-4</v>
      </c>
      <c r="S136" s="145">
        <v>2.5400000000000002E-3</v>
      </c>
      <c r="T136" s="146">
        <f>S136*H136</f>
        <v>6.3500000000000001E-2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47" t="s">
        <v>127</v>
      </c>
      <c r="AT136" s="147" t="s">
        <v>122</v>
      </c>
      <c r="AU136" s="147" t="s">
        <v>79</v>
      </c>
      <c r="AY136" s="15" t="s">
        <v>119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5" t="s">
        <v>77</v>
      </c>
      <c r="BK136" s="148">
        <f>ROUND(I136*H136,2)</f>
        <v>0</v>
      </c>
      <c r="BL136" s="15" t="s">
        <v>127</v>
      </c>
      <c r="BM136" s="147" t="s">
        <v>209</v>
      </c>
    </row>
    <row r="137" spans="1:65" s="2" customFormat="1" ht="11.25">
      <c r="A137" s="30"/>
      <c r="B137" s="31"/>
      <c r="C137" s="30"/>
      <c r="D137" s="149" t="s">
        <v>129</v>
      </c>
      <c r="E137" s="30"/>
      <c r="F137" s="150" t="s">
        <v>208</v>
      </c>
      <c r="G137" s="30"/>
      <c r="H137" s="30"/>
      <c r="I137" s="151"/>
      <c r="J137" s="30"/>
      <c r="K137" s="30"/>
      <c r="L137" s="31"/>
      <c r="M137" s="152"/>
      <c r="N137" s="153"/>
      <c r="O137" s="51"/>
      <c r="P137" s="51"/>
      <c r="Q137" s="51"/>
      <c r="R137" s="51"/>
      <c r="S137" s="51"/>
      <c r="T137" s="52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T137" s="15" t="s">
        <v>129</v>
      </c>
      <c r="AU137" s="15" t="s">
        <v>79</v>
      </c>
    </row>
    <row r="138" spans="1:65" s="2" customFormat="1" ht="11.25">
      <c r="A138" s="30"/>
      <c r="B138" s="31"/>
      <c r="C138" s="30"/>
      <c r="D138" s="154" t="s">
        <v>130</v>
      </c>
      <c r="E138" s="30"/>
      <c r="F138" s="155" t="s">
        <v>210</v>
      </c>
      <c r="G138" s="30"/>
      <c r="H138" s="30"/>
      <c r="I138" s="151"/>
      <c r="J138" s="30"/>
      <c r="K138" s="30"/>
      <c r="L138" s="31"/>
      <c r="M138" s="152"/>
      <c r="N138" s="153"/>
      <c r="O138" s="51"/>
      <c r="P138" s="51"/>
      <c r="Q138" s="51"/>
      <c r="R138" s="51"/>
      <c r="S138" s="51"/>
      <c r="T138" s="52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T138" s="15" t="s">
        <v>130</v>
      </c>
      <c r="AU138" s="15" t="s">
        <v>79</v>
      </c>
    </row>
    <row r="139" spans="1:65" s="2" customFormat="1" ht="16.5" customHeight="1">
      <c r="A139" s="30"/>
      <c r="B139" s="135"/>
      <c r="C139" s="136" t="s">
        <v>171</v>
      </c>
      <c r="D139" s="136" t="s">
        <v>122</v>
      </c>
      <c r="E139" s="137" t="s">
        <v>211</v>
      </c>
      <c r="F139" s="138" t="s">
        <v>212</v>
      </c>
      <c r="G139" s="139" t="s">
        <v>125</v>
      </c>
      <c r="H139" s="140">
        <v>38</v>
      </c>
      <c r="I139" s="141"/>
      <c r="J139" s="142">
        <f>ROUND(I139*H139,2)</f>
        <v>0</v>
      </c>
      <c r="K139" s="138" t="s">
        <v>126</v>
      </c>
      <c r="L139" s="31"/>
      <c r="M139" s="143" t="s">
        <v>3</v>
      </c>
      <c r="N139" s="144" t="s">
        <v>40</v>
      </c>
      <c r="O139" s="51"/>
      <c r="P139" s="145">
        <f>O139*H139</f>
        <v>0</v>
      </c>
      <c r="Q139" s="145">
        <v>5.1999999999999997E-5</v>
      </c>
      <c r="R139" s="145">
        <f>Q139*H139</f>
        <v>1.9759999999999999E-3</v>
      </c>
      <c r="S139" s="145">
        <v>4.7299999999999998E-3</v>
      </c>
      <c r="T139" s="146">
        <f>S139*H139</f>
        <v>0.17973999999999998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47" t="s">
        <v>127</v>
      </c>
      <c r="AT139" s="147" t="s">
        <v>122</v>
      </c>
      <c r="AU139" s="147" t="s">
        <v>79</v>
      </c>
      <c r="AY139" s="15" t="s">
        <v>119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5" t="s">
        <v>77</v>
      </c>
      <c r="BK139" s="148">
        <f>ROUND(I139*H139,2)</f>
        <v>0</v>
      </c>
      <c r="BL139" s="15" t="s">
        <v>127</v>
      </c>
      <c r="BM139" s="147" t="s">
        <v>213</v>
      </c>
    </row>
    <row r="140" spans="1:65" s="2" customFormat="1" ht="11.25">
      <c r="A140" s="30"/>
      <c r="B140" s="31"/>
      <c r="C140" s="30"/>
      <c r="D140" s="149" t="s">
        <v>129</v>
      </c>
      <c r="E140" s="30"/>
      <c r="F140" s="150" t="s">
        <v>212</v>
      </c>
      <c r="G140" s="30"/>
      <c r="H140" s="30"/>
      <c r="I140" s="151"/>
      <c r="J140" s="30"/>
      <c r="K140" s="30"/>
      <c r="L140" s="31"/>
      <c r="M140" s="152"/>
      <c r="N140" s="153"/>
      <c r="O140" s="51"/>
      <c r="P140" s="51"/>
      <c r="Q140" s="51"/>
      <c r="R140" s="51"/>
      <c r="S140" s="51"/>
      <c r="T140" s="52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T140" s="15" t="s">
        <v>129</v>
      </c>
      <c r="AU140" s="15" t="s">
        <v>79</v>
      </c>
    </row>
    <row r="141" spans="1:65" s="2" customFormat="1" ht="11.25">
      <c r="A141" s="30"/>
      <c r="B141" s="31"/>
      <c r="C141" s="30"/>
      <c r="D141" s="154" t="s">
        <v>130</v>
      </c>
      <c r="E141" s="30"/>
      <c r="F141" s="155" t="s">
        <v>214</v>
      </c>
      <c r="G141" s="30"/>
      <c r="H141" s="30"/>
      <c r="I141" s="151"/>
      <c r="J141" s="30"/>
      <c r="K141" s="30"/>
      <c r="L141" s="31"/>
      <c r="M141" s="152"/>
      <c r="N141" s="153"/>
      <c r="O141" s="51"/>
      <c r="P141" s="51"/>
      <c r="Q141" s="51"/>
      <c r="R141" s="51"/>
      <c r="S141" s="51"/>
      <c r="T141" s="52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T141" s="15" t="s">
        <v>130</v>
      </c>
      <c r="AU141" s="15" t="s">
        <v>79</v>
      </c>
    </row>
    <row r="142" spans="1:65" s="2" customFormat="1" ht="16.5" customHeight="1">
      <c r="A142" s="30"/>
      <c r="B142" s="135"/>
      <c r="C142" s="136" t="s">
        <v>8</v>
      </c>
      <c r="D142" s="136" t="s">
        <v>122</v>
      </c>
      <c r="E142" s="137" t="s">
        <v>215</v>
      </c>
      <c r="F142" s="138" t="s">
        <v>216</v>
      </c>
      <c r="G142" s="139" t="s">
        <v>125</v>
      </c>
      <c r="H142" s="140">
        <v>14</v>
      </c>
      <c r="I142" s="141"/>
      <c r="J142" s="142">
        <f>ROUND(I142*H142,2)</f>
        <v>0</v>
      </c>
      <c r="K142" s="138" t="s">
        <v>126</v>
      </c>
      <c r="L142" s="31"/>
      <c r="M142" s="143" t="s">
        <v>3</v>
      </c>
      <c r="N142" s="144" t="s">
        <v>40</v>
      </c>
      <c r="O142" s="51"/>
      <c r="P142" s="145">
        <f>O142*H142</f>
        <v>0</v>
      </c>
      <c r="Q142" s="145">
        <v>6.2000000000000003E-5</v>
      </c>
      <c r="R142" s="145">
        <f>Q142*H142</f>
        <v>8.6800000000000006E-4</v>
      </c>
      <c r="S142" s="145">
        <v>8.4100000000000008E-3</v>
      </c>
      <c r="T142" s="146">
        <f>S142*H142</f>
        <v>0.11774000000000001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47" t="s">
        <v>127</v>
      </c>
      <c r="AT142" s="147" t="s">
        <v>122</v>
      </c>
      <c r="AU142" s="147" t="s">
        <v>79</v>
      </c>
      <c r="AY142" s="15" t="s">
        <v>119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5" t="s">
        <v>77</v>
      </c>
      <c r="BK142" s="148">
        <f>ROUND(I142*H142,2)</f>
        <v>0</v>
      </c>
      <c r="BL142" s="15" t="s">
        <v>127</v>
      </c>
      <c r="BM142" s="147" t="s">
        <v>217</v>
      </c>
    </row>
    <row r="143" spans="1:65" s="2" customFormat="1" ht="11.25">
      <c r="A143" s="30"/>
      <c r="B143" s="31"/>
      <c r="C143" s="30"/>
      <c r="D143" s="149" t="s">
        <v>129</v>
      </c>
      <c r="E143" s="30"/>
      <c r="F143" s="150" t="s">
        <v>216</v>
      </c>
      <c r="G143" s="30"/>
      <c r="H143" s="30"/>
      <c r="I143" s="151"/>
      <c r="J143" s="30"/>
      <c r="K143" s="30"/>
      <c r="L143" s="31"/>
      <c r="M143" s="152"/>
      <c r="N143" s="153"/>
      <c r="O143" s="51"/>
      <c r="P143" s="51"/>
      <c r="Q143" s="51"/>
      <c r="R143" s="51"/>
      <c r="S143" s="51"/>
      <c r="T143" s="52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T143" s="15" t="s">
        <v>129</v>
      </c>
      <c r="AU143" s="15" t="s">
        <v>79</v>
      </c>
    </row>
    <row r="144" spans="1:65" s="2" customFormat="1" ht="11.25">
      <c r="A144" s="30"/>
      <c r="B144" s="31"/>
      <c r="C144" s="30"/>
      <c r="D144" s="154" t="s">
        <v>130</v>
      </c>
      <c r="E144" s="30"/>
      <c r="F144" s="155" t="s">
        <v>218</v>
      </c>
      <c r="G144" s="30"/>
      <c r="H144" s="30"/>
      <c r="I144" s="151"/>
      <c r="J144" s="30"/>
      <c r="K144" s="30"/>
      <c r="L144" s="31"/>
      <c r="M144" s="152"/>
      <c r="N144" s="153"/>
      <c r="O144" s="51"/>
      <c r="P144" s="51"/>
      <c r="Q144" s="51"/>
      <c r="R144" s="51"/>
      <c r="S144" s="51"/>
      <c r="T144" s="52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T144" s="15" t="s">
        <v>130</v>
      </c>
      <c r="AU144" s="15" t="s">
        <v>79</v>
      </c>
    </row>
    <row r="145" spans="1:65" s="2" customFormat="1" ht="21.75" customHeight="1">
      <c r="A145" s="30"/>
      <c r="B145" s="135"/>
      <c r="C145" s="136" t="s">
        <v>176</v>
      </c>
      <c r="D145" s="136" t="s">
        <v>122</v>
      </c>
      <c r="E145" s="137" t="s">
        <v>219</v>
      </c>
      <c r="F145" s="138" t="s">
        <v>220</v>
      </c>
      <c r="G145" s="139" t="s">
        <v>125</v>
      </c>
      <c r="H145" s="140">
        <v>77</v>
      </c>
      <c r="I145" s="141"/>
      <c r="J145" s="142">
        <f>ROUND(I145*H145,2)</f>
        <v>0</v>
      </c>
      <c r="K145" s="138" t="s">
        <v>126</v>
      </c>
      <c r="L145" s="31"/>
      <c r="M145" s="143" t="s">
        <v>3</v>
      </c>
      <c r="N145" s="144" t="s">
        <v>40</v>
      </c>
      <c r="O145" s="51"/>
      <c r="P145" s="145">
        <f>O145*H145</f>
        <v>0</v>
      </c>
      <c r="Q145" s="145">
        <v>0</v>
      </c>
      <c r="R145" s="145">
        <f>Q145*H145</f>
        <v>0</v>
      </c>
      <c r="S145" s="145">
        <v>5.3E-3</v>
      </c>
      <c r="T145" s="146">
        <f>S145*H145</f>
        <v>0.40810000000000002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47" t="s">
        <v>127</v>
      </c>
      <c r="AT145" s="147" t="s">
        <v>122</v>
      </c>
      <c r="AU145" s="147" t="s">
        <v>79</v>
      </c>
      <c r="AY145" s="15" t="s">
        <v>119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5" t="s">
        <v>77</v>
      </c>
      <c r="BK145" s="148">
        <f>ROUND(I145*H145,2)</f>
        <v>0</v>
      </c>
      <c r="BL145" s="15" t="s">
        <v>127</v>
      </c>
      <c r="BM145" s="147" t="s">
        <v>221</v>
      </c>
    </row>
    <row r="146" spans="1:65" s="2" customFormat="1" ht="11.25">
      <c r="A146" s="30"/>
      <c r="B146" s="31"/>
      <c r="C146" s="30"/>
      <c r="D146" s="149" t="s">
        <v>129</v>
      </c>
      <c r="E146" s="30"/>
      <c r="F146" s="150" t="s">
        <v>220</v>
      </c>
      <c r="G146" s="30"/>
      <c r="H146" s="30"/>
      <c r="I146" s="151"/>
      <c r="J146" s="30"/>
      <c r="K146" s="30"/>
      <c r="L146" s="31"/>
      <c r="M146" s="152"/>
      <c r="N146" s="153"/>
      <c r="O146" s="51"/>
      <c r="P146" s="51"/>
      <c r="Q146" s="51"/>
      <c r="R146" s="51"/>
      <c r="S146" s="51"/>
      <c r="T146" s="52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T146" s="15" t="s">
        <v>129</v>
      </c>
      <c r="AU146" s="15" t="s">
        <v>79</v>
      </c>
    </row>
    <row r="147" spans="1:65" s="2" customFormat="1" ht="11.25">
      <c r="A147" s="30"/>
      <c r="B147" s="31"/>
      <c r="C147" s="30"/>
      <c r="D147" s="154" t="s">
        <v>130</v>
      </c>
      <c r="E147" s="30"/>
      <c r="F147" s="155" t="s">
        <v>222</v>
      </c>
      <c r="G147" s="30"/>
      <c r="H147" s="30"/>
      <c r="I147" s="151"/>
      <c r="J147" s="30"/>
      <c r="K147" s="30"/>
      <c r="L147" s="31"/>
      <c r="M147" s="152"/>
      <c r="N147" s="153"/>
      <c r="O147" s="51"/>
      <c r="P147" s="51"/>
      <c r="Q147" s="51"/>
      <c r="R147" s="51"/>
      <c r="S147" s="51"/>
      <c r="T147" s="52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T147" s="15" t="s">
        <v>130</v>
      </c>
      <c r="AU147" s="15" t="s">
        <v>79</v>
      </c>
    </row>
    <row r="148" spans="1:65" s="2" customFormat="1" ht="16.5" customHeight="1">
      <c r="A148" s="30"/>
      <c r="B148" s="135"/>
      <c r="C148" s="136" t="s">
        <v>223</v>
      </c>
      <c r="D148" s="136" t="s">
        <v>122</v>
      </c>
      <c r="E148" s="137" t="s">
        <v>224</v>
      </c>
      <c r="F148" s="138" t="s">
        <v>225</v>
      </c>
      <c r="G148" s="139" t="s">
        <v>160</v>
      </c>
      <c r="H148" s="140">
        <v>0.59899999999999998</v>
      </c>
      <c r="I148" s="141"/>
      <c r="J148" s="142">
        <f>ROUND(I148*H148,2)</f>
        <v>0</v>
      </c>
      <c r="K148" s="138" t="s">
        <v>126</v>
      </c>
      <c r="L148" s="31"/>
      <c r="M148" s="143" t="s">
        <v>3</v>
      </c>
      <c r="N148" s="144" t="s">
        <v>40</v>
      </c>
      <c r="O148" s="51"/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47" t="s">
        <v>127</v>
      </c>
      <c r="AT148" s="147" t="s">
        <v>122</v>
      </c>
      <c r="AU148" s="147" t="s">
        <v>79</v>
      </c>
      <c r="AY148" s="15" t="s">
        <v>119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5" t="s">
        <v>77</v>
      </c>
      <c r="BK148" s="148">
        <f>ROUND(I148*H148,2)</f>
        <v>0</v>
      </c>
      <c r="BL148" s="15" t="s">
        <v>127</v>
      </c>
      <c r="BM148" s="147" t="s">
        <v>226</v>
      </c>
    </row>
    <row r="149" spans="1:65" s="2" customFormat="1" ht="11.25">
      <c r="A149" s="30"/>
      <c r="B149" s="31"/>
      <c r="C149" s="30"/>
      <c r="D149" s="149" t="s">
        <v>129</v>
      </c>
      <c r="E149" s="30"/>
      <c r="F149" s="150" t="s">
        <v>225</v>
      </c>
      <c r="G149" s="30"/>
      <c r="H149" s="30"/>
      <c r="I149" s="151"/>
      <c r="J149" s="30"/>
      <c r="K149" s="30"/>
      <c r="L149" s="31"/>
      <c r="M149" s="152"/>
      <c r="N149" s="153"/>
      <c r="O149" s="51"/>
      <c r="P149" s="51"/>
      <c r="Q149" s="51"/>
      <c r="R149" s="51"/>
      <c r="S149" s="51"/>
      <c r="T149" s="52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T149" s="15" t="s">
        <v>129</v>
      </c>
      <c r="AU149" s="15" t="s">
        <v>79</v>
      </c>
    </row>
    <row r="150" spans="1:65" s="2" customFormat="1" ht="11.25">
      <c r="A150" s="30"/>
      <c r="B150" s="31"/>
      <c r="C150" s="30"/>
      <c r="D150" s="154" t="s">
        <v>130</v>
      </c>
      <c r="E150" s="30"/>
      <c r="F150" s="155" t="s">
        <v>227</v>
      </c>
      <c r="G150" s="30"/>
      <c r="H150" s="30"/>
      <c r="I150" s="151"/>
      <c r="J150" s="30"/>
      <c r="K150" s="30"/>
      <c r="L150" s="31"/>
      <c r="M150" s="152"/>
      <c r="N150" s="153"/>
      <c r="O150" s="51"/>
      <c r="P150" s="51"/>
      <c r="Q150" s="51"/>
      <c r="R150" s="51"/>
      <c r="S150" s="51"/>
      <c r="T150" s="52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T150" s="15" t="s">
        <v>130</v>
      </c>
      <c r="AU150" s="15" t="s">
        <v>79</v>
      </c>
    </row>
    <row r="151" spans="1:65" s="2" customFormat="1" ht="16.5" customHeight="1">
      <c r="A151" s="30"/>
      <c r="B151" s="135"/>
      <c r="C151" s="136" t="s">
        <v>179</v>
      </c>
      <c r="D151" s="136" t="s">
        <v>122</v>
      </c>
      <c r="E151" s="137" t="s">
        <v>228</v>
      </c>
      <c r="F151" s="138" t="s">
        <v>229</v>
      </c>
      <c r="G151" s="139" t="s">
        <v>125</v>
      </c>
      <c r="H151" s="140">
        <v>32</v>
      </c>
      <c r="I151" s="141"/>
      <c r="J151" s="142">
        <f>ROUND(I151*H151,2)</f>
        <v>0</v>
      </c>
      <c r="K151" s="138" t="s">
        <v>126</v>
      </c>
      <c r="L151" s="31"/>
      <c r="M151" s="143" t="s">
        <v>3</v>
      </c>
      <c r="N151" s="144" t="s">
        <v>40</v>
      </c>
      <c r="O151" s="51"/>
      <c r="P151" s="145">
        <f>O151*H151</f>
        <v>0</v>
      </c>
      <c r="Q151" s="145">
        <v>2.0815438000000002E-3</v>
      </c>
      <c r="R151" s="145">
        <f>Q151*H151</f>
        <v>6.6609401600000007E-2</v>
      </c>
      <c r="S151" s="145">
        <v>0</v>
      </c>
      <c r="T151" s="146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47" t="s">
        <v>127</v>
      </c>
      <c r="AT151" s="147" t="s">
        <v>122</v>
      </c>
      <c r="AU151" s="147" t="s">
        <v>79</v>
      </c>
      <c r="AY151" s="15" t="s">
        <v>119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5" t="s">
        <v>77</v>
      </c>
      <c r="BK151" s="148">
        <f>ROUND(I151*H151,2)</f>
        <v>0</v>
      </c>
      <c r="BL151" s="15" t="s">
        <v>127</v>
      </c>
      <c r="BM151" s="147" t="s">
        <v>230</v>
      </c>
    </row>
    <row r="152" spans="1:65" s="2" customFormat="1" ht="11.25">
      <c r="A152" s="30"/>
      <c r="B152" s="31"/>
      <c r="C152" s="30"/>
      <c r="D152" s="149" t="s">
        <v>129</v>
      </c>
      <c r="E152" s="30"/>
      <c r="F152" s="150" t="s">
        <v>229</v>
      </c>
      <c r="G152" s="30"/>
      <c r="H152" s="30"/>
      <c r="I152" s="151"/>
      <c r="J152" s="30"/>
      <c r="K152" s="30"/>
      <c r="L152" s="31"/>
      <c r="M152" s="152"/>
      <c r="N152" s="153"/>
      <c r="O152" s="51"/>
      <c r="P152" s="51"/>
      <c r="Q152" s="51"/>
      <c r="R152" s="51"/>
      <c r="S152" s="51"/>
      <c r="T152" s="52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T152" s="15" t="s">
        <v>129</v>
      </c>
      <c r="AU152" s="15" t="s">
        <v>79</v>
      </c>
    </row>
    <row r="153" spans="1:65" s="2" customFormat="1" ht="11.25">
      <c r="A153" s="30"/>
      <c r="B153" s="31"/>
      <c r="C153" s="30"/>
      <c r="D153" s="154" t="s">
        <v>130</v>
      </c>
      <c r="E153" s="30"/>
      <c r="F153" s="155" t="s">
        <v>231</v>
      </c>
      <c r="G153" s="30"/>
      <c r="H153" s="30"/>
      <c r="I153" s="151"/>
      <c r="J153" s="30"/>
      <c r="K153" s="30"/>
      <c r="L153" s="31"/>
      <c r="M153" s="152"/>
      <c r="N153" s="153"/>
      <c r="O153" s="51"/>
      <c r="P153" s="51"/>
      <c r="Q153" s="51"/>
      <c r="R153" s="51"/>
      <c r="S153" s="51"/>
      <c r="T153" s="52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T153" s="15" t="s">
        <v>130</v>
      </c>
      <c r="AU153" s="15" t="s">
        <v>79</v>
      </c>
    </row>
    <row r="154" spans="1:65" s="2" customFormat="1" ht="16.5" customHeight="1">
      <c r="A154" s="30"/>
      <c r="B154" s="135"/>
      <c r="C154" s="136" t="s">
        <v>232</v>
      </c>
      <c r="D154" s="136" t="s">
        <v>122</v>
      </c>
      <c r="E154" s="137" t="s">
        <v>233</v>
      </c>
      <c r="F154" s="138" t="s">
        <v>234</v>
      </c>
      <c r="G154" s="139" t="s">
        <v>125</v>
      </c>
      <c r="H154" s="140">
        <v>44</v>
      </c>
      <c r="I154" s="141"/>
      <c r="J154" s="142">
        <f>ROUND(I154*H154,2)</f>
        <v>0</v>
      </c>
      <c r="K154" s="138" t="s">
        <v>126</v>
      </c>
      <c r="L154" s="31"/>
      <c r="M154" s="143" t="s">
        <v>3</v>
      </c>
      <c r="N154" s="144" t="s">
        <v>40</v>
      </c>
      <c r="O154" s="51"/>
      <c r="P154" s="145">
        <f>O154*H154</f>
        <v>0</v>
      </c>
      <c r="Q154" s="145">
        <v>5.5104200000000002E-3</v>
      </c>
      <c r="R154" s="145">
        <f>Q154*H154</f>
        <v>0.24245848</v>
      </c>
      <c r="S154" s="145">
        <v>0</v>
      </c>
      <c r="T154" s="146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47" t="s">
        <v>127</v>
      </c>
      <c r="AT154" s="147" t="s">
        <v>122</v>
      </c>
      <c r="AU154" s="147" t="s">
        <v>79</v>
      </c>
      <c r="AY154" s="15" t="s">
        <v>119</v>
      </c>
      <c r="BE154" s="148">
        <f>IF(N154="základní",J154,0)</f>
        <v>0</v>
      </c>
      <c r="BF154" s="148">
        <f>IF(N154="snížená",J154,0)</f>
        <v>0</v>
      </c>
      <c r="BG154" s="148">
        <f>IF(N154="zákl. přenesená",J154,0)</f>
        <v>0</v>
      </c>
      <c r="BH154" s="148">
        <f>IF(N154="sníž. přenesená",J154,0)</f>
        <v>0</v>
      </c>
      <c r="BI154" s="148">
        <f>IF(N154="nulová",J154,0)</f>
        <v>0</v>
      </c>
      <c r="BJ154" s="15" t="s">
        <v>77</v>
      </c>
      <c r="BK154" s="148">
        <f>ROUND(I154*H154,2)</f>
        <v>0</v>
      </c>
      <c r="BL154" s="15" t="s">
        <v>127</v>
      </c>
      <c r="BM154" s="147" t="s">
        <v>235</v>
      </c>
    </row>
    <row r="155" spans="1:65" s="2" customFormat="1" ht="11.25">
      <c r="A155" s="30"/>
      <c r="B155" s="31"/>
      <c r="C155" s="30"/>
      <c r="D155" s="149" t="s">
        <v>129</v>
      </c>
      <c r="E155" s="30"/>
      <c r="F155" s="150" t="s">
        <v>234</v>
      </c>
      <c r="G155" s="30"/>
      <c r="H155" s="30"/>
      <c r="I155" s="151"/>
      <c r="J155" s="30"/>
      <c r="K155" s="30"/>
      <c r="L155" s="31"/>
      <c r="M155" s="152"/>
      <c r="N155" s="153"/>
      <c r="O155" s="51"/>
      <c r="P155" s="51"/>
      <c r="Q155" s="51"/>
      <c r="R155" s="51"/>
      <c r="S155" s="51"/>
      <c r="T155" s="52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T155" s="15" t="s">
        <v>129</v>
      </c>
      <c r="AU155" s="15" t="s">
        <v>79</v>
      </c>
    </row>
    <row r="156" spans="1:65" s="2" customFormat="1" ht="11.25">
      <c r="A156" s="30"/>
      <c r="B156" s="31"/>
      <c r="C156" s="30"/>
      <c r="D156" s="154" t="s">
        <v>130</v>
      </c>
      <c r="E156" s="30"/>
      <c r="F156" s="155" t="s">
        <v>236</v>
      </c>
      <c r="G156" s="30"/>
      <c r="H156" s="30"/>
      <c r="I156" s="151"/>
      <c r="J156" s="30"/>
      <c r="K156" s="30"/>
      <c r="L156" s="31"/>
      <c r="M156" s="152"/>
      <c r="N156" s="153"/>
      <c r="O156" s="51"/>
      <c r="P156" s="51"/>
      <c r="Q156" s="51"/>
      <c r="R156" s="51"/>
      <c r="S156" s="51"/>
      <c r="T156" s="52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T156" s="15" t="s">
        <v>130</v>
      </c>
      <c r="AU156" s="15" t="s">
        <v>79</v>
      </c>
    </row>
    <row r="157" spans="1:65" s="2" customFormat="1" ht="16.5" customHeight="1">
      <c r="A157" s="30"/>
      <c r="B157" s="135"/>
      <c r="C157" s="136" t="s">
        <v>183</v>
      </c>
      <c r="D157" s="136" t="s">
        <v>122</v>
      </c>
      <c r="E157" s="137" t="s">
        <v>237</v>
      </c>
      <c r="F157" s="138" t="s">
        <v>238</v>
      </c>
      <c r="G157" s="139" t="s">
        <v>125</v>
      </c>
      <c r="H157" s="140">
        <v>42</v>
      </c>
      <c r="I157" s="141"/>
      <c r="J157" s="142">
        <f>ROUND(I157*H157,2)</f>
        <v>0</v>
      </c>
      <c r="K157" s="138" t="s">
        <v>126</v>
      </c>
      <c r="L157" s="31"/>
      <c r="M157" s="143" t="s">
        <v>3</v>
      </c>
      <c r="N157" s="144" t="s">
        <v>40</v>
      </c>
      <c r="O157" s="51"/>
      <c r="P157" s="145">
        <f>O157*H157</f>
        <v>0</v>
      </c>
      <c r="Q157" s="145">
        <v>7.3035749999999997E-3</v>
      </c>
      <c r="R157" s="145">
        <f>Q157*H157</f>
        <v>0.30675015</v>
      </c>
      <c r="S157" s="145">
        <v>0</v>
      </c>
      <c r="T157" s="146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47" t="s">
        <v>127</v>
      </c>
      <c r="AT157" s="147" t="s">
        <v>122</v>
      </c>
      <c r="AU157" s="147" t="s">
        <v>79</v>
      </c>
      <c r="AY157" s="15" t="s">
        <v>119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5" t="s">
        <v>77</v>
      </c>
      <c r="BK157" s="148">
        <f>ROUND(I157*H157,2)</f>
        <v>0</v>
      </c>
      <c r="BL157" s="15" t="s">
        <v>127</v>
      </c>
      <c r="BM157" s="147" t="s">
        <v>239</v>
      </c>
    </row>
    <row r="158" spans="1:65" s="2" customFormat="1" ht="11.25">
      <c r="A158" s="30"/>
      <c r="B158" s="31"/>
      <c r="C158" s="30"/>
      <c r="D158" s="149" t="s">
        <v>129</v>
      </c>
      <c r="E158" s="30"/>
      <c r="F158" s="150" t="s">
        <v>238</v>
      </c>
      <c r="G158" s="30"/>
      <c r="H158" s="30"/>
      <c r="I158" s="151"/>
      <c r="J158" s="30"/>
      <c r="K158" s="30"/>
      <c r="L158" s="31"/>
      <c r="M158" s="152"/>
      <c r="N158" s="153"/>
      <c r="O158" s="51"/>
      <c r="P158" s="51"/>
      <c r="Q158" s="51"/>
      <c r="R158" s="51"/>
      <c r="S158" s="51"/>
      <c r="T158" s="52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T158" s="15" t="s">
        <v>129</v>
      </c>
      <c r="AU158" s="15" t="s">
        <v>79</v>
      </c>
    </row>
    <row r="159" spans="1:65" s="2" customFormat="1" ht="11.25">
      <c r="A159" s="30"/>
      <c r="B159" s="31"/>
      <c r="C159" s="30"/>
      <c r="D159" s="154" t="s">
        <v>130</v>
      </c>
      <c r="E159" s="30"/>
      <c r="F159" s="155" t="s">
        <v>240</v>
      </c>
      <c r="G159" s="30"/>
      <c r="H159" s="30"/>
      <c r="I159" s="151"/>
      <c r="J159" s="30"/>
      <c r="K159" s="30"/>
      <c r="L159" s="31"/>
      <c r="M159" s="152"/>
      <c r="N159" s="153"/>
      <c r="O159" s="51"/>
      <c r="P159" s="51"/>
      <c r="Q159" s="51"/>
      <c r="R159" s="51"/>
      <c r="S159" s="51"/>
      <c r="T159" s="52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T159" s="15" t="s">
        <v>130</v>
      </c>
      <c r="AU159" s="15" t="s">
        <v>79</v>
      </c>
    </row>
    <row r="160" spans="1:65" s="2" customFormat="1" ht="16.5" customHeight="1">
      <c r="A160" s="30"/>
      <c r="B160" s="135"/>
      <c r="C160" s="136" t="s">
        <v>241</v>
      </c>
      <c r="D160" s="136" t="s">
        <v>122</v>
      </c>
      <c r="E160" s="137" t="s">
        <v>242</v>
      </c>
      <c r="F160" s="138" t="s">
        <v>243</v>
      </c>
      <c r="G160" s="139" t="s">
        <v>125</v>
      </c>
      <c r="H160" s="140">
        <v>32</v>
      </c>
      <c r="I160" s="141"/>
      <c r="J160" s="142">
        <f>ROUND(I160*H160,2)</f>
        <v>0</v>
      </c>
      <c r="K160" s="138" t="s">
        <v>126</v>
      </c>
      <c r="L160" s="31"/>
      <c r="M160" s="143" t="s">
        <v>3</v>
      </c>
      <c r="N160" s="144" t="s">
        <v>40</v>
      </c>
      <c r="O160" s="51"/>
      <c r="P160" s="145">
        <f>O160*H160</f>
        <v>0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47" t="s">
        <v>127</v>
      </c>
      <c r="AT160" s="147" t="s">
        <v>122</v>
      </c>
      <c r="AU160" s="147" t="s">
        <v>79</v>
      </c>
      <c r="AY160" s="15" t="s">
        <v>119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5" t="s">
        <v>77</v>
      </c>
      <c r="BK160" s="148">
        <f>ROUND(I160*H160,2)</f>
        <v>0</v>
      </c>
      <c r="BL160" s="15" t="s">
        <v>127</v>
      </c>
      <c r="BM160" s="147" t="s">
        <v>244</v>
      </c>
    </row>
    <row r="161" spans="1:65" s="2" customFormat="1" ht="11.25">
      <c r="A161" s="30"/>
      <c r="B161" s="31"/>
      <c r="C161" s="30"/>
      <c r="D161" s="149" t="s">
        <v>129</v>
      </c>
      <c r="E161" s="30"/>
      <c r="F161" s="150" t="s">
        <v>243</v>
      </c>
      <c r="G161" s="30"/>
      <c r="H161" s="30"/>
      <c r="I161" s="151"/>
      <c r="J161" s="30"/>
      <c r="K161" s="30"/>
      <c r="L161" s="31"/>
      <c r="M161" s="152"/>
      <c r="N161" s="153"/>
      <c r="O161" s="51"/>
      <c r="P161" s="51"/>
      <c r="Q161" s="51"/>
      <c r="R161" s="51"/>
      <c r="S161" s="51"/>
      <c r="T161" s="52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T161" s="15" t="s">
        <v>129</v>
      </c>
      <c r="AU161" s="15" t="s">
        <v>79</v>
      </c>
    </row>
    <row r="162" spans="1:65" s="2" customFormat="1" ht="11.25">
      <c r="A162" s="30"/>
      <c r="B162" s="31"/>
      <c r="C162" s="30"/>
      <c r="D162" s="154" t="s">
        <v>130</v>
      </c>
      <c r="E162" s="30"/>
      <c r="F162" s="155" t="s">
        <v>245</v>
      </c>
      <c r="G162" s="30"/>
      <c r="H162" s="30"/>
      <c r="I162" s="151"/>
      <c r="J162" s="30"/>
      <c r="K162" s="30"/>
      <c r="L162" s="31"/>
      <c r="M162" s="152"/>
      <c r="N162" s="153"/>
      <c r="O162" s="51"/>
      <c r="P162" s="51"/>
      <c r="Q162" s="51"/>
      <c r="R162" s="51"/>
      <c r="S162" s="51"/>
      <c r="T162" s="52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T162" s="15" t="s">
        <v>130</v>
      </c>
      <c r="AU162" s="15" t="s">
        <v>79</v>
      </c>
    </row>
    <row r="163" spans="1:65" s="2" customFormat="1" ht="16.5" customHeight="1">
      <c r="A163" s="30"/>
      <c r="B163" s="135"/>
      <c r="C163" s="136" t="s">
        <v>186</v>
      </c>
      <c r="D163" s="136" t="s">
        <v>122</v>
      </c>
      <c r="E163" s="137" t="s">
        <v>246</v>
      </c>
      <c r="F163" s="138" t="s">
        <v>247</v>
      </c>
      <c r="G163" s="139" t="s">
        <v>125</v>
      </c>
      <c r="H163" s="140">
        <v>44</v>
      </c>
      <c r="I163" s="141"/>
      <c r="J163" s="142">
        <f>ROUND(I163*H163,2)</f>
        <v>0</v>
      </c>
      <c r="K163" s="138" t="s">
        <v>126</v>
      </c>
      <c r="L163" s="31"/>
      <c r="M163" s="143" t="s">
        <v>3</v>
      </c>
      <c r="N163" s="144" t="s">
        <v>40</v>
      </c>
      <c r="O163" s="51"/>
      <c r="P163" s="145">
        <f>O163*H163</f>
        <v>0</v>
      </c>
      <c r="Q163" s="145">
        <v>0</v>
      </c>
      <c r="R163" s="145">
        <f>Q163*H163</f>
        <v>0</v>
      </c>
      <c r="S163" s="145">
        <v>0</v>
      </c>
      <c r="T163" s="146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47" t="s">
        <v>127</v>
      </c>
      <c r="AT163" s="147" t="s">
        <v>122</v>
      </c>
      <c r="AU163" s="147" t="s">
        <v>79</v>
      </c>
      <c r="AY163" s="15" t="s">
        <v>119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5" t="s">
        <v>77</v>
      </c>
      <c r="BK163" s="148">
        <f>ROUND(I163*H163,2)</f>
        <v>0</v>
      </c>
      <c r="BL163" s="15" t="s">
        <v>127</v>
      </c>
      <c r="BM163" s="147" t="s">
        <v>248</v>
      </c>
    </row>
    <row r="164" spans="1:65" s="2" customFormat="1" ht="11.25">
      <c r="A164" s="30"/>
      <c r="B164" s="31"/>
      <c r="C164" s="30"/>
      <c r="D164" s="149" t="s">
        <v>129</v>
      </c>
      <c r="E164" s="30"/>
      <c r="F164" s="150" t="s">
        <v>247</v>
      </c>
      <c r="G164" s="30"/>
      <c r="H164" s="30"/>
      <c r="I164" s="151"/>
      <c r="J164" s="30"/>
      <c r="K164" s="30"/>
      <c r="L164" s="31"/>
      <c r="M164" s="152"/>
      <c r="N164" s="153"/>
      <c r="O164" s="51"/>
      <c r="P164" s="51"/>
      <c r="Q164" s="51"/>
      <c r="R164" s="51"/>
      <c r="S164" s="51"/>
      <c r="T164" s="52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T164" s="15" t="s">
        <v>129</v>
      </c>
      <c r="AU164" s="15" t="s">
        <v>79</v>
      </c>
    </row>
    <row r="165" spans="1:65" s="2" customFormat="1" ht="11.25">
      <c r="A165" s="30"/>
      <c r="B165" s="31"/>
      <c r="C165" s="30"/>
      <c r="D165" s="154" t="s">
        <v>130</v>
      </c>
      <c r="E165" s="30"/>
      <c r="F165" s="155" t="s">
        <v>249</v>
      </c>
      <c r="G165" s="30"/>
      <c r="H165" s="30"/>
      <c r="I165" s="151"/>
      <c r="J165" s="30"/>
      <c r="K165" s="30"/>
      <c r="L165" s="31"/>
      <c r="M165" s="152"/>
      <c r="N165" s="153"/>
      <c r="O165" s="51"/>
      <c r="P165" s="51"/>
      <c r="Q165" s="51"/>
      <c r="R165" s="51"/>
      <c r="S165" s="51"/>
      <c r="T165" s="52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T165" s="15" t="s">
        <v>130</v>
      </c>
      <c r="AU165" s="15" t="s">
        <v>79</v>
      </c>
    </row>
    <row r="166" spans="1:65" s="2" customFormat="1" ht="16.5" customHeight="1">
      <c r="A166" s="30"/>
      <c r="B166" s="135"/>
      <c r="C166" s="136" t="s">
        <v>250</v>
      </c>
      <c r="D166" s="136" t="s">
        <v>122</v>
      </c>
      <c r="E166" s="137" t="s">
        <v>251</v>
      </c>
      <c r="F166" s="138" t="s">
        <v>252</v>
      </c>
      <c r="G166" s="139" t="s">
        <v>125</v>
      </c>
      <c r="H166" s="140">
        <v>42</v>
      </c>
      <c r="I166" s="141"/>
      <c r="J166" s="142">
        <f>ROUND(I166*H166,2)</f>
        <v>0</v>
      </c>
      <c r="K166" s="138" t="s">
        <v>126</v>
      </c>
      <c r="L166" s="31"/>
      <c r="M166" s="143" t="s">
        <v>3</v>
      </c>
      <c r="N166" s="144" t="s">
        <v>40</v>
      </c>
      <c r="O166" s="51"/>
      <c r="P166" s="145">
        <f>O166*H166</f>
        <v>0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47" t="s">
        <v>127</v>
      </c>
      <c r="AT166" s="147" t="s">
        <v>122</v>
      </c>
      <c r="AU166" s="147" t="s">
        <v>79</v>
      </c>
      <c r="AY166" s="15" t="s">
        <v>119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5" t="s">
        <v>77</v>
      </c>
      <c r="BK166" s="148">
        <f>ROUND(I166*H166,2)</f>
        <v>0</v>
      </c>
      <c r="BL166" s="15" t="s">
        <v>127</v>
      </c>
      <c r="BM166" s="147" t="s">
        <v>253</v>
      </c>
    </row>
    <row r="167" spans="1:65" s="2" customFormat="1" ht="11.25">
      <c r="A167" s="30"/>
      <c r="B167" s="31"/>
      <c r="C167" s="30"/>
      <c r="D167" s="149" t="s">
        <v>129</v>
      </c>
      <c r="E167" s="30"/>
      <c r="F167" s="150" t="s">
        <v>252</v>
      </c>
      <c r="G167" s="30"/>
      <c r="H167" s="30"/>
      <c r="I167" s="151"/>
      <c r="J167" s="30"/>
      <c r="K167" s="30"/>
      <c r="L167" s="31"/>
      <c r="M167" s="152"/>
      <c r="N167" s="153"/>
      <c r="O167" s="51"/>
      <c r="P167" s="51"/>
      <c r="Q167" s="51"/>
      <c r="R167" s="51"/>
      <c r="S167" s="51"/>
      <c r="T167" s="52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T167" s="15" t="s">
        <v>129</v>
      </c>
      <c r="AU167" s="15" t="s">
        <v>79</v>
      </c>
    </row>
    <row r="168" spans="1:65" s="2" customFormat="1" ht="11.25">
      <c r="A168" s="30"/>
      <c r="B168" s="31"/>
      <c r="C168" s="30"/>
      <c r="D168" s="154" t="s">
        <v>130</v>
      </c>
      <c r="E168" s="30"/>
      <c r="F168" s="155" t="s">
        <v>254</v>
      </c>
      <c r="G168" s="30"/>
      <c r="H168" s="30"/>
      <c r="I168" s="151"/>
      <c r="J168" s="30"/>
      <c r="K168" s="30"/>
      <c r="L168" s="31"/>
      <c r="M168" s="152"/>
      <c r="N168" s="153"/>
      <c r="O168" s="51"/>
      <c r="P168" s="51"/>
      <c r="Q168" s="51"/>
      <c r="R168" s="51"/>
      <c r="S168" s="51"/>
      <c r="T168" s="52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T168" s="15" t="s">
        <v>130</v>
      </c>
      <c r="AU168" s="15" t="s">
        <v>79</v>
      </c>
    </row>
    <row r="169" spans="1:65" s="2" customFormat="1" ht="16.5" customHeight="1">
      <c r="A169" s="30"/>
      <c r="B169" s="135"/>
      <c r="C169" s="136" t="s">
        <v>192</v>
      </c>
      <c r="D169" s="136" t="s">
        <v>122</v>
      </c>
      <c r="E169" s="137" t="s">
        <v>255</v>
      </c>
      <c r="F169" s="138" t="s">
        <v>256</v>
      </c>
      <c r="G169" s="139" t="s">
        <v>154</v>
      </c>
      <c r="H169" s="140">
        <v>8</v>
      </c>
      <c r="I169" s="141"/>
      <c r="J169" s="142">
        <f>ROUND(I169*H169,2)</f>
        <v>0</v>
      </c>
      <c r="K169" s="138" t="s">
        <v>155</v>
      </c>
      <c r="L169" s="31"/>
      <c r="M169" s="143" t="s">
        <v>3</v>
      </c>
      <c r="N169" s="144" t="s">
        <v>40</v>
      </c>
      <c r="O169" s="51"/>
      <c r="P169" s="145">
        <f>O169*H169</f>
        <v>0</v>
      </c>
      <c r="Q169" s="145">
        <v>0</v>
      </c>
      <c r="R169" s="145">
        <f>Q169*H169</f>
        <v>0</v>
      </c>
      <c r="S169" s="145">
        <v>0</v>
      </c>
      <c r="T169" s="146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47" t="s">
        <v>127</v>
      </c>
      <c r="AT169" s="147" t="s">
        <v>122</v>
      </c>
      <c r="AU169" s="147" t="s">
        <v>79</v>
      </c>
      <c r="AY169" s="15" t="s">
        <v>119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5" t="s">
        <v>77</v>
      </c>
      <c r="BK169" s="148">
        <f>ROUND(I169*H169,2)</f>
        <v>0</v>
      </c>
      <c r="BL169" s="15" t="s">
        <v>127</v>
      </c>
      <c r="BM169" s="147" t="s">
        <v>257</v>
      </c>
    </row>
    <row r="170" spans="1:65" s="2" customFormat="1" ht="11.25">
      <c r="A170" s="30"/>
      <c r="B170" s="31"/>
      <c r="C170" s="30"/>
      <c r="D170" s="149" t="s">
        <v>129</v>
      </c>
      <c r="E170" s="30"/>
      <c r="F170" s="150" t="s">
        <v>256</v>
      </c>
      <c r="G170" s="30"/>
      <c r="H170" s="30"/>
      <c r="I170" s="151"/>
      <c r="J170" s="30"/>
      <c r="K170" s="30"/>
      <c r="L170" s="31"/>
      <c r="M170" s="152"/>
      <c r="N170" s="153"/>
      <c r="O170" s="51"/>
      <c r="P170" s="51"/>
      <c r="Q170" s="51"/>
      <c r="R170" s="51"/>
      <c r="S170" s="51"/>
      <c r="T170" s="52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T170" s="15" t="s">
        <v>129</v>
      </c>
      <c r="AU170" s="15" t="s">
        <v>79</v>
      </c>
    </row>
    <row r="171" spans="1:65" s="2" customFormat="1" ht="16.5" customHeight="1">
      <c r="A171" s="30"/>
      <c r="B171" s="135"/>
      <c r="C171" s="136" t="s">
        <v>258</v>
      </c>
      <c r="D171" s="136" t="s">
        <v>122</v>
      </c>
      <c r="E171" s="137" t="s">
        <v>259</v>
      </c>
      <c r="F171" s="138" t="s">
        <v>260</v>
      </c>
      <c r="G171" s="139" t="s">
        <v>154</v>
      </c>
      <c r="H171" s="140">
        <v>4</v>
      </c>
      <c r="I171" s="141"/>
      <c r="J171" s="142">
        <f>ROUND(I171*H171,2)</f>
        <v>0</v>
      </c>
      <c r="K171" s="138" t="s">
        <v>155</v>
      </c>
      <c r="L171" s="31"/>
      <c r="M171" s="143" t="s">
        <v>3</v>
      </c>
      <c r="N171" s="144" t="s">
        <v>40</v>
      </c>
      <c r="O171" s="51"/>
      <c r="P171" s="145">
        <f>O171*H171</f>
        <v>0</v>
      </c>
      <c r="Q171" s="145">
        <v>0</v>
      </c>
      <c r="R171" s="145">
        <f>Q171*H171</f>
        <v>0</v>
      </c>
      <c r="S171" s="145">
        <v>0</v>
      </c>
      <c r="T171" s="146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47" t="s">
        <v>127</v>
      </c>
      <c r="AT171" s="147" t="s">
        <v>122</v>
      </c>
      <c r="AU171" s="147" t="s">
        <v>79</v>
      </c>
      <c r="AY171" s="15" t="s">
        <v>119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15" t="s">
        <v>77</v>
      </c>
      <c r="BK171" s="148">
        <f>ROUND(I171*H171,2)</f>
        <v>0</v>
      </c>
      <c r="BL171" s="15" t="s">
        <v>127</v>
      </c>
      <c r="BM171" s="147" t="s">
        <v>261</v>
      </c>
    </row>
    <row r="172" spans="1:65" s="2" customFormat="1" ht="11.25">
      <c r="A172" s="30"/>
      <c r="B172" s="31"/>
      <c r="C172" s="30"/>
      <c r="D172" s="149" t="s">
        <v>129</v>
      </c>
      <c r="E172" s="30"/>
      <c r="F172" s="150" t="s">
        <v>260</v>
      </c>
      <c r="G172" s="30"/>
      <c r="H172" s="30"/>
      <c r="I172" s="151"/>
      <c r="J172" s="30"/>
      <c r="K172" s="30"/>
      <c r="L172" s="31"/>
      <c r="M172" s="152"/>
      <c r="N172" s="153"/>
      <c r="O172" s="51"/>
      <c r="P172" s="51"/>
      <c r="Q172" s="51"/>
      <c r="R172" s="51"/>
      <c r="S172" s="51"/>
      <c r="T172" s="52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T172" s="15" t="s">
        <v>129</v>
      </c>
      <c r="AU172" s="15" t="s">
        <v>79</v>
      </c>
    </row>
    <row r="173" spans="1:65" s="2" customFormat="1" ht="16.5" customHeight="1">
      <c r="A173" s="30"/>
      <c r="B173" s="135"/>
      <c r="C173" s="136" t="s">
        <v>140</v>
      </c>
      <c r="D173" s="136" t="s">
        <v>122</v>
      </c>
      <c r="E173" s="137" t="s">
        <v>262</v>
      </c>
      <c r="F173" s="138" t="s">
        <v>263</v>
      </c>
      <c r="G173" s="139" t="s">
        <v>264</v>
      </c>
      <c r="H173" s="140">
        <v>72</v>
      </c>
      <c r="I173" s="141"/>
      <c r="J173" s="142">
        <f>ROUND(I173*H173,2)</f>
        <v>0</v>
      </c>
      <c r="K173" s="138" t="s">
        <v>155</v>
      </c>
      <c r="L173" s="31"/>
      <c r="M173" s="143" t="s">
        <v>3</v>
      </c>
      <c r="N173" s="144" t="s">
        <v>40</v>
      </c>
      <c r="O173" s="51"/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47" t="s">
        <v>127</v>
      </c>
      <c r="AT173" s="147" t="s">
        <v>122</v>
      </c>
      <c r="AU173" s="147" t="s">
        <v>79</v>
      </c>
      <c r="AY173" s="15" t="s">
        <v>119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5" t="s">
        <v>77</v>
      </c>
      <c r="BK173" s="148">
        <f>ROUND(I173*H173,2)</f>
        <v>0</v>
      </c>
      <c r="BL173" s="15" t="s">
        <v>127</v>
      </c>
      <c r="BM173" s="147" t="s">
        <v>265</v>
      </c>
    </row>
    <row r="174" spans="1:65" s="2" customFormat="1" ht="11.25">
      <c r="A174" s="30"/>
      <c r="B174" s="31"/>
      <c r="C174" s="30"/>
      <c r="D174" s="149" t="s">
        <v>129</v>
      </c>
      <c r="E174" s="30"/>
      <c r="F174" s="150" t="s">
        <v>263</v>
      </c>
      <c r="G174" s="30"/>
      <c r="H174" s="30"/>
      <c r="I174" s="151"/>
      <c r="J174" s="30"/>
      <c r="K174" s="30"/>
      <c r="L174" s="31"/>
      <c r="M174" s="152"/>
      <c r="N174" s="153"/>
      <c r="O174" s="51"/>
      <c r="P174" s="51"/>
      <c r="Q174" s="51"/>
      <c r="R174" s="51"/>
      <c r="S174" s="51"/>
      <c r="T174" s="52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T174" s="15" t="s">
        <v>129</v>
      </c>
      <c r="AU174" s="15" t="s">
        <v>79</v>
      </c>
    </row>
    <row r="175" spans="1:65" s="2" customFormat="1" ht="16.5" customHeight="1">
      <c r="A175" s="30"/>
      <c r="B175" s="135"/>
      <c r="C175" s="136" t="s">
        <v>266</v>
      </c>
      <c r="D175" s="136" t="s">
        <v>122</v>
      </c>
      <c r="E175" s="137" t="s">
        <v>267</v>
      </c>
      <c r="F175" s="138" t="s">
        <v>268</v>
      </c>
      <c r="G175" s="139" t="s">
        <v>264</v>
      </c>
      <c r="H175" s="140">
        <v>24</v>
      </c>
      <c r="I175" s="141"/>
      <c r="J175" s="142">
        <f>ROUND(I175*H175,2)</f>
        <v>0</v>
      </c>
      <c r="K175" s="138" t="s">
        <v>155</v>
      </c>
      <c r="L175" s="31"/>
      <c r="M175" s="143" t="s">
        <v>3</v>
      </c>
      <c r="N175" s="144" t="s">
        <v>40</v>
      </c>
      <c r="O175" s="51"/>
      <c r="P175" s="145">
        <f>O175*H175</f>
        <v>0</v>
      </c>
      <c r="Q175" s="145">
        <v>0</v>
      </c>
      <c r="R175" s="145">
        <f>Q175*H175</f>
        <v>0</v>
      </c>
      <c r="S175" s="145">
        <v>0</v>
      </c>
      <c r="T175" s="146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47" t="s">
        <v>127</v>
      </c>
      <c r="AT175" s="147" t="s">
        <v>122</v>
      </c>
      <c r="AU175" s="147" t="s">
        <v>79</v>
      </c>
      <c r="AY175" s="15" t="s">
        <v>119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5" t="s">
        <v>77</v>
      </c>
      <c r="BK175" s="148">
        <f>ROUND(I175*H175,2)</f>
        <v>0</v>
      </c>
      <c r="BL175" s="15" t="s">
        <v>127</v>
      </c>
      <c r="BM175" s="147" t="s">
        <v>269</v>
      </c>
    </row>
    <row r="176" spans="1:65" s="2" customFormat="1" ht="11.25">
      <c r="A176" s="30"/>
      <c r="B176" s="31"/>
      <c r="C176" s="30"/>
      <c r="D176" s="149" t="s">
        <v>129</v>
      </c>
      <c r="E176" s="30"/>
      <c r="F176" s="150" t="s">
        <v>268</v>
      </c>
      <c r="G176" s="30"/>
      <c r="H176" s="30"/>
      <c r="I176" s="151"/>
      <c r="J176" s="30"/>
      <c r="K176" s="30"/>
      <c r="L176" s="31"/>
      <c r="M176" s="152"/>
      <c r="N176" s="153"/>
      <c r="O176" s="51"/>
      <c r="P176" s="51"/>
      <c r="Q176" s="51"/>
      <c r="R176" s="51"/>
      <c r="S176" s="51"/>
      <c r="T176" s="52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T176" s="15" t="s">
        <v>129</v>
      </c>
      <c r="AU176" s="15" t="s">
        <v>79</v>
      </c>
    </row>
    <row r="177" spans="1:65" s="2" customFormat="1" ht="16.5" customHeight="1">
      <c r="A177" s="30"/>
      <c r="B177" s="135"/>
      <c r="C177" s="136" t="s">
        <v>199</v>
      </c>
      <c r="D177" s="136" t="s">
        <v>122</v>
      </c>
      <c r="E177" s="137" t="s">
        <v>270</v>
      </c>
      <c r="F177" s="138" t="s">
        <v>271</v>
      </c>
      <c r="G177" s="139" t="s">
        <v>264</v>
      </c>
      <c r="H177" s="140">
        <v>32</v>
      </c>
      <c r="I177" s="141"/>
      <c r="J177" s="142">
        <f>ROUND(I177*H177,2)</f>
        <v>0</v>
      </c>
      <c r="K177" s="138" t="s">
        <v>155</v>
      </c>
      <c r="L177" s="31"/>
      <c r="M177" s="143" t="s">
        <v>3</v>
      </c>
      <c r="N177" s="144" t="s">
        <v>40</v>
      </c>
      <c r="O177" s="51"/>
      <c r="P177" s="145">
        <f>O177*H177</f>
        <v>0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47" t="s">
        <v>127</v>
      </c>
      <c r="AT177" s="147" t="s">
        <v>122</v>
      </c>
      <c r="AU177" s="147" t="s">
        <v>79</v>
      </c>
      <c r="AY177" s="15" t="s">
        <v>119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5" t="s">
        <v>77</v>
      </c>
      <c r="BK177" s="148">
        <f>ROUND(I177*H177,2)</f>
        <v>0</v>
      </c>
      <c r="BL177" s="15" t="s">
        <v>127</v>
      </c>
      <c r="BM177" s="147" t="s">
        <v>272</v>
      </c>
    </row>
    <row r="178" spans="1:65" s="2" customFormat="1" ht="11.25">
      <c r="A178" s="30"/>
      <c r="B178" s="31"/>
      <c r="C178" s="30"/>
      <c r="D178" s="149" t="s">
        <v>129</v>
      </c>
      <c r="E178" s="30"/>
      <c r="F178" s="150" t="s">
        <v>271</v>
      </c>
      <c r="G178" s="30"/>
      <c r="H178" s="30"/>
      <c r="I178" s="151"/>
      <c r="J178" s="30"/>
      <c r="K178" s="30"/>
      <c r="L178" s="31"/>
      <c r="M178" s="152"/>
      <c r="N178" s="153"/>
      <c r="O178" s="51"/>
      <c r="P178" s="51"/>
      <c r="Q178" s="51"/>
      <c r="R178" s="51"/>
      <c r="S178" s="51"/>
      <c r="T178" s="52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T178" s="15" t="s">
        <v>129</v>
      </c>
      <c r="AU178" s="15" t="s">
        <v>79</v>
      </c>
    </row>
    <row r="179" spans="1:65" s="2" customFormat="1" ht="16.5" customHeight="1">
      <c r="A179" s="30"/>
      <c r="B179" s="135"/>
      <c r="C179" s="136" t="s">
        <v>273</v>
      </c>
      <c r="D179" s="136" t="s">
        <v>122</v>
      </c>
      <c r="E179" s="137" t="s">
        <v>274</v>
      </c>
      <c r="F179" s="138" t="s">
        <v>275</v>
      </c>
      <c r="G179" s="139" t="s">
        <v>264</v>
      </c>
      <c r="H179" s="140">
        <v>24</v>
      </c>
      <c r="I179" s="141"/>
      <c r="J179" s="142">
        <f>ROUND(I179*H179,2)</f>
        <v>0</v>
      </c>
      <c r="K179" s="138" t="s">
        <v>155</v>
      </c>
      <c r="L179" s="31"/>
      <c r="M179" s="143" t="s">
        <v>3</v>
      </c>
      <c r="N179" s="144" t="s">
        <v>40</v>
      </c>
      <c r="O179" s="51"/>
      <c r="P179" s="145">
        <f>O179*H179</f>
        <v>0</v>
      </c>
      <c r="Q179" s="145">
        <v>0</v>
      </c>
      <c r="R179" s="145">
        <f>Q179*H179</f>
        <v>0</v>
      </c>
      <c r="S179" s="145">
        <v>0</v>
      </c>
      <c r="T179" s="146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47" t="s">
        <v>127</v>
      </c>
      <c r="AT179" s="147" t="s">
        <v>122</v>
      </c>
      <c r="AU179" s="147" t="s">
        <v>79</v>
      </c>
      <c r="AY179" s="15" t="s">
        <v>119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5" t="s">
        <v>77</v>
      </c>
      <c r="BK179" s="148">
        <f>ROUND(I179*H179,2)</f>
        <v>0</v>
      </c>
      <c r="BL179" s="15" t="s">
        <v>127</v>
      </c>
      <c r="BM179" s="147" t="s">
        <v>276</v>
      </c>
    </row>
    <row r="180" spans="1:65" s="2" customFormat="1" ht="11.25">
      <c r="A180" s="30"/>
      <c r="B180" s="31"/>
      <c r="C180" s="30"/>
      <c r="D180" s="149" t="s">
        <v>129</v>
      </c>
      <c r="E180" s="30"/>
      <c r="F180" s="150" t="s">
        <v>275</v>
      </c>
      <c r="G180" s="30"/>
      <c r="H180" s="30"/>
      <c r="I180" s="151"/>
      <c r="J180" s="30"/>
      <c r="K180" s="30"/>
      <c r="L180" s="31"/>
      <c r="M180" s="152"/>
      <c r="N180" s="153"/>
      <c r="O180" s="51"/>
      <c r="P180" s="51"/>
      <c r="Q180" s="51"/>
      <c r="R180" s="51"/>
      <c r="S180" s="51"/>
      <c r="T180" s="52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T180" s="15" t="s">
        <v>129</v>
      </c>
      <c r="AU180" s="15" t="s">
        <v>79</v>
      </c>
    </row>
    <row r="181" spans="1:65" s="2" customFormat="1" ht="16.5" customHeight="1">
      <c r="A181" s="30"/>
      <c r="B181" s="135"/>
      <c r="C181" s="136" t="s">
        <v>202</v>
      </c>
      <c r="D181" s="136" t="s">
        <v>122</v>
      </c>
      <c r="E181" s="137" t="s">
        <v>277</v>
      </c>
      <c r="F181" s="138" t="s">
        <v>278</v>
      </c>
      <c r="G181" s="139" t="s">
        <v>264</v>
      </c>
      <c r="H181" s="140">
        <v>16</v>
      </c>
      <c r="I181" s="141"/>
      <c r="J181" s="142">
        <f>ROUND(I181*H181,2)</f>
        <v>0</v>
      </c>
      <c r="K181" s="138" t="s">
        <v>155</v>
      </c>
      <c r="L181" s="31"/>
      <c r="M181" s="143" t="s">
        <v>3</v>
      </c>
      <c r="N181" s="144" t="s">
        <v>40</v>
      </c>
      <c r="O181" s="51"/>
      <c r="P181" s="145">
        <f>O181*H181</f>
        <v>0</v>
      </c>
      <c r="Q181" s="145">
        <v>0</v>
      </c>
      <c r="R181" s="145">
        <f>Q181*H181</f>
        <v>0</v>
      </c>
      <c r="S181" s="145">
        <v>0</v>
      </c>
      <c r="T181" s="146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47" t="s">
        <v>127</v>
      </c>
      <c r="AT181" s="147" t="s">
        <v>122</v>
      </c>
      <c r="AU181" s="147" t="s">
        <v>79</v>
      </c>
      <c r="AY181" s="15" t="s">
        <v>119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5" t="s">
        <v>77</v>
      </c>
      <c r="BK181" s="148">
        <f>ROUND(I181*H181,2)</f>
        <v>0</v>
      </c>
      <c r="BL181" s="15" t="s">
        <v>127</v>
      </c>
      <c r="BM181" s="147" t="s">
        <v>279</v>
      </c>
    </row>
    <row r="182" spans="1:65" s="2" customFormat="1" ht="11.25">
      <c r="A182" s="30"/>
      <c r="B182" s="31"/>
      <c r="C182" s="30"/>
      <c r="D182" s="149" t="s">
        <v>129</v>
      </c>
      <c r="E182" s="30"/>
      <c r="F182" s="150" t="s">
        <v>278</v>
      </c>
      <c r="G182" s="30"/>
      <c r="H182" s="30"/>
      <c r="I182" s="151"/>
      <c r="J182" s="30"/>
      <c r="K182" s="30"/>
      <c r="L182" s="31"/>
      <c r="M182" s="152"/>
      <c r="N182" s="153"/>
      <c r="O182" s="51"/>
      <c r="P182" s="51"/>
      <c r="Q182" s="51"/>
      <c r="R182" s="51"/>
      <c r="S182" s="51"/>
      <c r="T182" s="52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T182" s="15" t="s">
        <v>129</v>
      </c>
      <c r="AU182" s="15" t="s">
        <v>79</v>
      </c>
    </row>
    <row r="183" spans="1:65" s="2" customFormat="1" ht="16.5" customHeight="1">
      <c r="A183" s="30"/>
      <c r="B183" s="135"/>
      <c r="C183" s="136" t="s">
        <v>280</v>
      </c>
      <c r="D183" s="136" t="s">
        <v>122</v>
      </c>
      <c r="E183" s="137" t="s">
        <v>281</v>
      </c>
      <c r="F183" s="138" t="s">
        <v>282</v>
      </c>
      <c r="G183" s="139" t="s">
        <v>160</v>
      </c>
      <c r="H183" s="140">
        <v>0.495</v>
      </c>
      <c r="I183" s="141"/>
      <c r="J183" s="142">
        <f>ROUND(I183*H183,2)</f>
        <v>0</v>
      </c>
      <c r="K183" s="138" t="s">
        <v>126</v>
      </c>
      <c r="L183" s="31"/>
      <c r="M183" s="143" t="s">
        <v>3</v>
      </c>
      <c r="N183" s="144" t="s">
        <v>40</v>
      </c>
      <c r="O183" s="51"/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47" t="s">
        <v>127</v>
      </c>
      <c r="AT183" s="147" t="s">
        <v>122</v>
      </c>
      <c r="AU183" s="147" t="s">
        <v>79</v>
      </c>
      <c r="AY183" s="15" t="s">
        <v>119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5" t="s">
        <v>77</v>
      </c>
      <c r="BK183" s="148">
        <f>ROUND(I183*H183,2)</f>
        <v>0</v>
      </c>
      <c r="BL183" s="15" t="s">
        <v>127</v>
      </c>
      <c r="BM183" s="147" t="s">
        <v>283</v>
      </c>
    </row>
    <row r="184" spans="1:65" s="2" customFormat="1" ht="11.25">
      <c r="A184" s="30"/>
      <c r="B184" s="31"/>
      <c r="C184" s="30"/>
      <c r="D184" s="149" t="s">
        <v>129</v>
      </c>
      <c r="E184" s="30"/>
      <c r="F184" s="150" t="s">
        <v>282</v>
      </c>
      <c r="G184" s="30"/>
      <c r="H184" s="30"/>
      <c r="I184" s="151"/>
      <c r="J184" s="30"/>
      <c r="K184" s="30"/>
      <c r="L184" s="31"/>
      <c r="M184" s="152"/>
      <c r="N184" s="153"/>
      <c r="O184" s="51"/>
      <c r="P184" s="51"/>
      <c r="Q184" s="51"/>
      <c r="R184" s="51"/>
      <c r="S184" s="51"/>
      <c r="T184" s="52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T184" s="15" t="s">
        <v>129</v>
      </c>
      <c r="AU184" s="15" t="s">
        <v>79</v>
      </c>
    </row>
    <row r="185" spans="1:65" s="2" customFormat="1" ht="11.25">
      <c r="A185" s="30"/>
      <c r="B185" s="31"/>
      <c r="C185" s="30"/>
      <c r="D185" s="154" t="s">
        <v>130</v>
      </c>
      <c r="E185" s="30"/>
      <c r="F185" s="155" t="s">
        <v>284</v>
      </c>
      <c r="G185" s="30"/>
      <c r="H185" s="30"/>
      <c r="I185" s="151"/>
      <c r="J185" s="30"/>
      <c r="K185" s="30"/>
      <c r="L185" s="31"/>
      <c r="M185" s="152"/>
      <c r="N185" s="153"/>
      <c r="O185" s="51"/>
      <c r="P185" s="51"/>
      <c r="Q185" s="51"/>
      <c r="R185" s="51"/>
      <c r="S185" s="51"/>
      <c r="T185" s="52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T185" s="15" t="s">
        <v>130</v>
      </c>
      <c r="AU185" s="15" t="s">
        <v>79</v>
      </c>
    </row>
    <row r="186" spans="1:65" s="12" customFormat="1" ht="22.9" customHeight="1">
      <c r="B186" s="122"/>
      <c r="D186" s="123" t="s">
        <v>68</v>
      </c>
      <c r="E186" s="133" t="s">
        <v>285</v>
      </c>
      <c r="F186" s="133" t="s">
        <v>286</v>
      </c>
      <c r="I186" s="125"/>
      <c r="J186" s="134">
        <f>BK186</f>
        <v>0</v>
      </c>
      <c r="L186" s="122"/>
      <c r="M186" s="127"/>
      <c r="N186" s="128"/>
      <c r="O186" s="128"/>
      <c r="P186" s="129">
        <f>SUM(P187:P283)</f>
        <v>0</v>
      </c>
      <c r="Q186" s="128"/>
      <c r="R186" s="129">
        <f>SUM(R187:R283)</f>
        <v>6.0295071399999997E-2</v>
      </c>
      <c r="S186" s="128"/>
      <c r="T186" s="130">
        <f>SUM(T187:T283)</f>
        <v>0.1784</v>
      </c>
      <c r="AR186" s="123" t="s">
        <v>79</v>
      </c>
      <c r="AT186" s="131" t="s">
        <v>68</v>
      </c>
      <c r="AU186" s="131" t="s">
        <v>77</v>
      </c>
      <c r="AY186" s="123" t="s">
        <v>119</v>
      </c>
      <c r="BK186" s="132">
        <f>SUM(BK187:BK283)</f>
        <v>0</v>
      </c>
    </row>
    <row r="187" spans="1:65" s="2" customFormat="1" ht="16.5" customHeight="1">
      <c r="A187" s="30"/>
      <c r="B187" s="135"/>
      <c r="C187" s="136" t="s">
        <v>209</v>
      </c>
      <c r="D187" s="136" t="s">
        <v>122</v>
      </c>
      <c r="E187" s="137" t="s">
        <v>287</v>
      </c>
      <c r="F187" s="138" t="s">
        <v>288</v>
      </c>
      <c r="G187" s="139" t="s">
        <v>154</v>
      </c>
      <c r="H187" s="140">
        <v>2</v>
      </c>
      <c r="I187" s="141"/>
      <c r="J187" s="142">
        <f>ROUND(I187*H187,2)</f>
        <v>0</v>
      </c>
      <c r="K187" s="138" t="s">
        <v>126</v>
      </c>
      <c r="L187" s="31"/>
      <c r="M187" s="143" t="s">
        <v>3</v>
      </c>
      <c r="N187" s="144" t="s">
        <v>40</v>
      </c>
      <c r="O187" s="51"/>
      <c r="P187" s="145">
        <f>O187*H187</f>
        <v>0</v>
      </c>
      <c r="Q187" s="145">
        <v>1.6739999999999999E-5</v>
      </c>
      <c r="R187" s="145">
        <f>Q187*H187</f>
        <v>3.3479999999999998E-5</v>
      </c>
      <c r="S187" s="145">
        <v>3.9E-2</v>
      </c>
      <c r="T187" s="146">
        <f>S187*H187</f>
        <v>7.8E-2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47" t="s">
        <v>127</v>
      </c>
      <c r="AT187" s="147" t="s">
        <v>122</v>
      </c>
      <c r="AU187" s="147" t="s">
        <v>79</v>
      </c>
      <c r="AY187" s="15" t="s">
        <v>119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5" t="s">
        <v>77</v>
      </c>
      <c r="BK187" s="148">
        <f>ROUND(I187*H187,2)</f>
        <v>0</v>
      </c>
      <c r="BL187" s="15" t="s">
        <v>127</v>
      </c>
      <c r="BM187" s="147" t="s">
        <v>289</v>
      </c>
    </row>
    <row r="188" spans="1:65" s="2" customFormat="1" ht="11.25">
      <c r="A188" s="30"/>
      <c r="B188" s="31"/>
      <c r="C188" s="30"/>
      <c r="D188" s="149" t="s">
        <v>129</v>
      </c>
      <c r="E188" s="30"/>
      <c r="F188" s="150" t="s">
        <v>288</v>
      </c>
      <c r="G188" s="30"/>
      <c r="H188" s="30"/>
      <c r="I188" s="151"/>
      <c r="J188" s="30"/>
      <c r="K188" s="30"/>
      <c r="L188" s="31"/>
      <c r="M188" s="152"/>
      <c r="N188" s="153"/>
      <c r="O188" s="51"/>
      <c r="P188" s="51"/>
      <c r="Q188" s="51"/>
      <c r="R188" s="51"/>
      <c r="S188" s="51"/>
      <c r="T188" s="52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T188" s="15" t="s">
        <v>129</v>
      </c>
      <c r="AU188" s="15" t="s">
        <v>79</v>
      </c>
    </row>
    <row r="189" spans="1:65" s="2" customFormat="1" ht="11.25">
      <c r="A189" s="30"/>
      <c r="B189" s="31"/>
      <c r="C189" s="30"/>
      <c r="D189" s="154" t="s">
        <v>130</v>
      </c>
      <c r="E189" s="30"/>
      <c r="F189" s="155" t="s">
        <v>290</v>
      </c>
      <c r="G189" s="30"/>
      <c r="H189" s="30"/>
      <c r="I189" s="151"/>
      <c r="J189" s="30"/>
      <c r="K189" s="30"/>
      <c r="L189" s="31"/>
      <c r="M189" s="152"/>
      <c r="N189" s="153"/>
      <c r="O189" s="51"/>
      <c r="P189" s="51"/>
      <c r="Q189" s="51"/>
      <c r="R189" s="51"/>
      <c r="S189" s="51"/>
      <c r="T189" s="52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T189" s="15" t="s">
        <v>130</v>
      </c>
      <c r="AU189" s="15" t="s">
        <v>79</v>
      </c>
    </row>
    <row r="190" spans="1:65" s="2" customFormat="1" ht="16.5" customHeight="1">
      <c r="A190" s="30"/>
      <c r="B190" s="135"/>
      <c r="C190" s="136" t="s">
        <v>291</v>
      </c>
      <c r="D190" s="136" t="s">
        <v>122</v>
      </c>
      <c r="E190" s="137" t="s">
        <v>292</v>
      </c>
      <c r="F190" s="138" t="s">
        <v>293</v>
      </c>
      <c r="G190" s="139" t="s">
        <v>154</v>
      </c>
      <c r="H190" s="140">
        <v>18</v>
      </c>
      <c r="I190" s="141"/>
      <c r="J190" s="142">
        <f>ROUND(I190*H190,2)</f>
        <v>0</v>
      </c>
      <c r="K190" s="138" t="s">
        <v>126</v>
      </c>
      <c r="L190" s="31"/>
      <c r="M190" s="143" t="s">
        <v>3</v>
      </c>
      <c r="N190" s="144" t="s">
        <v>40</v>
      </c>
      <c r="O190" s="51"/>
      <c r="P190" s="145">
        <f>O190*H190</f>
        <v>0</v>
      </c>
      <c r="Q190" s="145">
        <v>1.2640000000000001E-4</v>
      </c>
      <c r="R190" s="145">
        <f>Q190*H190</f>
        <v>2.2752000000000002E-3</v>
      </c>
      <c r="S190" s="145">
        <v>1.1000000000000001E-3</v>
      </c>
      <c r="T190" s="146">
        <f>S190*H190</f>
        <v>1.9800000000000002E-2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47" t="s">
        <v>127</v>
      </c>
      <c r="AT190" s="147" t="s">
        <v>122</v>
      </c>
      <c r="AU190" s="147" t="s">
        <v>79</v>
      </c>
      <c r="AY190" s="15" t="s">
        <v>119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5" t="s">
        <v>77</v>
      </c>
      <c r="BK190" s="148">
        <f>ROUND(I190*H190,2)</f>
        <v>0</v>
      </c>
      <c r="BL190" s="15" t="s">
        <v>127</v>
      </c>
      <c r="BM190" s="147" t="s">
        <v>294</v>
      </c>
    </row>
    <row r="191" spans="1:65" s="2" customFormat="1" ht="11.25">
      <c r="A191" s="30"/>
      <c r="B191" s="31"/>
      <c r="C191" s="30"/>
      <c r="D191" s="149" t="s">
        <v>129</v>
      </c>
      <c r="E191" s="30"/>
      <c r="F191" s="150" t="s">
        <v>293</v>
      </c>
      <c r="G191" s="30"/>
      <c r="H191" s="30"/>
      <c r="I191" s="151"/>
      <c r="J191" s="30"/>
      <c r="K191" s="30"/>
      <c r="L191" s="31"/>
      <c r="M191" s="152"/>
      <c r="N191" s="153"/>
      <c r="O191" s="51"/>
      <c r="P191" s="51"/>
      <c r="Q191" s="51"/>
      <c r="R191" s="51"/>
      <c r="S191" s="51"/>
      <c r="T191" s="52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T191" s="15" t="s">
        <v>129</v>
      </c>
      <c r="AU191" s="15" t="s">
        <v>79</v>
      </c>
    </row>
    <row r="192" spans="1:65" s="2" customFormat="1" ht="11.25">
      <c r="A192" s="30"/>
      <c r="B192" s="31"/>
      <c r="C192" s="30"/>
      <c r="D192" s="154" t="s">
        <v>130</v>
      </c>
      <c r="E192" s="30"/>
      <c r="F192" s="155" t="s">
        <v>295</v>
      </c>
      <c r="G192" s="30"/>
      <c r="H192" s="30"/>
      <c r="I192" s="151"/>
      <c r="J192" s="30"/>
      <c r="K192" s="30"/>
      <c r="L192" s="31"/>
      <c r="M192" s="152"/>
      <c r="N192" s="153"/>
      <c r="O192" s="51"/>
      <c r="P192" s="51"/>
      <c r="Q192" s="51"/>
      <c r="R192" s="51"/>
      <c r="S192" s="51"/>
      <c r="T192" s="52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T192" s="15" t="s">
        <v>130</v>
      </c>
      <c r="AU192" s="15" t="s">
        <v>79</v>
      </c>
    </row>
    <row r="193" spans="1:65" s="2" customFormat="1" ht="16.5" customHeight="1">
      <c r="A193" s="30"/>
      <c r="B193" s="135"/>
      <c r="C193" s="136" t="s">
        <v>213</v>
      </c>
      <c r="D193" s="136" t="s">
        <v>122</v>
      </c>
      <c r="E193" s="137" t="s">
        <v>296</v>
      </c>
      <c r="F193" s="138" t="s">
        <v>297</v>
      </c>
      <c r="G193" s="139" t="s">
        <v>154</v>
      </c>
      <c r="H193" s="140">
        <v>8</v>
      </c>
      <c r="I193" s="141"/>
      <c r="J193" s="142">
        <f>ROUND(I193*H193,2)</f>
        <v>0</v>
      </c>
      <c r="K193" s="138" t="s">
        <v>126</v>
      </c>
      <c r="L193" s="31"/>
      <c r="M193" s="143" t="s">
        <v>3</v>
      </c>
      <c r="N193" s="144" t="s">
        <v>40</v>
      </c>
      <c r="O193" s="51"/>
      <c r="P193" s="145">
        <f>O193*H193</f>
        <v>0</v>
      </c>
      <c r="Q193" s="145">
        <v>1.7100000000000001E-4</v>
      </c>
      <c r="R193" s="145">
        <f>Q193*H193</f>
        <v>1.3680000000000001E-3</v>
      </c>
      <c r="S193" s="145">
        <v>2.2000000000000001E-3</v>
      </c>
      <c r="T193" s="146">
        <f>S193*H193</f>
        <v>1.7600000000000001E-2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47" t="s">
        <v>127</v>
      </c>
      <c r="AT193" s="147" t="s">
        <v>122</v>
      </c>
      <c r="AU193" s="147" t="s">
        <v>79</v>
      </c>
      <c r="AY193" s="15" t="s">
        <v>119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5" t="s">
        <v>77</v>
      </c>
      <c r="BK193" s="148">
        <f>ROUND(I193*H193,2)</f>
        <v>0</v>
      </c>
      <c r="BL193" s="15" t="s">
        <v>127</v>
      </c>
      <c r="BM193" s="147" t="s">
        <v>298</v>
      </c>
    </row>
    <row r="194" spans="1:65" s="2" customFormat="1" ht="11.25">
      <c r="A194" s="30"/>
      <c r="B194" s="31"/>
      <c r="C194" s="30"/>
      <c r="D194" s="149" t="s">
        <v>129</v>
      </c>
      <c r="E194" s="30"/>
      <c r="F194" s="150" t="s">
        <v>297</v>
      </c>
      <c r="G194" s="30"/>
      <c r="H194" s="30"/>
      <c r="I194" s="151"/>
      <c r="J194" s="30"/>
      <c r="K194" s="30"/>
      <c r="L194" s="31"/>
      <c r="M194" s="152"/>
      <c r="N194" s="153"/>
      <c r="O194" s="51"/>
      <c r="P194" s="51"/>
      <c r="Q194" s="51"/>
      <c r="R194" s="51"/>
      <c r="S194" s="51"/>
      <c r="T194" s="52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T194" s="15" t="s">
        <v>129</v>
      </c>
      <c r="AU194" s="15" t="s">
        <v>79</v>
      </c>
    </row>
    <row r="195" spans="1:65" s="2" customFormat="1" ht="11.25">
      <c r="A195" s="30"/>
      <c r="B195" s="31"/>
      <c r="C195" s="30"/>
      <c r="D195" s="154" t="s">
        <v>130</v>
      </c>
      <c r="E195" s="30"/>
      <c r="F195" s="155" t="s">
        <v>299</v>
      </c>
      <c r="G195" s="30"/>
      <c r="H195" s="30"/>
      <c r="I195" s="151"/>
      <c r="J195" s="30"/>
      <c r="K195" s="30"/>
      <c r="L195" s="31"/>
      <c r="M195" s="152"/>
      <c r="N195" s="153"/>
      <c r="O195" s="51"/>
      <c r="P195" s="51"/>
      <c r="Q195" s="51"/>
      <c r="R195" s="51"/>
      <c r="S195" s="51"/>
      <c r="T195" s="52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T195" s="15" t="s">
        <v>130</v>
      </c>
      <c r="AU195" s="15" t="s">
        <v>79</v>
      </c>
    </row>
    <row r="196" spans="1:65" s="2" customFormat="1" ht="16.5" customHeight="1">
      <c r="A196" s="30"/>
      <c r="B196" s="135"/>
      <c r="C196" s="136" t="s">
        <v>300</v>
      </c>
      <c r="D196" s="136" t="s">
        <v>122</v>
      </c>
      <c r="E196" s="137" t="s">
        <v>301</v>
      </c>
      <c r="F196" s="138" t="s">
        <v>302</v>
      </c>
      <c r="G196" s="139" t="s">
        <v>154</v>
      </c>
      <c r="H196" s="140">
        <v>18</v>
      </c>
      <c r="I196" s="141"/>
      <c r="J196" s="142">
        <f>ROUND(I196*H196,2)</f>
        <v>0</v>
      </c>
      <c r="K196" s="138" t="s">
        <v>126</v>
      </c>
      <c r="L196" s="31"/>
      <c r="M196" s="143" t="s">
        <v>3</v>
      </c>
      <c r="N196" s="144" t="s">
        <v>40</v>
      </c>
      <c r="O196" s="51"/>
      <c r="P196" s="145">
        <f>O196*H196</f>
        <v>0</v>
      </c>
      <c r="Q196" s="145">
        <v>2.062E-4</v>
      </c>
      <c r="R196" s="145">
        <f>Q196*H196</f>
        <v>3.7115999999999998E-3</v>
      </c>
      <c r="S196" s="145">
        <v>3.5000000000000001E-3</v>
      </c>
      <c r="T196" s="146">
        <f>S196*H196</f>
        <v>6.3E-2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47" t="s">
        <v>127</v>
      </c>
      <c r="AT196" s="147" t="s">
        <v>122</v>
      </c>
      <c r="AU196" s="147" t="s">
        <v>79</v>
      </c>
      <c r="AY196" s="15" t="s">
        <v>119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5" t="s">
        <v>77</v>
      </c>
      <c r="BK196" s="148">
        <f>ROUND(I196*H196,2)</f>
        <v>0</v>
      </c>
      <c r="BL196" s="15" t="s">
        <v>127</v>
      </c>
      <c r="BM196" s="147" t="s">
        <v>303</v>
      </c>
    </row>
    <row r="197" spans="1:65" s="2" customFormat="1" ht="11.25">
      <c r="A197" s="30"/>
      <c r="B197" s="31"/>
      <c r="C197" s="30"/>
      <c r="D197" s="149" t="s">
        <v>129</v>
      </c>
      <c r="E197" s="30"/>
      <c r="F197" s="150" t="s">
        <v>302</v>
      </c>
      <c r="G197" s="30"/>
      <c r="H197" s="30"/>
      <c r="I197" s="151"/>
      <c r="J197" s="30"/>
      <c r="K197" s="30"/>
      <c r="L197" s="31"/>
      <c r="M197" s="152"/>
      <c r="N197" s="153"/>
      <c r="O197" s="51"/>
      <c r="P197" s="51"/>
      <c r="Q197" s="51"/>
      <c r="R197" s="51"/>
      <c r="S197" s="51"/>
      <c r="T197" s="52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T197" s="15" t="s">
        <v>129</v>
      </c>
      <c r="AU197" s="15" t="s">
        <v>79</v>
      </c>
    </row>
    <row r="198" spans="1:65" s="2" customFormat="1" ht="11.25">
      <c r="A198" s="30"/>
      <c r="B198" s="31"/>
      <c r="C198" s="30"/>
      <c r="D198" s="154" t="s">
        <v>130</v>
      </c>
      <c r="E198" s="30"/>
      <c r="F198" s="155" t="s">
        <v>304</v>
      </c>
      <c r="G198" s="30"/>
      <c r="H198" s="30"/>
      <c r="I198" s="151"/>
      <c r="J198" s="30"/>
      <c r="K198" s="30"/>
      <c r="L198" s="31"/>
      <c r="M198" s="152"/>
      <c r="N198" s="153"/>
      <c r="O198" s="51"/>
      <c r="P198" s="51"/>
      <c r="Q198" s="51"/>
      <c r="R198" s="51"/>
      <c r="S198" s="51"/>
      <c r="T198" s="52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T198" s="15" t="s">
        <v>130</v>
      </c>
      <c r="AU198" s="15" t="s">
        <v>79</v>
      </c>
    </row>
    <row r="199" spans="1:65" s="2" customFormat="1" ht="16.5" customHeight="1">
      <c r="A199" s="30"/>
      <c r="B199" s="135"/>
      <c r="C199" s="136" t="s">
        <v>217</v>
      </c>
      <c r="D199" s="136" t="s">
        <v>122</v>
      </c>
      <c r="E199" s="137" t="s">
        <v>305</v>
      </c>
      <c r="F199" s="138" t="s">
        <v>306</v>
      </c>
      <c r="G199" s="139" t="s">
        <v>154</v>
      </c>
      <c r="H199" s="140">
        <v>6</v>
      </c>
      <c r="I199" s="141"/>
      <c r="J199" s="142">
        <f>ROUND(I199*H199,2)</f>
        <v>0</v>
      </c>
      <c r="K199" s="138" t="s">
        <v>155</v>
      </c>
      <c r="L199" s="31"/>
      <c r="M199" s="143" t="s">
        <v>3</v>
      </c>
      <c r="N199" s="144" t="s">
        <v>40</v>
      </c>
      <c r="O199" s="51"/>
      <c r="P199" s="145">
        <f>O199*H199</f>
        <v>0</v>
      </c>
      <c r="Q199" s="145">
        <v>0</v>
      </c>
      <c r="R199" s="145">
        <f>Q199*H199</f>
        <v>0</v>
      </c>
      <c r="S199" s="145">
        <v>0</v>
      </c>
      <c r="T199" s="146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47" t="s">
        <v>127</v>
      </c>
      <c r="AT199" s="147" t="s">
        <v>122</v>
      </c>
      <c r="AU199" s="147" t="s">
        <v>79</v>
      </c>
      <c r="AY199" s="15" t="s">
        <v>119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5" t="s">
        <v>77</v>
      </c>
      <c r="BK199" s="148">
        <f>ROUND(I199*H199,2)</f>
        <v>0</v>
      </c>
      <c r="BL199" s="15" t="s">
        <v>127</v>
      </c>
      <c r="BM199" s="147" t="s">
        <v>307</v>
      </c>
    </row>
    <row r="200" spans="1:65" s="2" customFormat="1" ht="11.25">
      <c r="A200" s="30"/>
      <c r="B200" s="31"/>
      <c r="C200" s="30"/>
      <c r="D200" s="149" t="s">
        <v>129</v>
      </c>
      <c r="E200" s="30"/>
      <c r="F200" s="150" t="s">
        <v>306</v>
      </c>
      <c r="G200" s="30"/>
      <c r="H200" s="30"/>
      <c r="I200" s="151"/>
      <c r="J200" s="30"/>
      <c r="K200" s="30"/>
      <c r="L200" s="31"/>
      <c r="M200" s="152"/>
      <c r="N200" s="153"/>
      <c r="O200" s="51"/>
      <c r="P200" s="51"/>
      <c r="Q200" s="51"/>
      <c r="R200" s="51"/>
      <c r="S200" s="51"/>
      <c r="T200" s="52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T200" s="15" t="s">
        <v>129</v>
      </c>
      <c r="AU200" s="15" t="s">
        <v>79</v>
      </c>
    </row>
    <row r="201" spans="1:65" s="2" customFormat="1" ht="16.5" customHeight="1">
      <c r="A201" s="30"/>
      <c r="B201" s="135"/>
      <c r="C201" s="136" t="s">
        <v>308</v>
      </c>
      <c r="D201" s="136" t="s">
        <v>122</v>
      </c>
      <c r="E201" s="137" t="s">
        <v>309</v>
      </c>
      <c r="F201" s="138" t="s">
        <v>310</v>
      </c>
      <c r="G201" s="139" t="s">
        <v>264</v>
      </c>
      <c r="H201" s="140">
        <v>4</v>
      </c>
      <c r="I201" s="141"/>
      <c r="J201" s="142">
        <f>ROUND(I201*H201,2)</f>
        <v>0</v>
      </c>
      <c r="K201" s="138" t="s">
        <v>155</v>
      </c>
      <c r="L201" s="31"/>
      <c r="M201" s="143" t="s">
        <v>3</v>
      </c>
      <c r="N201" s="144" t="s">
        <v>40</v>
      </c>
      <c r="O201" s="51"/>
      <c r="P201" s="145">
        <f>O201*H201</f>
        <v>0</v>
      </c>
      <c r="Q201" s="145">
        <v>0</v>
      </c>
      <c r="R201" s="145">
        <f>Q201*H201</f>
        <v>0</v>
      </c>
      <c r="S201" s="145">
        <v>0</v>
      </c>
      <c r="T201" s="146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47" t="s">
        <v>127</v>
      </c>
      <c r="AT201" s="147" t="s">
        <v>122</v>
      </c>
      <c r="AU201" s="147" t="s">
        <v>79</v>
      </c>
      <c r="AY201" s="15" t="s">
        <v>119</v>
      </c>
      <c r="BE201" s="148">
        <f>IF(N201="základní",J201,0)</f>
        <v>0</v>
      </c>
      <c r="BF201" s="148">
        <f>IF(N201="snížená",J201,0)</f>
        <v>0</v>
      </c>
      <c r="BG201" s="148">
        <f>IF(N201="zákl. přenesená",J201,0)</f>
        <v>0</v>
      </c>
      <c r="BH201" s="148">
        <f>IF(N201="sníž. přenesená",J201,0)</f>
        <v>0</v>
      </c>
      <c r="BI201" s="148">
        <f>IF(N201="nulová",J201,0)</f>
        <v>0</v>
      </c>
      <c r="BJ201" s="15" t="s">
        <v>77</v>
      </c>
      <c r="BK201" s="148">
        <f>ROUND(I201*H201,2)</f>
        <v>0</v>
      </c>
      <c r="BL201" s="15" t="s">
        <v>127</v>
      </c>
      <c r="BM201" s="147" t="s">
        <v>311</v>
      </c>
    </row>
    <row r="202" spans="1:65" s="2" customFormat="1" ht="11.25">
      <c r="A202" s="30"/>
      <c r="B202" s="31"/>
      <c r="C202" s="30"/>
      <c r="D202" s="149" t="s">
        <v>129</v>
      </c>
      <c r="E202" s="30"/>
      <c r="F202" s="150" t="s">
        <v>310</v>
      </c>
      <c r="G202" s="30"/>
      <c r="H202" s="30"/>
      <c r="I202" s="151"/>
      <c r="J202" s="30"/>
      <c r="K202" s="30"/>
      <c r="L202" s="31"/>
      <c r="M202" s="152"/>
      <c r="N202" s="153"/>
      <c r="O202" s="51"/>
      <c r="P202" s="51"/>
      <c r="Q202" s="51"/>
      <c r="R202" s="51"/>
      <c r="S202" s="51"/>
      <c r="T202" s="52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T202" s="15" t="s">
        <v>129</v>
      </c>
      <c r="AU202" s="15" t="s">
        <v>79</v>
      </c>
    </row>
    <row r="203" spans="1:65" s="2" customFormat="1" ht="16.5" customHeight="1">
      <c r="A203" s="30"/>
      <c r="B203" s="135"/>
      <c r="C203" s="136" t="s">
        <v>221</v>
      </c>
      <c r="D203" s="136" t="s">
        <v>122</v>
      </c>
      <c r="E203" s="137" t="s">
        <v>312</v>
      </c>
      <c r="F203" s="138" t="s">
        <v>313</v>
      </c>
      <c r="G203" s="139" t="s">
        <v>160</v>
      </c>
      <c r="H203" s="140">
        <v>0.27800000000000002</v>
      </c>
      <c r="I203" s="141"/>
      <c r="J203" s="142">
        <f>ROUND(I203*H203,2)</f>
        <v>0</v>
      </c>
      <c r="K203" s="138" t="s">
        <v>126</v>
      </c>
      <c r="L203" s="31"/>
      <c r="M203" s="143" t="s">
        <v>3</v>
      </c>
      <c r="N203" s="144" t="s">
        <v>40</v>
      </c>
      <c r="O203" s="51"/>
      <c r="P203" s="145">
        <f>O203*H203</f>
        <v>0</v>
      </c>
      <c r="Q203" s="145">
        <v>0</v>
      </c>
      <c r="R203" s="145">
        <f>Q203*H203</f>
        <v>0</v>
      </c>
      <c r="S203" s="145">
        <v>0</v>
      </c>
      <c r="T203" s="146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47" t="s">
        <v>127</v>
      </c>
      <c r="AT203" s="147" t="s">
        <v>122</v>
      </c>
      <c r="AU203" s="147" t="s">
        <v>79</v>
      </c>
      <c r="AY203" s="15" t="s">
        <v>119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5" t="s">
        <v>77</v>
      </c>
      <c r="BK203" s="148">
        <f>ROUND(I203*H203,2)</f>
        <v>0</v>
      </c>
      <c r="BL203" s="15" t="s">
        <v>127</v>
      </c>
      <c r="BM203" s="147" t="s">
        <v>314</v>
      </c>
    </row>
    <row r="204" spans="1:65" s="2" customFormat="1" ht="11.25">
      <c r="A204" s="30"/>
      <c r="B204" s="31"/>
      <c r="C204" s="30"/>
      <c r="D204" s="149" t="s">
        <v>129</v>
      </c>
      <c r="E204" s="30"/>
      <c r="F204" s="150" t="s">
        <v>313</v>
      </c>
      <c r="G204" s="30"/>
      <c r="H204" s="30"/>
      <c r="I204" s="151"/>
      <c r="J204" s="30"/>
      <c r="K204" s="30"/>
      <c r="L204" s="31"/>
      <c r="M204" s="152"/>
      <c r="N204" s="153"/>
      <c r="O204" s="51"/>
      <c r="P204" s="51"/>
      <c r="Q204" s="51"/>
      <c r="R204" s="51"/>
      <c r="S204" s="51"/>
      <c r="T204" s="52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T204" s="15" t="s">
        <v>129</v>
      </c>
      <c r="AU204" s="15" t="s">
        <v>79</v>
      </c>
    </row>
    <row r="205" spans="1:65" s="2" customFormat="1" ht="11.25">
      <c r="A205" s="30"/>
      <c r="B205" s="31"/>
      <c r="C205" s="30"/>
      <c r="D205" s="154" t="s">
        <v>130</v>
      </c>
      <c r="E205" s="30"/>
      <c r="F205" s="155" t="s">
        <v>315</v>
      </c>
      <c r="G205" s="30"/>
      <c r="H205" s="30"/>
      <c r="I205" s="151"/>
      <c r="J205" s="30"/>
      <c r="K205" s="30"/>
      <c r="L205" s="31"/>
      <c r="M205" s="152"/>
      <c r="N205" s="153"/>
      <c r="O205" s="51"/>
      <c r="P205" s="51"/>
      <c r="Q205" s="51"/>
      <c r="R205" s="51"/>
      <c r="S205" s="51"/>
      <c r="T205" s="52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T205" s="15" t="s">
        <v>130</v>
      </c>
      <c r="AU205" s="15" t="s">
        <v>79</v>
      </c>
    </row>
    <row r="206" spans="1:65" s="2" customFormat="1" ht="16.5" customHeight="1">
      <c r="A206" s="30"/>
      <c r="B206" s="135"/>
      <c r="C206" s="136" t="s">
        <v>316</v>
      </c>
      <c r="D206" s="136" t="s">
        <v>122</v>
      </c>
      <c r="E206" s="137" t="s">
        <v>317</v>
      </c>
      <c r="F206" s="138" t="s">
        <v>318</v>
      </c>
      <c r="G206" s="139" t="s">
        <v>154</v>
      </c>
      <c r="H206" s="140">
        <v>6</v>
      </c>
      <c r="I206" s="141"/>
      <c r="J206" s="142">
        <f>ROUND(I206*H206,2)</f>
        <v>0</v>
      </c>
      <c r="K206" s="138" t="s">
        <v>126</v>
      </c>
      <c r="L206" s="31"/>
      <c r="M206" s="143" t="s">
        <v>3</v>
      </c>
      <c r="N206" s="144" t="s">
        <v>40</v>
      </c>
      <c r="O206" s="51"/>
      <c r="P206" s="145">
        <f>O206*H206</f>
        <v>0</v>
      </c>
      <c r="Q206" s="145">
        <v>2.1956999999999999E-4</v>
      </c>
      <c r="R206" s="145">
        <f>Q206*H206</f>
        <v>1.3174199999999999E-3</v>
      </c>
      <c r="S206" s="145">
        <v>0</v>
      </c>
      <c r="T206" s="146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47" t="s">
        <v>127</v>
      </c>
      <c r="AT206" s="147" t="s">
        <v>122</v>
      </c>
      <c r="AU206" s="147" t="s">
        <v>79</v>
      </c>
      <c r="AY206" s="15" t="s">
        <v>119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5" t="s">
        <v>77</v>
      </c>
      <c r="BK206" s="148">
        <f>ROUND(I206*H206,2)</f>
        <v>0</v>
      </c>
      <c r="BL206" s="15" t="s">
        <v>127</v>
      </c>
      <c r="BM206" s="147" t="s">
        <v>319</v>
      </c>
    </row>
    <row r="207" spans="1:65" s="2" customFormat="1" ht="11.25">
      <c r="A207" s="30"/>
      <c r="B207" s="31"/>
      <c r="C207" s="30"/>
      <c r="D207" s="149" t="s">
        <v>129</v>
      </c>
      <c r="E207" s="30"/>
      <c r="F207" s="150" t="s">
        <v>318</v>
      </c>
      <c r="G207" s="30"/>
      <c r="H207" s="30"/>
      <c r="I207" s="151"/>
      <c r="J207" s="30"/>
      <c r="K207" s="30"/>
      <c r="L207" s="31"/>
      <c r="M207" s="152"/>
      <c r="N207" s="153"/>
      <c r="O207" s="51"/>
      <c r="P207" s="51"/>
      <c r="Q207" s="51"/>
      <c r="R207" s="51"/>
      <c r="S207" s="51"/>
      <c r="T207" s="52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T207" s="15" t="s">
        <v>129</v>
      </c>
      <c r="AU207" s="15" t="s">
        <v>79</v>
      </c>
    </row>
    <row r="208" spans="1:65" s="2" customFormat="1" ht="11.25">
      <c r="A208" s="30"/>
      <c r="B208" s="31"/>
      <c r="C208" s="30"/>
      <c r="D208" s="154" t="s">
        <v>130</v>
      </c>
      <c r="E208" s="30"/>
      <c r="F208" s="155" t="s">
        <v>320</v>
      </c>
      <c r="G208" s="30"/>
      <c r="H208" s="30"/>
      <c r="I208" s="151"/>
      <c r="J208" s="30"/>
      <c r="K208" s="30"/>
      <c r="L208" s="31"/>
      <c r="M208" s="152"/>
      <c r="N208" s="153"/>
      <c r="O208" s="51"/>
      <c r="P208" s="51"/>
      <c r="Q208" s="51"/>
      <c r="R208" s="51"/>
      <c r="S208" s="51"/>
      <c r="T208" s="52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T208" s="15" t="s">
        <v>130</v>
      </c>
      <c r="AU208" s="15" t="s">
        <v>79</v>
      </c>
    </row>
    <row r="209" spans="1:65" s="2" customFormat="1" ht="16.5" customHeight="1">
      <c r="A209" s="30"/>
      <c r="B209" s="135"/>
      <c r="C209" s="136" t="s">
        <v>226</v>
      </c>
      <c r="D209" s="136" t="s">
        <v>122</v>
      </c>
      <c r="E209" s="137" t="s">
        <v>321</v>
      </c>
      <c r="F209" s="138" t="s">
        <v>322</v>
      </c>
      <c r="G209" s="139" t="s">
        <v>154</v>
      </c>
      <c r="H209" s="140">
        <v>2</v>
      </c>
      <c r="I209" s="141"/>
      <c r="J209" s="142">
        <f>ROUND(I209*H209,2)</f>
        <v>0</v>
      </c>
      <c r="K209" s="138" t="s">
        <v>126</v>
      </c>
      <c r="L209" s="31"/>
      <c r="M209" s="143" t="s">
        <v>3</v>
      </c>
      <c r="N209" s="144" t="s">
        <v>40</v>
      </c>
      <c r="O209" s="51"/>
      <c r="P209" s="145">
        <f>O209*H209</f>
        <v>0</v>
      </c>
      <c r="Q209" s="145">
        <v>2.6957000000000001E-4</v>
      </c>
      <c r="R209" s="145">
        <f>Q209*H209</f>
        <v>5.3914000000000002E-4</v>
      </c>
      <c r="S209" s="145">
        <v>0</v>
      </c>
      <c r="T209" s="146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47" t="s">
        <v>127</v>
      </c>
      <c r="AT209" s="147" t="s">
        <v>122</v>
      </c>
      <c r="AU209" s="147" t="s">
        <v>79</v>
      </c>
      <c r="AY209" s="15" t="s">
        <v>119</v>
      </c>
      <c r="BE209" s="148">
        <f>IF(N209="základní",J209,0)</f>
        <v>0</v>
      </c>
      <c r="BF209" s="148">
        <f>IF(N209="snížená",J209,0)</f>
        <v>0</v>
      </c>
      <c r="BG209" s="148">
        <f>IF(N209="zákl. přenesená",J209,0)</f>
        <v>0</v>
      </c>
      <c r="BH209" s="148">
        <f>IF(N209="sníž. přenesená",J209,0)</f>
        <v>0</v>
      </c>
      <c r="BI209" s="148">
        <f>IF(N209="nulová",J209,0)</f>
        <v>0</v>
      </c>
      <c r="BJ209" s="15" t="s">
        <v>77</v>
      </c>
      <c r="BK209" s="148">
        <f>ROUND(I209*H209,2)</f>
        <v>0</v>
      </c>
      <c r="BL209" s="15" t="s">
        <v>127</v>
      </c>
      <c r="BM209" s="147" t="s">
        <v>323</v>
      </c>
    </row>
    <row r="210" spans="1:65" s="2" customFormat="1" ht="11.25">
      <c r="A210" s="30"/>
      <c r="B210" s="31"/>
      <c r="C210" s="30"/>
      <c r="D210" s="149" t="s">
        <v>129</v>
      </c>
      <c r="E210" s="30"/>
      <c r="F210" s="150" t="s">
        <v>322</v>
      </c>
      <c r="G210" s="30"/>
      <c r="H210" s="30"/>
      <c r="I210" s="151"/>
      <c r="J210" s="30"/>
      <c r="K210" s="30"/>
      <c r="L210" s="31"/>
      <c r="M210" s="152"/>
      <c r="N210" s="153"/>
      <c r="O210" s="51"/>
      <c r="P210" s="51"/>
      <c r="Q210" s="51"/>
      <c r="R210" s="51"/>
      <c r="S210" s="51"/>
      <c r="T210" s="52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T210" s="15" t="s">
        <v>129</v>
      </c>
      <c r="AU210" s="15" t="s">
        <v>79</v>
      </c>
    </row>
    <row r="211" spans="1:65" s="2" customFormat="1" ht="11.25">
      <c r="A211" s="30"/>
      <c r="B211" s="31"/>
      <c r="C211" s="30"/>
      <c r="D211" s="154" t="s">
        <v>130</v>
      </c>
      <c r="E211" s="30"/>
      <c r="F211" s="155" t="s">
        <v>324</v>
      </c>
      <c r="G211" s="30"/>
      <c r="H211" s="30"/>
      <c r="I211" s="151"/>
      <c r="J211" s="30"/>
      <c r="K211" s="30"/>
      <c r="L211" s="31"/>
      <c r="M211" s="152"/>
      <c r="N211" s="153"/>
      <c r="O211" s="51"/>
      <c r="P211" s="51"/>
      <c r="Q211" s="51"/>
      <c r="R211" s="51"/>
      <c r="S211" s="51"/>
      <c r="T211" s="52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T211" s="15" t="s">
        <v>130</v>
      </c>
      <c r="AU211" s="15" t="s">
        <v>79</v>
      </c>
    </row>
    <row r="212" spans="1:65" s="2" customFormat="1" ht="16.5" customHeight="1">
      <c r="A212" s="30"/>
      <c r="B212" s="135"/>
      <c r="C212" s="136" t="s">
        <v>325</v>
      </c>
      <c r="D212" s="136" t="s">
        <v>122</v>
      </c>
      <c r="E212" s="137" t="s">
        <v>326</v>
      </c>
      <c r="F212" s="138" t="s">
        <v>327</v>
      </c>
      <c r="G212" s="139" t="s">
        <v>154</v>
      </c>
      <c r="H212" s="140">
        <v>2</v>
      </c>
      <c r="I212" s="141"/>
      <c r="J212" s="142">
        <f>ROUND(I212*H212,2)</f>
        <v>0</v>
      </c>
      <c r="K212" s="138" t="s">
        <v>155</v>
      </c>
      <c r="L212" s="31"/>
      <c r="M212" s="143" t="s">
        <v>3</v>
      </c>
      <c r="N212" s="144" t="s">
        <v>40</v>
      </c>
      <c r="O212" s="51"/>
      <c r="P212" s="145">
        <f>O212*H212</f>
        <v>0</v>
      </c>
      <c r="Q212" s="145">
        <v>0</v>
      </c>
      <c r="R212" s="145">
        <f>Q212*H212</f>
        <v>0</v>
      </c>
      <c r="S212" s="145">
        <v>0</v>
      </c>
      <c r="T212" s="146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47" t="s">
        <v>127</v>
      </c>
      <c r="AT212" s="147" t="s">
        <v>122</v>
      </c>
      <c r="AU212" s="147" t="s">
        <v>79</v>
      </c>
      <c r="AY212" s="15" t="s">
        <v>119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5" t="s">
        <v>77</v>
      </c>
      <c r="BK212" s="148">
        <f>ROUND(I212*H212,2)</f>
        <v>0</v>
      </c>
      <c r="BL212" s="15" t="s">
        <v>127</v>
      </c>
      <c r="BM212" s="147" t="s">
        <v>328</v>
      </c>
    </row>
    <row r="213" spans="1:65" s="2" customFormat="1" ht="11.25">
      <c r="A213" s="30"/>
      <c r="B213" s="31"/>
      <c r="C213" s="30"/>
      <c r="D213" s="149" t="s">
        <v>129</v>
      </c>
      <c r="E213" s="30"/>
      <c r="F213" s="150" t="s">
        <v>327</v>
      </c>
      <c r="G213" s="30"/>
      <c r="H213" s="30"/>
      <c r="I213" s="151"/>
      <c r="J213" s="30"/>
      <c r="K213" s="30"/>
      <c r="L213" s="31"/>
      <c r="M213" s="152"/>
      <c r="N213" s="153"/>
      <c r="O213" s="51"/>
      <c r="P213" s="51"/>
      <c r="Q213" s="51"/>
      <c r="R213" s="51"/>
      <c r="S213" s="51"/>
      <c r="T213" s="52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T213" s="15" t="s">
        <v>129</v>
      </c>
      <c r="AU213" s="15" t="s">
        <v>79</v>
      </c>
    </row>
    <row r="214" spans="1:65" s="2" customFormat="1" ht="16.5" customHeight="1">
      <c r="A214" s="30"/>
      <c r="B214" s="135"/>
      <c r="C214" s="136" t="s">
        <v>230</v>
      </c>
      <c r="D214" s="136" t="s">
        <v>122</v>
      </c>
      <c r="E214" s="137" t="s">
        <v>329</v>
      </c>
      <c r="F214" s="138" t="s">
        <v>330</v>
      </c>
      <c r="G214" s="139" t="s">
        <v>154</v>
      </c>
      <c r="H214" s="140">
        <v>1</v>
      </c>
      <c r="I214" s="141"/>
      <c r="J214" s="142">
        <f>ROUND(I214*H214,2)</f>
        <v>0</v>
      </c>
      <c r="K214" s="138" t="s">
        <v>126</v>
      </c>
      <c r="L214" s="31"/>
      <c r="M214" s="143" t="s">
        <v>3</v>
      </c>
      <c r="N214" s="144" t="s">
        <v>40</v>
      </c>
      <c r="O214" s="51"/>
      <c r="P214" s="145">
        <f>O214*H214</f>
        <v>0</v>
      </c>
      <c r="Q214" s="145">
        <v>5.6957000000000004E-4</v>
      </c>
      <c r="R214" s="145">
        <f>Q214*H214</f>
        <v>5.6957000000000004E-4</v>
      </c>
      <c r="S214" s="145">
        <v>0</v>
      </c>
      <c r="T214" s="146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47" t="s">
        <v>127</v>
      </c>
      <c r="AT214" s="147" t="s">
        <v>122</v>
      </c>
      <c r="AU214" s="147" t="s">
        <v>79</v>
      </c>
      <c r="AY214" s="15" t="s">
        <v>119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5" t="s">
        <v>77</v>
      </c>
      <c r="BK214" s="148">
        <f>ROUND(I214*H214,2)</f>
        <v>0</v>
      </c>
      <c r="BL214" s="15" t="s">
        <v>127</v>
      </c>
      <c r="BM214" s="147" t="s">
        <v>331</v>
      </c>
    </row>
    <row r="215" spans="1:65" s="2" customFormat="1" ht="11.25">
      <c r="A215" s="30"/>
      <c r="B215" s="31"/>
      <c r="C215" s="30"/>
      <c r="D215" s="149" t="s">
        <v>129</v>
      </c>
      <c r="E215" s="30"/>
      <c r="F215" s="150" t="s">
        <v>330</v>
      </c>
      <c r="G215" s="30"/>
      <c r="H215" s="30"/>
      <c r="I215" s="151"/>
      <c r="J215" s="30"/>
      <c r="K215" s="30"/>
      <c r="L215" s="31"/>
      <c r="M215" s="152"/>
      <c r="N215" s="153"/>
      <c r="O215" s="51"/>
      <c r="P215" s="51"/>
      <c r="Q215" s="51"/>
      <c r="R215" s="51"/>
      <c r="S215" s="51"/>
      <c r="T215" s="52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T215" s="15" t="s">
        <v>129</v>
      </c>
      <c r="AU215" s="15" t="s">
        <v>79</v>
      </c>
    </row>
    <row r="216" spans="1:65" s="2" customFormat="1" ht="11.25">
      <c r="A216" s="30"/>
      <c r="B216" s="31"/>
      <c r="C216" s="30"/>
      <c r="D216" s="154" t="s">
        <v>130</v>
      </c>
      <c r="E216" s="30"/>
      <c r="F216" s="155" t="s">
        <v>332</v>
      </c>
      <c r="G216" s="30"/>
      <c r="H216" s="30"/>
      <c r="I216" s="151"/>
      <c r="J216" s="30"/>
      <c r="K216" s="30"/>
      <c r="L216" s="31"/>
      <c r="M216" s="152"/>
      <c r="N216" s="153"/>
      <c r="O216" s="51"/>
      <c r="P216" s="51"/>
      <c r="Q216" s="51"/>
      <c r="R216" s="51"/>
      <c r="S216" s="51"/>
      <c r="T216" s="52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T216" s="15" t="s">
        <v>130</v>
      </c>
      <c r="AU216" s="15" t="s">
        <v>79</v>
      </c>
    </row>
    <row r="217" spans="1:65" s="2" customFormat="1" ht="16.5" customHeight="1">
      <c r="A217" s="30"/>
      <c r="B217" s="135"/>
      <c r="C217" s="136" t="s">
        <v>333</v>
      </c>
      <c r="D217" s="136" t="s">
        <v>122</v>
      </c>
      <c r="E217" s="137" t="s">
        <v>334</v>
      </c>
      <c r="F217" s="138" t="s">
        <v>335</v>
      </c>
      <c r="G217" s="139" t="s">
        <v>154</v>
      </c>
      <c r="H217" s="140">
        <v>2</v>
      </c>
      <c r="I217" s="141"/>
      <c r="J217" s="142">
        <f>ROUND(I217*H217,2)</f>
        <v>0</v>
      </c>
      <c r="K217" s="138" t="s">
        <v>126</v>
      </c>
      <c r="L217" s="31"/>
      <c r="M217" s="143" t="s">
        <v>3</v>
      </c>
      <c r="N217" s="144" t="s">
        <v>40</v>
      </c>
      <c r="O217" s="51"/>
      <c r="P217" s="145">
        <f>O217*H217</f>
        <v>0</v>
      </c>
      <c r="Q217" s="145">
        <v>1.7295699999999999E-3</v>
      </c>
      <c r="R217" s="145">
        <f>Q217*H217</f>
        <v>3.4591399999999999E-3</v>
      </c>
      <c r="S217" s="145">
        <v>0</v>
      </c>
      <c r="T217" s="146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47" t="s">
        <v>127</v>
      </c>
      <c r="AT217" s="147" t="s">
        <v>122</v>
      </c>
      <c r="AU217" s="147" t="s">
        <v>79</v>
      </c>
      <c r="AY217" s="15" t="s">
        <v>119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5" t="s">
        <v>77</v>
      </c>
      <c r="BK217" s="148">
        <f>ROUND(I217*H217,2)</f>
        <v>0</v>
      </c>
      <c r="BL217" s="15" t="s">
        <v>127</v>
      </c>
      <c r="BM217" s="147" t="s">
        <v>336</v>
      </c>
    </row>
    <row r="218" spans="1:65" s="2" customFormat="1" ht="11.25">
      <c r="A218" s="30"/>
      <c r="B218" s="31"/>
      <c r="C218" s="30"/>
      <c r="D218" s="149" t="s">
        <v>129</v>
      </c>
      <c r="E218" s="30"/>
      <c r="F218" s="150" t="s">
        <v>335</v>
      </c>
      <c r="G218" s="30"/>
      <c r="H218" s="30"/>
      <c r="I218" s="151"/>
      <c r="J218" s="30"/>
      <c r="K218" s="30"/>
      <c r="L218" s="31"/>
      <c r="M218" s="152"/>
      <c r="N218" s="153"/>
      <c r="O218" s="51"/>
      <c r="P218" s="51"/>
      <c r="Q218" s="51"/>
      <c r="R218" s="51"/>
      <c r="S218" s="51"/>
      <c r="T218" s="52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T218" s="15" t="s">
        <v>129</v>
      </c>
      <c r="AU218" s="15" t="s">
        <v>79</v>
      </c>
    </row>
    <row r="219" spans="1:65" s="2" customFormat="1" ht="11.25">
      <c r="A219" s="30"/>
      <c r="B219" s="31"/>
      <c r="C219" s="30"/>
      <c r="D219" s="154" t="s">
        <v>130</v>
      </c>
      <c r="E219" s="30"/>
      <c r="F219" s="155" t="s">
        <v>337</v>
      </c>
      <c r="G219" s="30"/>
      <c r="H219" s="30"/>
      <c r="I219" s="151"/>
      <c r="J219" s="30"/>
      <c r="K219" s="30"/>
      <c r="L219" s="31"/>
      <c r="M219" s="152"/>
      <c r="N219" s="153"/>
      <c r="O219" s="51"/>
      <c r="P219" s="51"/>
      <c r="Q219" s="51"/>
      <c r="R219" s="51"/>
      <c r="S219" s="51"/>
      <c r="T219" s="52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T219" s="15" t="s">
        <v>130</v>
      </c>
      <c r="AU219" s="15" t="s">
        <v>79</v>
      </c>
    </row>
    <row r="220" spans="1:65" s="2" customFormat="1" ht="16.5" customHeight="1">
      <c r="A220" s="30"/>
      <c r="B220" s="135"/>
      <c r="C220" s="136" t="s">
        <v>235</v>
      </c>
      <c r="D220" s="136" t="s">
        <v>122</v>
      </c>
      <c r="E220" s="137" t="s">
        <v>338</v>
      </c>
      <c r="F220" s="138" t="s">
        <v>339</v>
      </c>
      <c r="G220" s="139" t="s">
        <v>154</v>
      </c>
      <c r="H220" s="140">
        <v>2</v>
      </c>
      <c r="I220" s="141"/>
      <c r="J220" s="142">
        <f>ROUND(I220*H220,2)</f>
        <v>0</v>
      </c>
      <c r="K220" s="138" t="s">
        <v>126</v>
      </c>
      <c r="L220" s="31"/>
      <c r="M220" s="143" t="s">
        <v>3</v>
      </c>
      <c r="N220" s="144" t="s">
        <v>40</v>
      </c>
      <c r="O220" s="51"/>
      <c r="P220" s="145">
        <f>O220*H220</f>
        <v>0</v>
      </c>
      <c r="Q220" s="145">
        <v>3.3956999999999998E-4</v>
      </c>
      <c r="R220" s="145">
        <f>Q220*H220</f>
        <v>6.7913999999999995E-4</v>
      </c>
      <c r="S220" s="145">
        <v>0</v>
      </c>
      <c r="T220" s="146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47" t="s">
        <v>127</v>
      </c>
      <c r="AT220" s="147" t="s">
        <v>122</v>
      </c>
      <c r="AU220" s="147" t="s">
        <v>79</v>
      </c>
      <c r="AY220" s="15" t="s">
        <v>119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5" t="s">
        <v>77</v>
      </c>
      <c r="BK220" s="148">
        <f>ROUND(I220*H220,2)</f>
        <v>0</v>
      </c>
      <c r="BL220" s="15" t="s">
        <v>127</v>
      </c>
      <c r="BM220" s="147" t="s">
        <v>340</v>
      </c>
    </row>
    <row r="221" spans="1:65" s="2" customFormat="1" ht="11.25">
      <c r="A221" s="30"/>
      <c r="B221" s="31"/>
      <c r="C221" s="30"/>
      <c r="D221" s="149" t="s">
        <v>129</v>
      </c>
      <c r="E221" s="30"/>
      <c r="F221" s="150" t="s">
        <v>339</v>
      </c>
      <c r="G221" s="30"/>
      <c r="H221" s="30"/>
      <c r="I221" s="151"/>
      <c r="J221" s="30"/>
      <c r="K221" s="30"/>
      <c r="L221" s="31"/>
      <c r="M221" s="152"/>
      <c r="N221" s="153"/>
      <c r="O221" s="51"/>
      <c r="P221" s="51"/>
      <c r="Q221" s="51"/>
      <c r="R221" s="51"/>
      <c r="S221" s="51"/>
      <c r="T221" s="52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T221" s="15" t="s">
        <v>129</v>
      </c>
      <c r="AU221" s="15" t="s">
        <v>79</v>
      </c>
    </row>
    <row r="222" spans="1:65" s="2" customFormat="1" ht="11.25">
      <c r="A222" s="30"/>
      <c r="B222" s="31"/>
      <c r="C222" s="30"/>
      <c r="D222" s="154" t="s">
        <v>130</v>
      </c>
      <c r="E222" s="30"/>
      <c r="F222" s="155" t="s">
        <v>341</v>
      </c>
      <c r="G222" s="30"/>
      <c r="H222" s="30"/>
      <c r="I222" s="151"/>
      <c r="J222" s="30"/>
      <c r="K222" s="30"/>
      <c r="L222" s="31"/>
      <c r="M222" s="152"/>
      <c r="N222" s="153"/>
      <c r="O222" s="51"/>
      <c r="P222" s="51"/>
      <c r="Q222" s="51"/>
      <c r="R222" s="51"/>
      <c r="S222" s="51"/>
      <c r="T222" s="52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T222" s="15" t="s">
        <v>130</v>
      </c>
      <c r="AU222" s="15" t="s">
        <v>79</v>
      </c>
    </row>
    <row r="223" spans="1:65" s="2" customFormat="1" ht="16.5" customHeight="1">
      <c r="A223" s="30"/>
      <c r="B223" s="135"/>
      <c r="C223" s="136" t="s">
        <v>342</v>
      </c>
      <c r="D223" s="136" t="s">
        <v>122</v>
      </c>
      <c r="E223" s="137" t="s">
        <v>343</v>
      </c>
      <c r="F223" s="138" t="s">
        <v>344</v>
      </c>
      <c r="G223" s="139" t="s">
        <v>154</v>
      </c>
      <c r="H223" s="140">
        <v>3</v>
      </c>
      <c r="I223" s="141"/>
      <c r="J223" s="142">
        <f>ROUND(I223*H223,2)</f>
        <v>0</v>
      </c>
      <c r="K223" s="138" t="s">
        <v>126</v>
      </c>
      <c r="L223" s="31"/>
      <c r="M223" s="143" t="s">
        <v>3</v>
      </c>
      <c r="N223" s="144" t="s">
        <v>40</v>
      </c>
      <c r="O223" s="51"/>
      <c r="P223" s="145">
        <f>O223*H223</f>
        <v>0</v>
      </c>
      <c r="Q223" s="145">
        <v>4.9956999999999996E-4</v>
      </c>
      <c r="R223" s="145">
        <f>Q223*H223</f>
        <v>1.4987099999999999E-3</v>
      </c>
      <c r="S223" s="145">
        <v>0</v>
      </c>
      <c r="T223" s="146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47" t="s">
        <v>127</v>
      </c>
      <c r="AT223" s="147" t="s">
        <v>122</v>
      </c>
      <c r="AU223" s="147" t="s">
        <v>79</v>
      </c>
      <c r="AY223" s="15" t="s">
        <v>119</v>
      </c>
      <c r="BE223" s="148">
        <f>IF(N223="základní",J223,0)</f>
        <v>0</v>
      </c>
      <c r="BF223" s="148">
        <f>IF(N223="snížená",J223,0)</f>
        <v>0</v>
      </c>
      <c r="BG223" s="148">
        <f>IF(N223="zákl. přenesená",J223,0)</f>
        <v>0</v>
      </c>
      <c r="BH223" s="148">
        <f>IF(N223="sníž. přenesená",J223,0)</f>
        <v>0</v>
      </c>
      <c r="BI223" s="148">
        <f>IF(N223="nulová",J223,0)</f>
        <v>0</v>
      </c>
      <c r="BJ223" s="15" t="s">
        <v>77</v>
      </c>
      <c r="BK223" s="148">
        <f>ROUND(I223*H223,2)</f>
        <v>0</v>
      </c>
      <c r="BL223" s="15" t="s">
        <v>127</v>
      </c>
      <c r="BM223" s="147" t="s">
        <v>345</v>
      </c>
    </row>
    <row r="224" spans="1:65" s="2" customFormat="1" ht="11.25">
      <c r="A224" s="30"/>
      <c r="B224" s="31"/>
      <c r="C224" s="30"/>
      <c r="D224" s="149" t="s">
        <v>129</v>
      </c>
      <c r="E224" s="30"/>
      <c r="F224" s="150" t="s">
        <v>344</v>
      </c>
      <c r="G224" s="30"/>
      <c r="H224" s="30"/>
      <c r="I224" s="151"/>
      <c r="J224" s="30"/>
      <c r="K224" s="30"/>
      <c r="L224" s="31"/>
      <c r="M224" s="152"/>
      <c r="N224" s="153"/>
      <c r="O224" s="51"/>
      <c r="P224" s="51"/>
      <c r="Q224" s="51"/>
      <c r="R224" s="51"/>
      <c r="S224" s="51"/>
      <c r="T224" s="52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T224" s="15" t="s">
        <v>129</v>
      </c>
      <c r="AU224" s="15" t="s">
        <v>79</v>
      </c>
    </row>
    <row r="225" spans="1:65" s="2" customFormat="1" ht="11.25">
      <c r="A225" s="30"/>
      <c r="B225" s="31"/>
      <c r="C225" s="30"/>
      <c r="D225" s="154" t="s">
        <v>130</v>
      </c>
      <c r="E225" s="30"/>
      <c r="F225" s="155" t="s">
        <v>346</v>
      </c>
      <c r="G225" s="30"/>
      <c r="H225" s="30"/>
      <c r="I225" s="151"/>
      <c r="J225" s="30"/>
      <c r="K225" s="30"/>
      <c r="L225" s="31"/>
      <c r="M225" s="152"/>
      <c r="N225" s="153"/>
      <c r="O225" s="51"/>
      <c r="P225" s="51"/>
      <c r="Q225" s="51"/>
      <c r="R225" s="51"/>
      <c r="S225" s="51"/>
      <c r="T225" s="52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T225" s="15" t="s">
        <v>130</v>
      </c>
      <c r="AU225" s="15" t="s">
        <v>79</v>
      </c>
    </row>
    <row r="226" spans="1:65" s="2" customFormat="1" ht="16.5" customHeight="1">
      <c r="A226" s="30"/>
      <c r="B226" s="135"/>
      <c r="C226" s="136" t="s">
        <v>239</v>
      </c>
      <c r="D226" s="136" t="s">
        <v>122</v>
      </c>
      <c r="E226" s="137" t="s">
        <v>347</v>
      </c>
      <c r="F226" s="138" t="s">
        <v>348</v>
      </c>
      <c r="G226" s="139" t="s">
        <v>154</v>
      </c>
      <c r="H226" s="140">
        <v>6</v>
      </c>
      <c r="I226" s="141"/>
      <c r="J226" s="142">
        <f>ROUND(I226*H226,2)</f>
        <v>0</v>
      </c>
      <c r="K226" s="138" t="s">
        <v>126</v>
      </c>
      <c r="L226" s="31"/>
      <c r="M226" s="143" t="s">
        <v>3</v>
      </c>
      <c r="N226" s="144" t="s">
        <v>40</v>
      </c>
      <c r="O226" s="51"/>
      <c r="P226" s="145">
        <f>O226*H226</f>
        <v>0</v>
      </c>
      <c r="Q226" s="145">
        <v>1.67957E-3</v>
      </c>
      <c r="R226" s="145">
        <f>Q226*H226</f>
        <v>1.007742E-2</v>
      </c>
      <c r="S226" s="145">
        <v>0</v>
      </c>
      <c r="T226" s="146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47" t="s">
        <v>127</v>
      </c>
      <c r="AT226" s="147" t="s">
        <v>122</v>
      </c>
      <c r="AU226" s="147" t="s">
        <v>79</v>
      </c>
      <c r="AY226" s="15" t="s">
        <v>119</v>
      </c>
      <c r="BE226" s="148">
        <f>IF(N226="základní",J226,0)</f>
        <v>0</v>
      </c>
      <c r="BF226" s="148">
        <f>IF(N226="snížená",J226,0)</f>
        <v>0</v>
      </c>
      <c r="BG226" s="148">
        <f>IF(N226="zákl. přenesená",J226,0)</f>
        <v>0</v>
      </c>
      <c r="BH226" s="148">
        <f>IF(N226="sníž. přenesená",J226,0)</f>
        <v>0</v>
      </c>
      <c r="BI226" s="148">
        <f>IF(N226="nulová",J226,0)</f>
        <v>0</v>
      </c>
      <c r="BJ226" s="15" t="s">
        <v>77</v>
      </c>
      <c r="BK226" s="148">
        <f>ROUND(I226*H226,2)</f>
        <v>0</v>
      </c>
      <c r="BL226" s="15" t="s">
        <v>127</v>
      </c>
      <c r="BM226" s="147" t="s">
        <v>349</v>
      </c>
    </row>
    <row r="227" spans="1:65" s="2" customFormat="1" ht="11.25">
      <c r="A227" s="30"/>
      <c r="B227" s="31"/>
      <c r="C227" s="30"/>
      <c r="D227" s="149" t="s">
        <v>129</v>
      </c>
      <c r="E227" s="30"/>
      <c r="F227" s="150" t="s">
        <v>348</v>
      </c>
      <c r="G227" s="30"/>
      <c r="H227" s="30"/>
      <c r="I227" s="151"/>
      <c r="J227" s="30"/>
      <c r="K227" s="30"/>
      <c r="L227" s="31"/>
      <c r="M227" s="152"/>
      <c r="N227" s="153"/>
      <c r="O227" s="51"/>
      <c r="P227" s="51"/>
      <c r="Q227" s="51"/>
      <c r="R227" s="51"/>
      <c r="S227" s="51"/>
      <c r="T227" s="52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T227" s="15" t="s">
        <v>129</v>
      </c>
      <c r="AU227" s="15" t="s">
        <v>79</v>
      </c>
    </row>
    <row r="228" spans="1:65" s="2" customFormat="1" ht="11.25">
      <c r="A228" s="30"/>
      <c r="B228" s="31"/>
      <c r="C228" s="30"/>
      <c r="D228" s="154" t="s">
        <v>130</v>
      </c>
      <c r="E228" s="30"/>
      <c r="F228" s="155" t="s">
        <v>350</v>
      </c>
      <c r="G228" s="30"/>
      <c r="H228" s="30"/>
      <c r="I228" s="151"/>
      <c r="J228" s="30"/>
      <c r="K228" s="30"/>
      <c r="L228" s="31"/>
      <c r="M228" s="152"/>
      <c r="N228" s="153"/>
      <c r="O228" s="51"/>
      <c r="P228" s="51"/>
      <c r="Q228" s="51"/>
      <c r="R228" s="51"/>
      <c r="S228" s="51"/>
      <c r="T228" s="52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T228" s="15" t="s">
        <v>130</v>
      </c>
      <c r="AU228" s="15" t="s">
        <v>79</v>
      </c>
    </row>
    <row r="229" spans="1:65" s="2" customFormat="1" ht="16.5" customHeight="1">
      <c r="A229" s="30"/>
      <c r="B229" s="135"/>
      <c r="C229" s="136" t="s">
        <v>351</v>
      </c>
      <c r="D229" s="136" t="s">
        <v>122</v>
      </c>
      <c r="E229" s="137" t="s">
        <v>352</v>
      </c>
      <c r="F229" s="138" t="s">
        <v>353</v>
      </c>
      <c r="G229" s="139" t="s">
        <v>154</v>
      </c>
      <c r="H229" s="140">
        <v>1</v>
      </c>
      <c r="I229" s="141"/>
      <c r="J229" s="142">
        <f>ROUND(I229*H229,2)</f>
        <v>0</v>
      </c>
      <c r="K229" s="138" t="s">
        <v>155</v>
      </c>
      <c r="L229" s="31"/>
      <c r="M229" s="143" t="s">
        <v>3</v>
      </c>
      <c r="N229" s="144" t="s">
        <v>40</v>
      </c>
      <c r="O229" s="51"/>
      <c r="P229" s="145">
        <f>O229*H229</f>
        <v>0</v>
      </c>
      <c r="Q229" s="145">
        <v>0</v>
      </c>
      <c r="R229" s="145">
        <f>Q229*H229</f>
        <v>0</v>
      </c>
      <c r="S229" s="145">
        <v>0</v>
      </c>
      <c r="T229" s="146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47" t="s">
        <v>127</v>
      </c>
      <c r="AT229" s="147" t="s">
        <v>122</v>
      </c>
      <c r="AU229" s="147" t="s">
        <v>79</v>
      </c>
      <c r="AY229" s="15" t="s">
        <v>119</v>
      </c>
      <c r="BE229" s="148">
        <f>IF(N229="základní",J229,0)</f>
        <v>0</v>
      </c>
      <c r="BF229" s="148">
        <f>IF(N229="snížená",J229,0)</f>
        <v>0</v>
      </c>
      <c r="BG229" s="148">
        <f>IF(N229="zákl. přenesená",J229,0)</f>
        <v>0</v>
      </c>
      <c r="BH229" s="148">
        <f>IF(N229="sníž. přenesená",J229,0)</f>
        <v>0</v>
      </c>
      <c r="BI229" s="148">
        <f>IF(N229="nulová",J229,0)</f>
        <v>0</v>
      </c>
      <c r="BJ229" s="15" t="s">
        <v>77</v>
      </c>
      <c r="BK229" s="148">
        <f>ROUND(I229*H229,2)</f>
        <v>0</v>
      </c>
      <c r="BL229" s="15" t="s">
        <v>127</v>
      </c>
      <c r="BM229" s="147" t="s">
        <v>354</v>
      </c>
    </row>
    <row r="230" spans="1:65" s="2" customFormat="1" ht="11.25">
      <c r="A230" s="30"/>
      <c r="B230" s="31"/>
      <c r="C230" s="30"/>
      <c r="D230" s="149" t="s">
        <v>129</v>
      </c>
      <c r="E230" s="30"/>
      <c r="F230" s="150" t="s">
        <v>353</v>
      </c>
      <c r="G230" s="30"/>
      <c r="H230" s="30"/>
      <c r="I230" s="151"/>
      <c r="J230" s="30"/>
      <c r="K230" s="30"/>
      <c r="L230" s="31"/>
      <c r="M230" s="152"/>
      <c r="N230" s="153"/>
      <c r="O230" s="51"/>
      <c r="P230" s="51"/>
      <c r="Q230" s="51"/>
      <c r="R230" s="51"/>
      <c r="S230" s="51"/>
      <c r="T230" s="52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T230" s="15" t="s">
        <v>129</v>
      </c>
      <c r="AU230" s="15" t="s">
        <v>79</v>
      </c>
    </row>
    <row r="231" spans="1:65" s="2" customFormat="1" ht="16.5" customHeight="1">
      <c r="A231" s="30"/>
      <c r="B231" s="135"/>
      <c r="C231" s="136" t="s">
        <v>244</v>
      </c>
      <c r="D231" s="136" t="s">
        <v>122</v>
      </c>
      <c r="E231" s="137" t="s">
        <v>355</v>
      </c>
      <c r="F231" s="138" t="s">
        <v>356</v>
      </c>
      <c r="G231" s="139" t="s">
        <v>154</v>
      </c>
      <c r="H231" s="140">
        <v>2</v>
      </c>
      <c r="I231" s="141"/>
      <c r="J231" s="142">
        <f>ROUND(I231*H231,2)</f>
        <v>0</v>
      </c>
      <c r="K231" s="138" t="s">
        <v>155</v>
      </c>
      <c r="L231" s="31"/>
      <c r="M231" s="143" t="s">
        <v>3</v>
      </c>
      <c r="N231" s="144" t="s">
        <v>40</v>
      </c>
      <c r="O231" s="51"/>
      <c r="P231" s="145">
        <f>O231*H231</f>
        <v>0</v>
      </c>
      <c r="Q231" s="145">
        <v>0</v>
      </c>
      <c r="R231" s="145">
        <f>Q231*H231</f>
        <v>0</v>
      </c>
      <c r="S231" s="145">
        <v>0</v>
      </c>
      <c r="T231" s="146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47" t="s">
        <v>127</v>
      </c>
      <c r="AT231" s="147" t="s">
        <v>122</v>
      </c>
      <c r="AU231" s="147" t="s">
        <v>79</v>
      </c>
      <c r="AY231" s="15" t="s">
        <v>119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5" t="s">
        <v>77</v>
      </c>
      <c r="BK231" s="148">
        <f>ROUND(I231*H231,2)</f>
        <v>0</v>
      </c>
      <c r="BL231" s="15" t="s">
        <v>127</v>
      </c>
      <c r="BM231" s="147" t="s">
        <v>357</v>
      </c>
    </row>
    <row r="232" spans="1:65" s="2" customFormat="1" ht="11.25">
      <c r="A232" s="30"/>
      <c r="B232" s="31"/>
      <c r="C232" s="30"/>
      <c r="D232" s="149" t="s">
        <v>129</v>
      </c>
      <c r="E232" s="30"/>
      <c r="F232" s="150" t="s">
        <v>356</v>
      </c>
      <c r="G232" s="30"/>
      <c r="H232" s="30"/>
      <c r="I232" s="151"/>
      <c r="J232" s="30"/>
      <c r="K232" s="30"/>
      <c r="L232" s="31"/>
      <c r="M232" s="152"/>
      <c r="N232" s="153"/>
      <c r="O232" s="51"/>
      <c r="P232" s="51"/>
      <c r="Q232" s="51"/>
      <c r="R232" s="51"/>
      <c r="S232" s="51"/>
      <c r="T232" s="52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T232" s="15" t="s">
        <v>129</v>
      </c>
      <c r="AU232" s="15" t="s">
        <v>79</v>
      </c>
    </row>
    <row r="233" spans="1:65" s="2" customFormat="1" ht="16.5" customHeight="1">
      <c r="A233" s="30"/>
      <c r="B233" s="135"/>
      <c r="C233" s="136" t="s">
        <v>358</v>
      </c>
      <c r="D233" s="136" t="s">
        <v>122</v>
      </c>
      <c r="E233" s="137" t="s">
        <v>359</v>
      </c>
      <c r="F233" s="138" t="s">
        <v>360</v>
      </c>
      <c r="G233" s="139" t="s">
        <v>154</v>
      </c>
      <c r="H233" s="140">
        <v>1</v>
      </c>
      <c r="I233" s="141"/>
      <c r="J233" s="142">
        <f>ROUND(I233*H233,2)</f>
        <v>0</v>
      </c>
      <c r="K233" s="138" t="s">
        <v>155</v>
      </c>
      <c r="L233" s="31"/>
      <c r="M233" s="143" t="s">
        <v>3</v>
      </c>
      <c r="N233" s="144" t="s">
        <v>40</v>
      </c>
      <c r="O233" s="51"/>
      <c r="P233" s="145">
        <f>O233*H233</f>
        <v>0</v>
      </c>
      <c r="Q233" s="145">
        <v>0</v>
      </c>
      <c r="R233" s="145">
        <f>Q233*H233</f>
        <v>0</v>
      </c>
      <c r="S233" s="145">
        <v>0</v>
      </c>
      <c r="T233" s="146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47" t="s">
        <v>127</v>
      </c>
      <c r="AT233" s="147" t="s">
        <v>122</v>
      </c>
      <c r="AU233" s="147" t="s">
        <v>79</v>
      </c>
      <c r="AY233" s="15" t="s">
        <v>119</v>
      </c>
      <c r="BE233" s="148">
        <f>IF(N233="základní",J233,0)</f>
        <v>0</v>
      </c>
      <c r="BF233" s="148">
        <f>IF(N233="snížená",J233,0)</f>
        <v>0</v>
      </c>
      <c r="BG233" s="148">
        <f>IF(N233="zákl. přenesená",J233,0)</f>
        <v>0</v>
      </c>
      <c r="BH233" s="148">
        <f>IF(N233="sníž. přenesená",J233,0)</f>
        <v>0</v>
      </c>
      <c r="BI233" s="148">
        <f>IF(N233="nulová",J233,0)</f>
        <v>0</v>
      </c>
      <c r="BJ233" s="15" t="s">
        <v>77</v>
      </c>
      <c r="BK233" s="148">
        <f>ROUND(I233*H233,2)</f>
        <v>0</v>
      </c>
      <c r="BL233" s="15" t="s">
        <v>127</v>
      </c>
      <c r="BM233" s="147" t="s">
        <v>361</v>
      </c>
    </row>
    <row r="234" spans="1:65" s="2" customFormat="1" ht="11.25">
      <c r="A234" s="30"/>
      <c r="B234" s="31"/>
      <c r="C234" s="30"/>
      <c r="D234" s="149" t="s">
        <v>129</v>
      </c>
      <c r="E234" s="30"/>
      <c r="F234" s="150" t="s">
        <v>360</v>
      </c>
      <c r="G234" s="30"/>
      <c r="H234" s="30"/>
      <c r="I234" s="151"/>
      <c r="J234" s="30"/>
      <c r="K234" s="30"/>
      <c r="L234" s="31"/>
      <c r="M234" s="152"/>
      <c r="N234" s="153"/>
      <c r="O234" s="51"/>
      <c r="P234" s="51"/>
      <c r="Q234" s="51"/>
      <c r="R234" s="51"/>
      <c r="S234" s="51"/>
      <c r="T234" s="52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T234" s="15" t="s">
        <v>129</v>
      </c>
      <c r="AU234" s="15" t="s">
        <v>79</v>
      </c>
    </row>
    <row r="235" spans="1:65" s="2" customFormat="1" ht="16.5" customHeight="1">
      <c r="A235" s="30"/>
      <c r="B235" s="135"/>
      <c r="C235" s="136" t="s">
        <v>248</v>
      </c>
      <c r="D235" s="136" t="s">
        <v>122</v>
      </c>
      <c r="E235" s="137" t="s">
        <v>362</v>
      </c>
      <c r="F235" s="138" t="s">
        <v>363</v>
      </c>
      <c r="G235" s="139" t="s">
        <v>154</v>
      </c>
      <c r="H235" s="140">
        <v>2</v>
      </c>
      <c r="I235" s="141"/>
      <c r="J235" s="142">
        <f>ROUND(I235*H235,2)</f>
        <v>0</v>
      </c>
      <c r="K235" s="138" t="s">
        <v>155</v>
      </c>
      <c r="L235" s="31"/>
      <c r="M235" s="143" t="s">
        <v>3</v>
      </c>
      <c r="N235" s="144" t="s">
        <v>40</v>
      </c>
      <c r="O235" s="51"/>
      <c r="P235" s="145">
        <f>O235*H235</f>
        <v>0</v>
      </c>
      <c r="Q235" s="145">
        <v>0</v>
      </c>
      <c r="R235" s="145">
        <f>Q235*H235</f>
        <v>0</v>
      </c>
      <c r="S235" s="145">
        <v>0</v>
      </c>
      <c r="T235" s="146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47" t="s">
        <v>127</v>
      </c>
      <c r="AT235" s="147" t="s">
        <v>122</v>
      </c>
      <c r="AU235" s="147" t="s">
        <v>79</v>
      </c>
      <c r="AY235" s="15" t="s">
        <v>119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5" t="s">
        <v>77</v>
      </c>
      <c r="BK235" s="148">
        <f>ROUND(I235*H235,2)</f>
        <v>0</v>
      </c>
      <c r="BL235" s="15" t="s">
        <v>127</v>
      </c>
      <c r="BM235" s="147" t="s">
        <v>364</v>
      </c>
    </row>
    <row r="236" spans="1:65" s="2" customFormat="1" ht="11.25">
      <c r="A236" s="30"/>
      <c r="B236" s="31"/>
      <c r="C236" s="30"/>
      <c r="D236" s="149" t="s">
        <v>129</v>
      </c>
      <c r="E236" s="30"/>
      <c r="F236" s="150" t="s">
        <v>363</v>
      </c>
      <c r="G236" s="30"/>
      <c r="H236" s="30"/>
      <c r="I236" s="151"/>
      <c r="J236" s="30"/>
      <c r="K236" s="30"/>
      <c r="L236" s="31"/>
      <c r="M236" s="152"/>
      <c r="N236" s="153"/>
      <c r="O236" s="51"/>
      <c r="P236" s="51"/>
      <c r="Q236" s="51"/>
      <c r="R236" s="51"/>
      <c r="S236" s="51"/>
      <c r="T236" s="52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T236" s="15" t="s">
        <v>129</v>
      </c>
      <c r="AU236" s="15" t="s">
        <v>79</v>
      </c>
    </row>
    <row r="237" spans="1:65" s="2" customFormat="1" ht="16.5" customHeight="1">
      <c r="A237" s="30"/>
      <c r="B237" s="135"/>
      <c r="C237" s="136" t="s">
        <v>365</v>
      </c>
      <c r="D237" s="136" t="s">
        <v>122</v>
      </c>
      <c r="E237" s="137" t="s">
        <v>366</v>
      </c>
      <c r="F237" s="138" t="s">
        <v>367</v>
      </c>
      <c r="G237" s="139" t="s">
        <v>154</v>
      </c>
      <c r="H237" s="140">
        <v>8</v>
      </c>
      <c r="I237" s="141"/>
      <c r="J237" s="142">
        <f>ROUND(I237*H237,2)</f>
        <v>0</v>
      </c>
      <c r="K237" s="138" t="s">
        <v>126</v>
      </c>
      <c r="L237" s="31"/>
      <c r="M237" s="143" t="s">
        <v>3</v>
      </c>
      <c r="N237" s="144" t="s">
        <v>40</v>
      </c>
      <c r="O237" s="51"/>
      <c r="P237" s="145">
        <f>O237*H237</f>
        <v>0</v>
      </c>
      <c r="Q237" s="145">
        <v>5.2756999999999999E-4</v>
      </c>
      <c r="R237" s="145">
        <f>Q237*H237</f>
        <v>4.2205599999999999E-3</v>
      </c>
      <c r="S237" s="145">
        <v>0</v>
      </c>
      <c r="T237" s="146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47" t="s">
        <v>127</v>
      </c>
      <c r="AT237" s="147" t="s">
        <v>122</v>
      </c>
      <c r="AU237" s="147" t="s">
        <v>79</v>
      </c>
      <c r="AY237" s="15" t="s">
        <v>119</v>
      </c>
      <c r="BE237" s="148">
        <f>IF(N237="základní",J237,0)</f>
        <v>0</v>
      </c>
      <c r="BF237" s="148">
        <f>IF(N237="snížená",J237,0)</f>
        <v>0</v>
      </c>
      <c r="BG237" s="148">
        <f>IF(N237="zákl. přenesená",J237,0)</f>
        <v>0</v>
      </c>
      <c r="BH237" s="148">
        <f>IF(N237="sníž. přenesená",J237,0)</f>
        <v>0</v>
      </c>
      <c r="BI237" s="148">
        <f>IF(N237="nulová",J237,0)</f>
        <v>0</v>
      </c>
      <c r="BJ237" s="15" t="s">
        <v>77</v>
      </c>
      <c r="BK237" s="148">
        <f>ROUND(I237*H237,2)</f>
        <v>0</v>
      </c>
      <c r="BL237" s="15" t="s">
        <v>127</v>
      </c>
      <c r="BM237" s="147" t="s">
        <v>368</v>
      </c>
    </row>
    <row r="238" spans="1:65" s="2" customFormat="1" ht="11.25">
      <c r="A238" s="30"/>
      <c r="B238" s="31"/>
      <c r="C238" s="30"/>
      <c r="D238" s="149" t="s">
        <v>129</v>
      </c>
      <c r="E238" s="30"/>
      <c r="F238" s="150" t="s">
        <v>367</v>
      </c>
      <c r="G238" s="30"/>
      <c r="H238" s="30"/>
      <c r="I238" s="151"/>
      <c r="J238" s="30"/>
      <c r="K238" s="30"/>
      <c r="L238" s="31"/>
      <c r="M238" s="152"/>
      <c r="N238" s="153"/>
      <c r="O238" s="51"/>
      <c r="P238" s="51"/>
      <c r="Q238" s="51"/>
      <c r="R238" s="51"/>
      <c r="S238" s="51"/>
      <c r="T238" s="52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T238" s="15" t="s">
        <v>129</v>
      </c>
      <c r="AU238" s="15" t="s">
        <v>79</v>
      </c>
    </row>
    <row r="239" spans="1:65" s="2" customFormat="1" ht="11.25">
      <c r="A239" s="30"/>
      <c r="B239" s="31"/>
      <c r="C239" s="30"/>
      <c r="D239" s="154" t="s">
        <v>130</v>
      </c>
      <c r="E239" s="30"/>
      <c r="F239" s="155" t="s">
        <v>369</v>
      </c>
      <c r="G239" s="30"/>
      <c r="H239" s="30"/>
      <c r="I239" s="151"/>
      <c r="J239" s="30"/>
      <c r="K239" s="30"/>
      <c r="L239" s="31"/>
      <c r="M239" s="152"/>
      <c r="N239" s="153"/>
      <c r="O239" s="51"/>
      <c r="P239" s="51"/>
      <c r="Q239" s="51"/>
      <c r="R239" s="51"/>
      <c r="S239" s="51"/>
      <c r="T239" s="52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T239" s="15" t="s">
        <v>130</v>
      </c>
      <c r="AU239" s="15" t="s">
        <v>79</v>
      </c>
    </row>
    <row r="240" spans="1:65" s="2" customFormat="1" ht="16.5" customHeight="1">
      <c r="A240" s="30"/>
      <c r="B240" s="135"/>
      <c r="C240" s="136" t="s">
        <v>253</v>
      </c>
      <c r="D240" s="136" t="s">
        <v>122</v>
      </c>
      <c r="E240" s="137" t="s">
        <v>370</v>
      </c>
      <c r="F240" s="138" t="s">
        <v>371</v>
      </c>
      <c r="G240" s="139" t="s">
        <v>154</v>
      </c>
      <c r="H240" s="140">
        <v>8</v>
      </c>
      <c r="I240" s="141"/>
      <c r="J240" s="142">
        <f>ROUND(I240*H240,2)</f>
        <v>0</v>
      </c>
      <c r="K240" s="138" t="s">
        <v>126</v>
      </c>
      <c r="L240" s="31"/>
      <c r="M240" s="143" t="s">
        <v>3</v>
      </c>
      <c r="N240" s="144" t="s">
        <v>40</v>
      </c>
      <c r="O240" s="51"/>
      <c r="P240" s="145">
        <f>O240*H240</f>
        <v>0</v>
      </c>
      <c r="Q240" s="145">
        <v>1.4675700000000001E-3</v>
      </c>
      <c r="R240" s="145">
        <f>Q240*H240</f>
        <v>1.1740560000000001E-2</v>
      </c>
      <c r="S240" s="145">
        <v>0</v>
      </c>
      <c r="T240" s="146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47" t="s">
        <v>127</v>
      </c>
      <c r="AT240" s="147" t="s">
        <v>122</v>
      </c>
      <c r="AU240" s="147" t="s">
        <v>79</v>
      </c>
      <c r="AY240" s="15" t="s">
        <v>119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5" t="s">
        <v>77</v>
      </c>
      <c r="BK240" s="148">
        <f>ROUND(I240*H240,2)</f>
        <v>0</v>
      </c>
      <c r="BL240" s="15" t="s">
        <v>127</v>
      </c>
      <c r="BM240" s="147" t="s">
        <v>372</v>
      </c>
    </row>
    <row r="241" spans="1:65" s="2" customFormat="1" ht="11.25">
      <c r="A241" s="30"/>
      <c r="B241" s="31"/>
      <c r="C241" s="30"/>
      <c r="D241" s="149" t="s">
        <v>129</v>
      </c>
      <c r="E241" s="30"/>
      <c r="F241" s="150" t="s">
        <v>371</v>
      </c>
      <c r="G241" s="30"/>
      <c r="H241" s="30"/>
      <c r="I241" s="151"/>
      <c r="J241" s="30"/>
      <c r="K241" s="30"/>
      <c r="L241" s="31"/>
      <c r="M241" s="152"/>
      <c r="N241" s="153"/>
      <c r="O241" s="51"/>
      <c r="P241" s="51"/>
      <c r="Q241" s="51"/>
      <c r="R241" s="51"/>
      <c r="S241" s="51"/>
      <c r="T241" s="52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T241" s="15" t="s">
        <v>129</v>
      </c>
      <c r="AU241" s="15" t="s">
        <v>79</v>
      </c>
    </row>
    <row r="242" spans="1:65" s="2" customFormat="1" ht="11.25">
      <c r="A242" s="30"/>
      <c r="B242" s="31"/>
      <c r="C242" s="30"/>
      <c r="D242" s="154" t="s">
        <v>130</v>
      </c>
      <c r="E242" s="30"/>
      <c r="F242" s="155" t="s">
        <v>373</v>
      </c>
      <c r="G242" s="30"/>
      <c r="H242" s="30"/>
      <c r="I242" s="151"/>
      <c r="J242" s="30"/>
      <c r="K242" s="30"/>
      <c r="L242" s="31"/>
      <c r="M242" s="152"/>
      <c r="N242" s="153"/>
      <c r="O242" s="51"/>
      <c r="P242" s="51"/>
      <c r="Q242" s="51"/>
      <c r="R242" s="51"/>
      <c r="S242" s="51"/>
      <c r="T242" s="52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T242" s="15" t="s">
        <v>130</v>
      </c>
      <c r="AU242" s="15" t="s">
        <v>79</v>
      </c>
    </row>
    <row r="243" spans="1:65" s="2" customFormat="1" ht="16.5" customHeight="1">
      <c r="A243" s="30"/>
      <c r="B243" s="135"/>
      <c r="C243" s="136" t="s">
        <v>374</v>
      </c>
      <c r="D243" s="136" t="s">
        <v>122</v>
      </c>
      <c r="E243" s="137" t="s">
        <v>375</v>
      </c>
      <c r="F243" s="138" t="s">
        <v>376</v>
      </c>
      <c r="G243" s="139" t="s">
        <v>154</v>
      </c>
      <c r="H243" s="140">
        <v>32</v>
      </c>
      <c r="I243" s="141"/>
      <c r="J243" s="142">
        <f>ROUND(I243*H243,2)</f>
        <v>0</v>
      </c>
      <c r="K243" s="138" t="s">
        <v>126</v>
      </c>
      <c r="L243" s="31"/>
      <c r="M243" s="143" t="s">
        <v>3</v>
      </c>
      <c r="N243" s="144" t="s">
        <v>40</v>
      </c>
      <c r="O243" s="51"/>
      <c r="P243" s="145">
        <f>O243*H243</f>
        <v>0</v>
      </c>
      <c r="Q243" s="145">
        <v>2.3499999999999999E-4</v>
      </c>
      <c r="R243" s="145">
        <f>Q243*H243</f>
        <v>7.5199999999999998E-3</v>
      </c>
      <c r="S243" s="145">
        <v>0</v>
      </c>
      <c r="T243" s="146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47" t="s">
        <v>127</v>
      </c>
      <c r="AT243" s="147" t="s">
        <v>122</v>
      </c>
      <c r="AU243" s="147" t="s">
        <v>79</v>
      </c>
      <c r="AY243" s="15" t="s">
        <v>119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5" t="s">
        <v>77</v>
      </c>
      <c r="BK243" s="148">
        <f>ROUND(I243*H243,2)</f>
        <v>0</v>
      </c>
      <c r="BL243" s="15" t="s">
        <v>127</v>
      </c>
      <c r="BM243" s="147" t="s">
        <v>377</v>
      </c>
    </row>
    <row r="244" spans="1:65" s="2" customFormat="1" ht="11.25">
      <c r="A244" s="30"/>
      <c r="B244" s="31"/>
      <c r="C244" s="30"/>
      <c r="D244" s="149" t="s">
        <v>129</v>
      </c>
      <c r="E244" s="30"/>
      <c r="F244" s="150" t="s">
        <v>376</v>
      </c>
      <c r="G244" s="30"/>
      <c r="H244" s="30"/>
      <c r="I244" s="151"/>
      <c r="J244" s="30"/>
      <c r="K244" s="30"/>
      <c r="L244" s="31"/>
      <c r="M244" s="152"/>
      <c r="N244" s="153"/>
      <c r="O244" s="51"/>
      <c r="P244" s="51"/>
      <c r="Q244" s="51"/>
      <c r="R244" s="51"/>
      <c r="S244" s="51"/>
      <c r="T244" s="52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T244" s="15" t="s">
        <v>129</v>
      </c>
      <c r="AU244" s="15" t="s">
        <v>79</v>
      </c>
    </row>
    <row r="245" spans="1:65" s="2" customFormat="1" ht="11.25">
      <c r="A245" s="30"/>
      <c r="B245" s="31"/>
      <c r="C245" s="30"/>
      <c r="D245" s="154" t="s">
        <v>130</v>
      </c>
      <c r="E245" s="30"/>
      <c r="F245" s="155" t="s">
        <v>378</v>
      </c>
      <c r="G245" s="30"/>
      <c r="H245" s="30"/>
      <c r="I245" s="151"/>
      <c r="J245" s="30"/>
      <c r="K245" s="30"/>
      <c r="L245" s="31"/>
      <c r="M245" s="152"/>
      <c r="N245" s="153"/>
      <c r="O245" s="51"/>
      <c r="P245" s="51"/>
      <c r="Q245" s="51"/>
      <c r="R245" s="51"/>
      <c r="S245" s="51"/>
      <c r="T245" s="52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T245" s="15" t="s">
        <v>130</v>
      </c>
      <c r="AU245" s="15" t="s">
        <v>79</v>
      </c>
    </row>
    <row r="246" spans="1:65" s="2" customFormat="1" ht="19.5">
      <c r="A246" s="30"/>
      <c r="B246" s="31"/>
      <c r="C246" s="30"/>
      <c r="D246" s="149" t="s">
        <v>187</v>
      </c>
      <c r="E246" s="30"/>
      <c r="F246" s="166" t="s">
        <v>379</v>
      </c>
      <c r="G246" s="30"/>
      <c r="H246" s="30"/>
      <c r="I246" s="151"/>
      <c r="J246" s="30"/>
      <c r="K246" s="30"/>
      <c r="L246" s="31"/>
      <c r="M246" s="152"/>
      <c r="N246" s="153"/>
      <c r="O246" s="51"/>
      <c r="P246" s="51"/>
      <c r="Q246" s="51"/>
      <c r="R246" s="51"/>
      <c r="S246" s="51"/>
      <c r="T246" s="52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T246" s="15" t="s">
        <v>187</v>
      </c>
      <c r="AU246" s="15" t="s">
        <v>79</v>
      </c>
    </row>
    <row r="247" spans="1:65" s="2" customFormat="1" ht="16.5" customHeight="1">
      <c r="A247" s="30"/>
      <c r="B247" s="135"/>
      <c r="C247" s="136" t="s">
        <v>257</v>
      </c>
      <c r="D247" s="136" t="s">
        <v>122</v>
      </c>
      <c r="E247" s="137" t="s">
        <v>380</v>
      </c>
      <c r="F247" s="138" t="s">
        <v>381</v>
      </c>
      <c r="G247" s="139" t="s">
        <v>154</v>
      </c>
      <c r="H247" s="140">
        <v>4</v>
      </c>
      <c r="I247" s="141"/>
      <c r="J247" s="142">
        <f>ROUND(I247*H247,2)</f>
        <v>0</v>
      </c>
      <c r="K247" s="138" t="s">
        <v>126</v>
      </c>
      <c r="L247" s="31"/>
      <c r="M247" s="143" t="s">
        <v>3</v>
      </c>
      <c r="N247" s="144" t="s">
        <v>40</v>
      </c>
      <c r="O247" s="51"/>
      <c r="P247" s="145">
        <f>O247*H247</f>
        <v>0</v>
      </c>
      <c r="Q247" s="145">
        <v>2.5500000000000002E-4</v>
      </c>
      <c r="R247" s="145">
        <f>Q247*H247</f>
        <v>1.0200000000000001E-3</v>
      </c>
      <c r="S247" s="145">
        <v>0</v>
      </c>
      <c r="T247" s="146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47" t="s">
        <v>127</v>
      </c>
      <c r="AT247" s="147" t="s">
        <v>122</v>
      </c>
      <c r="AU247" s="147" t="s">
        <v>79</v>
      </c>
      <c r="AY247" s="15" t="s">
        <v>119</v>
      </c>
      <c r="BE247" s="148">
        <f>IF(N247="základní",J247,0)</f>
        <v>0</v>
      </c>
      <c r="BF247" s="148">
        <f>IF(N247="snížená",J247,0)</f>
        <v>0</v>
      </c>
      <c r="BG247" s="148">
        <f>IF(N247="zákl. přenesená",J247,0)</f>
        <v>0</v>
      </c>
      <c r="BH247" s="148">
        <f>IF(N247="sníž. přenesená",J247,0)</f>
        <v>0</v>
      </c>
      <c r="BI247" s="148">
        <f>IF(N247="nulová",J247,0)</f>
        <v>0</v>
      </c>
      <c r="BJ247" s="15" t="s">
        <v>77</v>
      </c>
      <c r="BK247" s="148">
        <f>ROUND(I247*H247,2)</f>
        <v>0</v>
      </c>
      <c r="BL247" s="15" t="s">
        <v>127</v>
      </c>
      <c r="BM247" s="147" t="s">
        <v>382</v>
      </c>
    </row>
    <row r="248" spans="1:65" s="2" customFormat="1" ht="11.25">
      <c r="A248" s="30"/>
      <c r="B248" s="31"/>
      <c r="C248" s="30"/>
      <c r="D248" s="149" t="s">
        <v>129</v>
      </c>
      <c r="E248" s="30"/>
      <c r="F248" s="150" t="s">
        <v>381</v>
      </c>
      <c r="G248" s="30"/>
      <c r="H248" s="30"/>
      <c r="I248" s="151"/>
      <c r="J248" s="30"/>
      <c r="K248" s="30"/>
      <c r="L248" s="31"/>
      <c r="M248" s="152"/>
      <c r="N248" s="153"/>
      <c r="O248" s="51"/>
      <c r="P248" s="51"/>
      <c r="Q248" s="51"/>
      <c r="R248" s="51"/>
      <c r="S248" s="51"/>
      <c r="T248" s="52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T248" s="15" t="s">
        <v>129</v>
      </c>
      <c r="AU248" s="15" t="s">
        <v>79</v>
      </c>
    </row>
    <row r="249" spans="1:65" s="2" customFormat="1" ht="11.25">
      <c r="A249" s="30"/>
      <c r="B249" s="31"/>
      <c r="C249" s="30"/>
      <c r="D249" s="154" t="s">
        <v>130</v>
      </c>
      <c r="E249" s="30"/>
      <c r="F249" s="155" t="s">
        <v>383</v>
      </c>
      <c r="G249" s="30"/>
      <c r="H249" s="30"/>
      <c r="I249" s="151"/>
      <c r="J249" s="30"/>
      <c r="K249" s="30"/>
      <c r="L249" s="31"/>
      <c r="M249" s="152"/>
      <c r="N249" s="153"/>
      <c r="O249" s="51"/>
      <c r="P249" s="51"/>
      <c r="Q249" s="51"/>
      <c r="R249" s="51"/>
      <c r="S249" s="51"/>
      <c r="T249" s="52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T249" s="15" t="s">
        <v>130</v>
      </c>
      <c r="AU249" s="15" t="s">
        <v>79</v>
      </c>
    </row>
    <row r="250" spans="1:65" s="2" customFormat="1" ht="19.5">
      <c r="A250" s="30"/>
      <c r="B250" s="31"/>
      <c r="C250" s="30"/>
      <c r="D250" s="149" t="s">
        <v>187</v>
      </c>
      <c r="E250" s="30"/>
      <c r="F250" s="166" t="s">
        <v>379</v>
      </c>
      <c r="G250" s="30"/>
      <c r="H250" s="30"/>
      <c r="I250" s="151"/>
      <c r="J250" s="30"/>
      <c r="K250" s="30"/>
      <c r="L250" s="31"/>
      <c r="M250" s="152"/>
      <c r="N250" s="153"/>
      <c r="O250" s="51"/>
      <c r="P250" s="51"/>
      <c r="Q250" s="51"/>
      <c r="R250" s="51"/>
      <c r="S250" s="51"/>
      <c r="T250" s="52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T250" s="15" t="s">
        <v>187</v>
      </c>
      <c r="AU250" s="15" t="s">
        <v>79</v>
      </c>
    </row>
    <row r="251" spans="1:65" s="2" customFormat="1" ht="16.5" customHeight="1">
      <c r="A251" s="30"/>
      <c r="B251" s="135"/>
      <c r="C251" s="136" t="s">
        <v>384</v>
      </c>
      <c r="D251" s="136" t="s">
        <v>122</v>
      </c>
      <c r="E251" s="137" t="s">
        <v>385</v>
      </c>
      <c r="F251" s="138" t="s">
        <v>386</v>
      </c>
      <c r="G251" s="139" t="s">
        <v>154</v>
      </c>
      <c r="H251" s="140">
        <v>6</v>
      </c>
      <c r="I251" s="141"/>
      <c r="J251" s="142">
        <f>ROUND(I251*H251,2)</f>
        <v>0</v>
      </c>
      <c r="K251" s="138" t="s">
        <v>126</v>
      </c>
      <c r="L251" s="31"/>
      <c r="M251" s="143" t="s">
        <v>3</v>
      </c>
      <c r="N251" s="144" t="s">
        <v>40</v>
      </c>
      <c r="O251" s="51"/>
      <c r="P251" s="145">
        <f>O251*H251</f>
        <v>0</v>
      </c>
      <c r="Q251" s="145">
        <v>2.957E-5</v>
      </c>
      <c r="R251" s="145">
        <f>Q251*H251</f>
        <v>1.7741999999999999E-4</v>
      </c>
      <c r="S251" s="145">
        <v>0</v>
      </c>
      <c r="T251" s="146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47" t="s">
        <v>127</v>
      </c>
      <c r="AT251" s="147" t="s">
        <v>122</v>
      </c>
      <c r="AU251" s="147" t="s">
        <v>79</v>
      </c>
      <c r="AY251" s="15" t="s">
        <v>119</v>
      </c>
      <c r="BE251" s="148">
        <f>IF(N251="základní",J251,0)</f>
        <v>0</v>
      </c>
      <c r="BF251" s="148">
        <f>IF(N251="snížená",J251,0)</f>
        <v>0</v>
      </c>
      <c r="BG251" s="148">
        <f>IF(N251="zákl. přenesená",J251,0)</f>
        <v>0</v>
      </c>
      <c r="BH251" s="148">
        <f>IF(N251="sníž. přenesená",J251,0)</f>
        <v>0</v>
      </c>
      <c r="BI251" s="148">
        <f>IF(N251="nulová",J251,0)</f>
        <v>0</v>
      </c>
      <c r="BJ251" s="15" t="s">
        <v>77</v>
      </c>
      <c r="BK251" s="148">
        <f>ROUND(I251*H251,2)</f>
        <v>0</v>
      </c>
      <c r="BL251" s="15" t="s">
        <v>127</v>
      </c>
      <c r="BM251" s="147" t="s">
        <v>387</v>
      </c>
    </row>
    <row r="252" spans="1:65" s="2" customFormat="1" ht="11.25">
      <c r="A252" s="30"/>
      <c r="B252" s="31"/>
      <c r="C252" s="30"/>
      <c r="D252" s="149" t="s">
        <v>129</v>
      </c>
      <c r="E252" s="30"/>
      <c r="F252" s="150" t="s">
        <v>386</v>
      </c>
      <c r="G252" s="30"/>
      <c r="H252" s="30"/>
      <c r="I252" s="151"/>
      <c r="J252" s="30"/>
      <c r="K252" s="30"/>
      <c r="L252" s="31"/>
      <c r="M252" s="152"/>
      <c r="N252" s="153"/>
      <c r="O252" s="51"/>
      <c r="P252" s="51"/>
      <c r="Q252" s="51"/>
      <c r="R252" s="51"/>
      <c r="S252" s="51"/>
      <c r="T252" s="52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T252" s="15" t="s">
        <v>129</v>
      </c>
      <c r="AU252" s="15" t="s">
        <v>79</v>
      </c>
    </row>
    <row r="253" spans="1:65" s="2" customFormat="1" ht="11.25">
      <c r="A253" s="30"/>
      <c r="B253" s="31"/>
      <c r="C253" s="30"/>
      <c r="D253" s="154" t="s">
        <v>130</v>
      </c>
      <c r="E253" s="30"/>
      <c r="F253" s="155" t="s">
        <v>388</v>
      </c>
      <c r="G253" s="30"/>
      <c r="H253" s="30"/>
      <c r="I253" s="151"/>
      <c r="J253" s="30"/>
      <c r="K253" s="30"/>
      <c r="L253" s="31"/>
      <c r="M253" s="152"/>
      <c r="N253" s="153"/>
      <c r="O253" s="51"/>
      <c r="P253" s="51"/>
      <c r="Q253" s="51"/>
      <c r="R253" s="51"/>
      <c r="S253" s="51"/>
      <c r="T253" s="52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T253" s="15" t="s">
        <v>130</v>
      </c>
      <c r="AU253" s="15" t="s">
        <v>79</v>
      </c>
    </row>
    <row r="254" spans="1:65" s="2" customFormat="1" ht="16.5" customHeight="1">
      <c r="A254" s="30"/>
      <c r="B254" s="135"/>
      <c r="C254" s="136" t="s">
        <v>261</v>
      </c>
      <c r="D254" s="136" t="s">
        <v>122</v>
      </c>
      <c r="E254" s="137" t="s">
        <v>389</v>
      </c>
      <c r="F254" s="138" t="s">
        <v>390</v>
      </c>
      <c r="G254" s="139" t="s">
        <v>154</v>
      </c>
      <c r="H254" s="140">
        <v>4</v>
      </c>
      <c r="I254" s="141"/>
      <c r="J254" s="142">
        <f>ROUND(I254*H254,2)</f>
        <v>0</v>
      </c>
      <c r="K254" s="138" t="s">
        <v>126</v>
      </c>
      <c r="L254" s="31"/>
      <c r="M254" s="143" t="s">
        <v>3</v>
      </c>
      <c r="N254" s="144" t="s">
        <v>40</v>
      </c>
      <c r="O254" s="51"/>
      <c r="P254" s="145">
        <f>O254*H254</f>
        <v>0</v>
      </c>
      <c r="Q254" s="145">
        <v>2.957E-5</v>
      </c>
      <c r="R254" s="145">
        <f>Q254*H254</f>
        <v>1.1828E-4</v>
      </c>
      <c r="S254" s="145">
        <v>0</v>
      </c>
      <c r="T254" s="146">
        <f>S254*H254</f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47" t="s">
        <v>127</v>
      </c>
      <c r="AT254" s="147" t="s">
        <v>122</v>
      </c>
      <c r="AU254" s="147" t="s">
        <v>79</v>
      </c>
      <c r="AY254" s="15" t="s">
        <v>119</v>
      </c>
      <c r="BE254" s="148">
        <f>IF(N254="základní",J254,0)</f>
        <v>0</v>
      </c>
      <c r="BF254" s="148">
        <f>IF(N254="snížená",J254,0)</f>
        <v>0</v>
      </c>
      <c r="BG254" s="148">
        <f>IF(N254="zákl. přenesená",J254,0)</f>
        <v>0</v>
      </c>
      <c r="BH254" s="148">
        <f>IF(N254="sníž. přenesená",J254,0)</f>
        <v>0</v>
      </c>
      <c r="BI254" s="148">
        <f>IF(N254="nulová",J254,0)</f>
        <v>0</v>
      </c>
      <c r="BJ254" s="15" t="s">
        <v>77</v>
      </c>
      <c r="BK254" s="148">
        <f>ROUND(I254*H254,2)</f>
        <v>0</v>
      </c>
      <c r="BL254" s="15" t="s">
        <v>127</v>
      </c>
      <c r="BM254" s="147" t="s">
        <v>391</v>
      </c>
    </row>
    <row r="255" spans="1:65" s="2" customFormat="1" ht="11.25">
      <c r="A255" s="30"/>
      <c r="B255" s="31"/>
      <c r="C255" s="30"/>
      <c r="D255" s="149" t="s">
        <v>129</v>
      </c>
      <c r="E255" s="30"/>
      <c r="F255" s="150" t="s">
        <v>390</v>
      </c>
      <c r="G255" s="30"/>
      <c r="H255" s="30"/>
      <c r="I255" s="151"/>
      <c r="J255" s="30"/>
      <c r="K255" s="30"/>
      <c r="L255" s="31"/>
      <c r="M255" s="152"/>
      <c r="N255" s="153"/>
      <c r="O255" s="51"/>
      <c r="P255" s="51"/>
      <c r="Q255" s="51"/>
      <c r="R255" s="51"/>
      <c r="S255" s="51"/>
      <c r="T255" s="52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T255" s="15" t="s">
        <v>129</v>
      </c>
      <c r="AU255" s="15" t="s">
        <v>79</v>
      </c>
    </row>
    <row r="256" spans="1:65" s="2" customFormat="1" ht="11.25">
      <c r="A256" s="30"/>
      <c r="B256" s="31"/>
      <c r="C256" s="30"/>
      <c r="D256" s="154" t="s">
        <v>130</v>
      </c>
      <c r="E256" s="30"/>
      <c r="F256" s="155" t="s">
        <v>392</v>
      </c>
      <c r="G256" s="30"/>
      <c r="H256" s="30"/>
      <c r="I256" s="151"/>
      <c r="J256" s="30"/>
      <c r="K256" s="30"/>
      <c r="L256" s="31"/>
      <c r="M256" s="152"/>
      <c r="N256" s="153"/>
      <c r="O256" s="51"/>
      <c r="P256" s="51"/>
      <c r="Q256" s="51"/>
      <c r="R256" s="51"/>
      <c r="S256" s="51"/>
      <c r="T256" s="52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T256" s="15" t="s">
        <v>130</v>
      </c>
      <c r="AU256" s="15" t="s">
        <v>79</v>
      </c>
    </row>
    <row r="257" spans="1:65" s="2" customFormat="1" ht="16.5" customHeight="1">
      <c r="A257" s="30"/>
      <c r="B257" s="135"/>
      <c r="C257" s="136" t="s">
        <v>393</v>
      </c>
      <c r="D257" s="136" t="s">
        <v>122</v>
      </c>
      <c r="E257" s="137" t="s">
        <v>394</v>
      </c>
      <c r="F257" s="138" t="s">
        <v>395</v>
      </c>
      <c r="G257" s="139" t="s">
        <v>154</v>
      </c>
      <c r="H257" s="140">
        <v>2</v>
      </c>
      <c r="I257" s="141"/>
      <c r="J257" s="142">
        <f>ROUND(I257*H257,2)</f>
        <v>0</v>
      </c>
      <c r="K257" s="138" t="s">
        <v>126</v>
      </c>
      <c r="L257" s="31"/>
      <c r="M257" s="143" t="s">
        <v>3</v>
      </c>
      <c r="N257" s="144" t="s">
        <v>40</v>
      </c>
      <c r="O257" s="51"/>
      <c r="P257" s="145">
        <f>O257*H257</f>
        <v>0</v>
      </c>
      <c r="Q257" s="145">
        <v>9.9850800000000003E-5</v>
      </c>
      <c r="R257" s="145">
        <f>Q257*H257</f>
        <v>1.9970160000000001E-4</v>
      </c>
      <c r="S257" s="145">
        <v>0</v>
      </c>
      <c r="T257" s="146">
        <f>S257*H257</f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47" t="s">
        <v>127</v>
      </c>
      <c r="AT257" s="147" t="s">
        <v>122</v>
      </c>
      <c r="AU257" s="147" t="s">
        <v>79</v>
      </c>
      <c r="AY257" s="15" t="s">
        <v>119</v>
      </c>
      <c r="BE257" s="148">
        <f>IF(N257="základní",J257,0)</f>
        <v>0</v>
      </c>
      <c r="BF257" s="148">
        <f>IF(N257="snížená",J257,0)</f>
        <v>0</v>
      </c>
      <c r="BG257" s="148">
        <f>IF(N257="zákl. přenesená",J257,0)</f>
        <v>0</v>
      </c>
      <c r="BH257" s="148">
        <f>IF(N257="sníž. přenesená",J257,0)</f>
        <v>0</v>
      </c>
      <c r="BI257" s="148">
        <f>IF(N257="nulová",J257,0)</f>
        <v>0</v>
      </c>
      <c r="BJ257" s="15" t="s">
        <v>77</v>
      </c>
      <c r="BK257" s="148">
        <f>ROUND(I257*H257,2)</f>
        <v>0</v>
      </c>
      <c r="BL257" s="15" t="s">
        <v>127</v>
      </c>
      <c r="BM257" s="147" t="s">
        <v>396</v>
      </c>
    </row>
    <row r="258" spans="1:65" s="2" customFormat="1" ht="11.25">
      <c r="A258" s="30"/>
      <c r="B258" s="31"/>
      <c r="C258" s="30"/>
      <c r="D258" s="149" t="s">
        <v>129</v>
      </c>
      <c r="E258" s="30"/>
      <c r="F258" s="150" t="s">
        <v>395</v>
      </c>
      <c r="G258" s="30"/>
      <c r="H258" s="30"/>
      <c r="I258" s="151"/>
      <c r="J258" s="30"/>
      <c r="K258" s="30"/>
      <c r="L258" s="31"/>
      <c r="M258" s="152"/>
      <c r="N258" s="153"/>
      <c r="O258" s="51"/>
      <c r="P258" s="51"/>
      <c r="Q258" s="51"/>
      <c r="R258" s="51"/>
      <c r="S258" s="51"/>
      <c r="T258" s="52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T258" s="15" t="s">
        <v>129</v>
      </c>
      <c r="AU258" s="15" t="s">
        <v>79</v>
      </c>
    </row>
    <row r="259" spans="1:65" s="2" customFormat="1" ht="11.25">
      <c r="A259" s="30"/>
      <c r="B259" s="31"/>
      <c r="C259" s="30"/>
      <c r="D259" s="154" t="s">
        <v>130</v>
      </c>
      <c r="E259" s="30"/>
      <c r="F259" s="155" t="s">
        <v>397</v>
      </c>
      <c r="G259" s="30"/>
      <c r="H259" s="30"/>
      <c r="I259" s="151"/>
      <c r="J259" s="30"/>
      <c r="K259" s="30"/>
      <c r="L259" s="31"/>
      <c r="M259" s="152"/>
      <c r="N259" s="153"/>
      <c r="O259" s="51"/>
      <c r="P259" s="51"/>
      <c r="Q259" s="51"/>
      <c r="R259" s="51"/>
      <c r="S259" s="51"/>
      <c r="T259" s="52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T259" s="15" t="s">
        <v>130</v>
      </c>
      <c r="AU259" s="15" t="s">
        <v>79</v>
      </c>
    </row>
    <row r="260" spans="1:65" s="2" customFormat="1" ht="16.5" customHeight="1">
      <c r="A260" s="30"/>
      <c r="B260" s="135"/>
      <c r="C260" s="136" t="s">
        <v>265</v>
      </c>
      <c r="D260" s="136" t="s">
        <v>122</v>
      </c>
      <c r="E260" s="137" t="s">
        <v>398</v>
      </c>
      <c r="F260" s="138" t="s">
        <v>399</v>
      </c>
      <c r="G260" s="139" t="s">
        <v>154</v>
      </c>
      <c r="H260" s="140">
        <v>6</v>
      </c>
      <c r="I260" s="141"/>
      <c r="J260" s="142">
        <f>ROUND(I260*H260,2)</f>
        <v>0</v>
      </c>
      <c r="K260" s="138" t="s">
        <v>126</v>
      </c>
      <c r="L260" s="31"/>
      <c r="M260" s="143" t="s">
        <v>3</v>
      </c>
      <c r="N260" s="144" t="s">
        <v>40</v>
      </c>
      <c r="O260" s="51"/>
      <c r="P260" s="145">
        <f>O260*H260</f>
        <v>0</v>
      </c>
      <c r="Q260" s="145">
        <v>1.4435819999999999E-4</v>
      </c>
      <c r="R260" s="145">
        <f>Q260*H260</f>
        <v>8.6614919999999994E-4</v>
      </c>
      <c r="S260" s="145">
        <v>0</v>
      </c>
      <c r="T260" s="146">
        <f>S260*H260</f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47" t="s">
        <v>127</v>
      </c>
      <c r="AT260" s="147" t="s">
        <v>122</v>
      </c>
      <c r="AU260" s="147" t="s">
        <v>79</v>
      </c>
      <c r="AY260" s="15" t="s">
        <v>119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5" t="s">
        <v>77</v>
      </c>
      <c r="BK260" s="148">
        <f>ROUND(I260*H260,2)</f>
        <v>0</v>
      </c>
      <c r="BL260" s="15" t="s">
        <v>127</v>
      </c>
      <c r="BM260" s="147" t="s">
        <v>400</v>
      </c>
    </row>
    <row r="261" spans="1:65" s="2" customFormat="1" ht="11.25">
      <c r="A261" s="30"/>
      <c r="B261" s="31"/>
      <c r="C261" s="30"/>
      <c r="D261" s="149" t="s">
        <v>129</v>
      </c>
      <c r="E261" s="30"/>
      <c r="F261" s="150" t="s">
        <v>399</v>
      </c>
      <c r="G261" s="30"/>
      <c r="H261" s="30"/>
      <c r="I261" s="151"/>
      <c r="J261" s="30"/>
      <c r="K261" s="30"/>
      <c r="L261" s="31"/>
      <c r="M261" s="152"/>
      <c r="N261" s="153"/>
      <c r="O261" s="51"/>
      <c r="P261" s="51"/>
      <c r="Q261" s="51"/>
      <c r="R261" s="51"/>
      <c r="S261" s="51"/>
      <c r="T261" s="52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T261" s="15" t="s">
        <v>129</v>
      </c>
      <c r="AU261" s="15" t="s">
        <v>79</v>
      </c>
    </row>
    <row r="262" spans="1:65" s="2" customFormat="1" ht="11.25">
      <c r="A262" s="30"/>
      <c r="B262" s="31"/>
      <c r="C262" s="30"/>
      <c r="D262" s="154" t="s">
        <v>130</v>
      </c>
      <c r="E262" s="30"/>
      <c r="F262" s="155" t="s">
        <v>401</v>
      </c>
      <c r="G262" s="30"/>
      <c r="H262" s="30"/>
      <c r="I262" s="151"/>
      <c r="J262" s="30"/>
      <c r="K262" s="30"/>
      <c r="L262" s="31"/>
      <c r="M262" s="152"/>
      <c r="N262" s="153"/>
      <c r="O262" s="51"/>
      <c r="P262" s="51"/>
      <c r="Q262" s="51"/>
      <c r="R262" s="51"/>
      <c r="S262" s="51"/>
      <c r="T262" s="52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T262" s="15" t="s">
        <v>130</v>
      </c>
      <c r="AU262" s="15" t="s">
        <v>79</v>
      </c>
    </row>
    <row r="263" spans="1:65" s="2" customFormat="1" ht="16.5" customHeight="1">
      <c r="A263" s="30"/>
      <c r="B263" s="135"/>
      <c r="C263" s="136" t="s">
        <v>402</v>
      </c>
      <c r="D263" s="136" t="s">
        <v>122</v>
      </c>
      <c r="E263" s="137" t="s">
        <v>403</v>
      </c>
      <c r="F263" s="138" t="s">
        <v>404</v>
      </c>
      <c r="G263" s="139" t="s">
        <v>154</v>
      </c>
      <c r="H263" s="140">
        <v>2</v>
      </c>
      <c r="I263" s="141"/>
      <c r="J263" s="142">
        <f>ROUND(I263*H263,2)</f>
        <v>0</v>
      </c>
      <c r="K263" s="138" t="s">
        <v>126</v>
      </c>
      <c r="L263" s="31"/>
      <c r="M263" s="143" t="s">
        <v>3</v>
      </c>
      <c r="N263" s="144" t="s">
        <v>40</v>
      </c>
      <c r="O263" s="51"/>
      <c r="P263" s="145">
        <f>O263*H263</f>
        <v>0</v>
      </c>
      <c r="Q263" s="145">
        <v>2.3579100000000001E-4</v>
      </c>
      <c r="R263" s="145">
        <f>Q263*H263</f>
        <v>4.7158200000000001E-4</v>
      </c>
      <c r="S263" s="145">
        <v>0</v>
      </c>
      <c r="T263" s="146">
        <f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47" t="s">
        <v>127</v>
      </c>
      <c r="AT263" s="147" t="s">
        <v>122</v>
      </c>
      <c r="AU263" s="147" t="s">
        <v>79</v>
      </c>
      <c r="AY263" s="15" t="s">
        <v>119</v>
      </c>
      <c r="BE263" s="148">
        <f>IF(N263="základní",J263,0)</f>
        <v>0</v>
      </c>
      <c r="BF263" s="148">
        <f>IF(N263="snížená",J263,0)</f>
        <v>0</v>
      </c>
      <c r="BG263" s="148">
        <f>IF(N263="zákl. přenesená",J263,0)</f>
        <v>0</v>
      </c>
      <c r="BH263" s="148">
        <f>IF(N263="sníž. přenesená",J263,0)</f>
        <v>0</v>
      </c>
      <c r="BI263" s="148">
        <f>IF(N263="nulová",J263,0)</f>
        <v>0</v>
      </c>
      <c r="BJ263" s="15" t="s">
        <v>77</v>
      </c>
      <c r="BK263" s="148">
        <f>ROUND(I263*H263,2)</f>
        <v>0</v>
      </c>
      <c r="BL263" s="15" t="s">
        <v>127</v>
      </c>
      <c r="BM263" s="147" t="s">
        <v>405</v>
      </c>
    </row>
    <row r="264" spans="1:65" s="2" customFormat="1" ht="11.25">
      <c r="A264" s="30"/>
      <c r="B264" s="31"/>
      <c r="C264" s="30"/>
      <c r="D264" s="149" t="s">
        <v>129</v>
      </c>
      <c r="E264" s="30"/>
      <c r="F264" s="150" t="s">
        <v>404</v>
      </c>
      <c r="G264" s="30"/>
      <c r="H264" s="30"/>
      <c r="I264" s="151"/>
      <c r="J264" s="30"/>
      <c r="K264" s="30"/>
      <c r="L264" s="31"/>
      <c r="M264" s="152"/>
      <c r="N264" s="153"/>
      <c r="O264" s="51"/>
      <c r="P264" s="51"/>
      <c r="Q264" s="51"/>
      <c r="R264" s="51"/>
      <c r="S264" s="51"/>
      <c r="T264" s="52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T264" s="15" t="s">
        <v>129</v>
      </c>
      <c r="AU264" s="15" t="s">
        <v>79</v>
      </c>
    </row>
    <row r="265" spans="1:65" s="2" customFormat="1" ht="11.25">
      <c r="A265" s="30"/>
      <c r="B265" s="31"/>
      <c r="C265" s="30"/>
      <c r="D265" s="154" t="s">
        <v>130</v>
      </c>
      <c r="E265" s="30"/>
      <c r="F265" s="155" t="s">
        <v>406</v>
      </c>
      <c r="G265" s="30"/>
      <c r="H265" s="30"/>
      <c r="I265" s="151"/>
      <c r="J265" s="30"/>
      <c r="K265" s="30"/>
      <c r="L265" s="31"/>
      <c r="M265" s="152"/>
      <c r="N265" s="153"/>
      <c r="O265" s="51"/>
      <c r="P265" s="51"/>
      <c r="Q265" s="51"/>
      <c r="R265" s="51"/>
      <c r="S265" s="51"/>
      <c r="T265" s="52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T265" s="15" t="s">
        <v>130</v>
      </c>
      <c r="AU265" s="15" t="s">
        <v>79</v>
      </c>
    </row>
    <row r="266" spans="1:65" s="2" customFormat="1" ht="16.5" customHeight="1">
      <c r="A266" s="30"/>
      <c r="B266" s="135"/>
      <c r="C266" s="136" t="s">
        <v>269</v>
      </c>
      <c r="D266" s="136" t="s">
        <v>122</v>
      </c>
      <c r="E266" s="137" t="s">
        <v>407</v>
      </c>
      <c r="F266" s="138" t="s">
        <v>408</v>
      </c>
      <c r="G266" s="139" t="s">
        <v>154</v>
      </c>
      <c r="H266" s="140">
        <v>10</v>
      </c>
      <c r="I266" s="141"/>
      <c r="J266" s="142">
        <f>ROUND(I266*H266,2)</f>
        <v>0</v>
      </c>
      <c r="K266" s="138" t="s">
        <v>126</v>
      </c>
      <c r="L266" s="31"/>
      <c r="M266" s="143" t="s">
        <v>3</v>
      </c>
      <c r="N266" s="144" t="s">
        <v>40</v>
      </c>
      <c r="O266" s="51"/>
      <c r="P266" s="145">
        <f>O266*H266</f>
        <v>0</v>
      </c>
      <c r="Q266" s="145">
        <v>3.2937299999999999E-4</v>
      </c>
      <c r="R266" s="145">
        <f>Q266*H266</f>
        <v>3.2937299999999999E-3</v>
      </c>
      <c r="S266" s="145">
        <v>0</v>
      </c>
      <c r="T266" s="146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47" t="s">
        <v>127</v>
      </c>
      <c r="AT266" s="147" t="s">
        <v>122</v>
      </c>
      <c r="AU266" s="147" t="s">
        <v>79</v>
      </c>
      <c r="AY266" s="15" t="s">
        <v>119</v>
      </c>
      <c r="BE266" s="148">
        <f>IF(N266="základní",J266,0)</f>
        <v>0</v>
      </c>
      <c r="BF266" s="148">
        <f>IF(N266="snížená",J266,0)</f>
        <v>0</v>
      </c>
      <c r="BG266" s="148">
        <f>IF(N266="zákl. přenesená",J266,0)</f>
        <v>0</v>
      </c>
      <c r="BH266" s="148">
        <f>IF(N266="sníž. přenesená",J266,0)</f>
        <v>0</v>
      </c>
      <c r="BI266" s="148">
        <f>IF(N266="nulová",J266,0)</f>
        <v>0</v>
      </c>
      <c r="BJ266" s="15" t="s">
        <v>77</v>
      </c>
      <c r="BK266" s="148">
        <f>ROUND(I266*H266,2)</f>
        <v>0</v>
      </c>
      <c r="BL266" s="15" t="s">
        <v>127</v>
      </c>
      <c r="BM266" s="147" t="s">
        <v>409</v>
      </c>
    </row>
    <row r="267" spans="1:65" s="2" customFormat="1" ht="11.25">
      <c r="A267" s="30"/>
      <c r="B267" s="31"/>
      <c r="C267" s="30"/>
      <c r="D267" s="149" t="s">
        <v>129</v>
      </c>
      <c r="E267" s="30"/>
      <c r="F267" s="150" t="s">
        <v>408</v>
      </c>
      <c r="G267" s="30"/>
      <c r="H267" s="30"/>
      <c r="I267" s="151"/>
      <c r="J267" s="30"/>
      <c r="K267" s="30"/>
      <c r="L267" s="31"/>
      <c r="M267" s="152"/>
      <c r="N267" s="153"/>
      <c r="O267" s="51"/>
      <c r="P267" s="51"/>
      <c r="Q267" s="51"/>
      <c r="R267" s="51"/>
      <c r="S267" s="51"/>
      <c r="T267" s="52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T267" s="15" t="s">
        <v>129</v>
      </c>
      <c r="AU267" s="15" t="s">
        <v>79</v>
      </c>
    </row>
    <row r="268" spans="1:65" s="2" customFormat="1" ht="11.25">
      <c r="A268" s="30"/>
      <c r="B268" s="31"/>
      <c r="C268" s="30"/>
      <c r="D268" s="154" t="s">
        <v>130</v>
      </c>
      <c r="E268" s="30"/>
      <c r="F268" s="155" t="s">
        <v>410</v>
      </c>
      <c r="G268" s="30"/>
      <c r="H268" s="30"/>
      <c r="I268" s="151"/>
      <c r="J268" s="30"/>
      <c r="K268" s="30"/>
      <c r="L268" s="31"/>
      <c r="M268" s="152"/>
      <c r="N268" s="153"/>
      <c r="O268" s="51"/>
      <c r="P268" s="51"/>
      <c r="Q268" s="51"/>
      <c r="R268" s="51"/>
      <c r="S268" s="51"/>
      <c r="T268" s="52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T268" s="15" t="s">
        <v>130</v>
      </c>
      <c r="AU268" s="15" t="s">
        <v>79</v>
      </c>
    </row>
    <row r="269" spans="1:65" s="2" customFormat="1" ht="16.5" customHeight="1">
      <c r="A269" s="30"/>
      <c r="B269" s="135"/>
      <c r="C269" s="136" t="s">
        <v>411</v>
      </c>
      <c r="D269" s="136" t="s">
        <v>122</v>
      </c>
      <c r="E269" s="137" t="s">
        <v>412</v>
      </c>
      <c r="F269" s="138" t="s">
        <v>413</v>
      </c>
      <c r="G269" s="139" t="s">
        <v>154</v>
      </c>
      <c r="H269" s="140">
        <v>1</v>
      </c>
      <c r="I269" s="141"/>
      <c r="J269" s="142">
        <f>ROUND(I269*H269,2)</f>
        <v>0</v>
      </c>
      <c r="K269" s="138" t="s">
        <v>126</v>
      </c>
      <c r="L269" s="31"/>
      <c r="M269" s="143" t="s">
        <v>3</v>
      </c>
      <c r="N269" s="144" t="s">
        <v>40</v>
      </c>
      <c r="O269" s="51"/>
      <c r="P269" s="145">
        <f>O269*H269</f>
        <v>0</v>
      </c>
      <c r="Q269" s="145">
        <v>1.497762E-4</v>
      </c>
      <c r="R269" s="145">
        <f>Q269*H269</f>
        <v>1.497762E-4</v>
      </c>
      <c r="S269" s="145">
        <v>0</v>
      </c>
      <c r="T269" s="146">
        <f>S269*H269</f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47" t="s">
        <v>127</v>
      </c>
      <c r="AT269" s="147" t="s">
        <v>122</v>
      </c>
      <c r="AU269" s="147" t="s">
        <v>79</v>
      </c>
      <c r="AY269" s="15" t="s">
        <v>119</v>
      </c>
      <c r="BE269" s="148">
        <f>IF(N269="základní",J269,0)</f>
        <v>0</v>
      </c>
      <c r="BF269" s="148">
        <f>IF(N269="snížená",J269,0)</f>
        <v>0</v>
      </c>
      <c r="BG269" s="148">
        <f>IF(N269="zákl. přenesená",J269,0)</f>
        <v>0</v>
      </c>
      <c r="BH269" s="148">
        <f>IF(N269="sníž. přenesená",J269,0)</f>
        <v>0</v>
      </c>
      <c r="BI269" s="148">
        <f>IF(N269="nulová",J269,0)</f>
        <v>0</v>
      </c>
      <c r="BJ269" s="15" t="s">
        <v>77</v>
      </c>
      <c r="BK269" s="148">
        <f>ROUND(I269*H269,2)</f>
        <v>0</v>
      </c>
      <c r="BL269" s="15" t="s">
        <v>127</v>
      </c>
      <c r="BM269" s="147" t="s">
        <v>414</v>
      </c>
    </row>
    <row r="270" spans="1:65" s="2" customFormat="1" ht="11.25">
      <c r="A270" s="30"/>
      <c r="B270" s="31"/>
      <c r="C270" s="30"/>
      <c r="D270" s="149" t="s">
        <v>129</v>
      </c>
      <c r="E270" s="30"/>
      <c r="F270" s="150" t="s">
        <v>413</v>
      </c>
      <c r="G270" s="30"/>
      <c r="H270" s="30"/>
      <c r="I270" s="151"/>
      <c r="J270" s="30"/>
      <c r="K270" s="30"/>
      <c r="L270" s="31"/>
      <c r="M270" s="152"/>
      <c r="N270" s="153"/>
      <c r="O270" s="51"/>
      <c r="P270" s="51"/>
      <c r="Q270" s="51"/>
      <c r="R270" s="51"/>
      <c r="S270" s="51"/>
      <c r="T270" s="52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T270" s="15" t="s">
        <v>129</v>
      </c>
      <c r="AU270" s="15" t="s">
        <v>79</v>
      </c>
    </row>
    <row r="271" spans="1:65" s="2" customFormat="1" ht="11.25">
      <c r="A271" s="30"/>
      <c r="B271" s="31"/>
      <c r="C271" s="30"/>
      <c r="D271" s="154" t="s">
        <v>130</v>
      </c>
      <c r="E271" s="30"/>
      <c r="F271" s="155" t="s">
        <v>415</v>
      </c>
      <c r="G271" s="30"/>
      <c r="H271" s="30"/>
      <c r="I271" s="151"/>
      <c r="J271" s="30"/>
      <c r="K271" s="30"/>
      <c r="L271" s="31"/>
      <c r="M271" s="152"/>
      <c r="N271" s="153"/>
      <c r="O271" s="51"/>
      <c r="P271" s="51"/>
      <c r="Q271" s="51"/>
      <c r="R271" s="51"/>
      <c r="S271" s="51"/>
      <c r="T271" s="52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T271" s="15" t="s">
        <v>130</v>
      </c>
      <c r="AU271" s="15" t="s">
        <v>79</v>
      </c>
    </row>
    <row r="272" spans="1:65" s="2" customFormat="1" ht="16.5" customHeight="1">
      <c r="A272" s="30"/>
      <c r="B272" s="135"/>
      <c r="C272" s="136" t="s">
        <v>272</v>
      </c>
      <c r="D272" s="136" t="s">
        <v>122</v>
      </c>
      <c r="E272" s="137" t="s">
        <v>416</v>
      </c>
      <c r="F272" s="138" t="s">
        <v>417</v>
      </c>
      <c r="G272" s="139" t="s">
        <v>154</v>
      </c>
      <c r="H272" s="140">
        <v>2</v>
      </c>
      <c r="I272" s="141"/>
      <c r="J272" s="142">
        <f>ROUND(I272*H272,2)</f>
        <v>0</v>
      </c>
      <c r="K272" s="138" t="s">
        <v>126</v>
      </c>
      <c r="L272" s="31"/>
      <c r="M272" s="143" t="s">
        <v>3</v>
      </c>
      <c r="N272" s="144" t="s">
        <v>40</v>
      </c>
      <c r="O272" s="51"/>
      <c r="P272" s="145">
        <f>O272*H272</f>
        <v>0</v>
      </c>
      <c r="Q272" s="145">
        <v>3.5368619999999999E-4</v>
      </c>
      <c r="R272" s="145">
        <f>Q272*H272</f>
        <v>7.0737239999999998E-4</v>
      </c>
      <c r="S272" s="145">
        <v>0</v>
      </c>
      <c r="T272" s="146">
        <f>S272*H272</f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47" t="s">
        <v>127</v>
      </c>
      <c r="AT272" s="147" t="s">
        <v>122</v>
      </c>
      <c r="AU272" s="147" t="s">
        <v>79</v>
      </c>
      <c r="AY272" s="15" t="s">
        <v>119</v>
      </c>
      <c r="BE272" s="148">
        <f>IF(N272="základní",J272,0)</f>
        <v>0</v>
      </c>
      <c r="BF272" s="148">
        <f>IF(N272="snížená",J272,0)</f>
        <v>0</v>
      </c>
      <c r="BG272" s="148">
        <f>IF(N272="zákl. přenesená",J272,0)</f>
        <v>0</v>
      </c>
      <c r="BH272" s="148">
        <f>IF(N272="sníž. přenesená",J272,0)</f>
        <v>0</v>
      </c>
      <c r="BI272" s="148">
        <f>IF(N272="nulová",J272,0)</f>
        <v>0</v>
      </c>
      <c r="BJ272" s="15" t="s">
        <v>77</v>
      </c>
      <c r="BK272" s="148">
        <f>ROUND(I272*H272,2)</f>
        <v>0</v>
      </c>
      <c r="BL272" s="15" t="s">
        <v>127</v>
      </c>
      <c r="BM272" s="147" t="s">
        <v>418</v>
      </c>
    </row>
    <row r="273" spans="1:65" s="2" customFormat="1" ht="11.25">
      <c r="A273" s="30"/>
      <c r="B273" s="31"/>
      <c r="C273" s="30"/>
      <c r="D273" s="149" t="s">
        <v>129</v>
      </c>
      <c r="E273" s="30"/>
      <c r="F273" s="150" t="s">
        <v>417</v>
      </c>
      <c r="G273" s="30"/>
      <c r="H273" s="30"/>
      <c r="I273" s="151"/>
      <c r="J273" s="30"/>
      <c r="K273" s="30"/>
      <c r="L273" s="31"/>
      <c r="M273" s="152"/>
      <c r="N273" s="153"/>
      <c r="O273" s="51"/>
      <c r="P273" s="51"/>
      <c r="Q273" s="51"/>
      <c r="R273" s="51"/>
      <c r="S273" s="51"/>
      <c r="T273" s="52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T273" s="15" t="s">
        <v>129</v>
      </c>
      <c r="AU273" s="15" t="s">
        <v>79</v>
      </c>
    </row>
    <row r="274" spans="1:65" s="2" customFormat="1" ht="11.25">
      <c r="A274" s="30"/>
      <c r="B274" s="31"/>
      <c r="C274" s="30"/>
      <c r="D274" s="154" t="s">
        <v>130</v>
      </c>
      <c r="E274" s="30"/>
      <c r="F274" s="155" t="s">
        <v>419</v>
      </c>
      <c r="G274" s="30"/>
      <c r="H274" s="30"/>
      <c r="I274" s="151"/>
      <c r="J274" s="30"/>
      <c r="K274" s="30"/>
      <c r="L274" s="31"/>
      <c r="M274" s="152"/>
      <c r="N274" s="153"/>
      <c r="O274" s="51"/>
      <c r="P274" s="51"/>
      <c r="Q274" s="51"/>
      <c r="R274" s="51"/>
      <c r="S274" s="51"/>
      <c r="T274" s="52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T274" s="15" t="s">
        <v>130</v>
      </c>
      <c r="AU274" s="15" t="s">
        <v>79</v>
      </c>
    </row>
    <row r="275" spans="1:65" s="2" customFormat="1" ht="16.5" customHeight="1">
      <c r="A275" s="30"/>
      <c r="B275" s="135"/>
      <c r="C275" s="136" t="s">
        <v>420</v>
      </c>
      <c r="D275" s="136" t="s">
        <v>122</v>
      </c>
      <c r="E275" s="137" t="s">
        <v>421</v>
      </c>
      <c r="F275" s="138" t="s">
        <v>422</v>
      </c>
      <c r="G275" s="139" t="s">
        <v>154</v>
      </c>
      <c r="H275" s="140">
        <v>16</v>
      </c>
      <c r="I275" s="141"/>
      <c r="J275" s="142">
        <f>ROUND(I275*H275,2)</f>
        <v>0</v>
      </c>
      <c r="K275" s="138" t="s">
        <v>126</v>
      </c>
      <c r="L275" s="31"/>
      <c r="M275" s="143" t="s">
        <v>3</v>
      </c>
      <c r="N275" s="144" t="s">
        <v>40</v>
      </c>
      <c r="O275" s="51"/>
      <c r="P275" s="145">
        <f>O275*H275</f>
        <v>0</v>
      </c>
      <c r="Q275" s="145">
        <v>2.6757000000000001E-4</v>
      </c>
      <c r="R275" s="145">
        <f>Q275*H275</f>
        <v>4.2811200000000002E-3</v>
      </c>
      <c r="S275" s="145">
        <v>0</v>
      </c>
      <c r="T275" s="146">
        <f>S275*H275</f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47" t="s">
        <v>127</v>
      </c>
      <c r="AT275" s="147" t="s">
        <v>122</v>
      </c>
      <c r="AU275" s="147" t="s">
        <v>79</v>
      </c>
      <c r="AY275" s="15" t="s">
        <v>119</v>
      </c>
      <c r="BE275" s="148">
        <f>IF(N275="základní",J275,0)</f>
        <v>0</v>
      </c>
      <c r="BF275" s="148">
        <f>IF(N275="snížená",J275,0)</f>
        <v>0</v>
      </c>
      <c r="BG275" s="148">
        <f>IF(N275="zákl. přenesená",J275,0)</f>
        <v>0</v>
      </c>
      <c r="BH275" s="148">
        <f>IF(N275="sníž. přenesená",J275,0)</f>
        <v>0</v>
      </c>
      <c r="BI275" s="148">
        <f>IF(N275="nulová",J275,0)</f>
        <v>0</v>
      </c>
      <c r="BJ275" s="15" t="s">
        <v>77</v>
      </c>
      <c r="BK275" s="148">
        <f>ROUND(I275*H275,2)</f>
        <v>0</v>
      </c>
      <c r="BL275" s="15" t="s">
        <v>127</v>
      </c>
      <c r="BM275" s="147" t="s">
        <v>423</v>
      </c>
    </row>
    <row r="276" spans="1:65" s="2" customFormat="1" ht="11.25">
      <c r="A276" s="30"/>
      <c r="B276" s="31"/>
      <c r="C276" s="30"/>
      <c r="D276" s="149" t="s">
        <v>129</v>
      </c>
      <c r="E276" s="30"/>
      <c r="F276" s="150" t="s">
        <v>422</v>
      </c>
      <c r="G276" s="30"/>
      <c r="H276" s="30"/>
      <c r="I276" s="151"/>
      <c r="J276" s="30"/>
      <c r="K276" s="30"/>
      <c r="L276" s="31"/>
      <c r="M276" s="152"/>
      <c r="N276" s="153"/>
      <c r="O276" s="51"/>
      <c r="P276" s="51"/>
      <c r="Q276" s="51"/>
      <c r="R276" s="51"/>
      <c r="S276" s="51"/>
      <c r="T276" s="52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T276" s="15" t="s">
        <v>129</v>
      </c>
      <c r="AU276" s="15" t="s">
        <v>79</v>
      </c>
    </row>
    <row r="277" spans="1:65" s="2" customFormat="1" ht="11.25">
      <c r="A277" s="30"/>
      <c r="B277" s="31"/>
      <c r="C277" s="30"/>
      <c r="D277" s="154" t="s">
        <v>130</v>
      </c>
      <c r="E277" s="30"/>
      <c r="F277" s="155" t="s">
        <v>424</v>
      </c>
      <c r="G277" s="30"/>
      <c r="H277" s="30"/>
      <c r="I277" s="151"/>
      <c r="J277" s="30"/>
      <c r="K277" s="30"/>
      <c r="L277" s="31"/>
      <c r="M277" s="152"/>
      <c r="N277" s="153"/>
      <c r="O277" s="51"/>
      <c r="P277" s="51"/>
      <c r="Q277" s="51"/>
      <c r="R277" s="51"/>
      <c r="S277" s="51"/>
      <c r="T277" s="52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T277" s="15" t="s">
        <v>130</v>
      </c>
      <c r="AU277" s="15" t="s">
        <v>79</v>
      </c>
    </row>
    <row r="278" spans="1:65" s="2" customFormat="1" ht="19.5">
      <c r="A278" s="30"/>
      <c r="B278" s="31"/>
      <c r="C278" s="30"/>
      <c r="D278" s="149" t="s">
        <v>187</v>
      </c>
      <c r="E278" s="30"/>
      <c r="F278" s="166" t="s">
        <v>425</v>
      </c>
      <c r="G278" s="30"/>
      <c r="H278" s="30"/>
      <c r="I278" s="151"/>
      <c r="J278" s="30"/>
      <c r="K278" s="30"/>
      <c r="L278" s="31"/>
      <c r="M278" s="152"/>
      <c r="N278" s="153"/>
      <c r="O278" s="51"/>
      <c r="P278" s="51"/>
      <c r="Q278" s="51"/>
      <c r="R278" s="51"/>
      <c r="S278" s="51"/>
      <c r="T278" s="52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T278" s="15" t="s">
        <v>187</v>
      </c>
      <c r="AU278" s="15" t="s">
        <v>79</v>
      </c>
    </row>
    <row r="279" spans="1:65" s="2" customFormat="1" ht="16.5" customHeight="1">
      <c r="A279" s="30"/>
      <c r="B279" s="135"/>
      <c r="C279" s="136" t="s">
        <v>276</v>
      </c>
      <c r="D279" s="136" t="s">
        <v>122</v>
      </c>
      <c r="E279" s="137" t="s">
        <v>426</v>
      </c>
      <c r="F279" s="138" t="s">
        <v>427</v>
      </c>
      <c r="G279" s="139" t="s">
        <v>154</v>
      </c>
      <c r="H279" s="140">
        <v>3</v>
      </c>
      <c r="I279" s="141"/>
      <c r="J279" s="142">
        <f>ROUND(I279*H279,2)</f>
        <v>0</v>
      </c>
      <c r="K279" s="138" t="s">
        <v>155</v>
      </c>
      <c r="L279" s="31"/>
      <c r="M279" s="143" t="s">
        <v>3</v>
      </c>
      <c r="N279" s="144" t="s">
        <v>40</v>
      </c>
      <c r="O279" s="51"/>
      <c r="P279" s="145">
        <f>O279*H279</f>
        <v>0</v>
      </c>
      <c r="Q279" s="145">
        <v>0</v>
      </c>
      <c r="R279" s="145">
        <f>Q279*H279</f>
        <v>0</v>
      </c>
      <c r="S279" s="145">
        <v>0</v>
      </c>
      <c r="T279" s="146">
        <f>S279*H279</f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47" t="s">
        <v>127</v>
      </c>
      <c r="AT279" s="147" t="s">
        <v>122</v>
      </c>
      <c r="AU279" s="147" t="s">
        <v>79</v>
      </c>
      <c r="AY279" s="15" t="s">
        <v>119</v>
      </c>
      <c r="BE279" s="148">
        <f>IF(N279="základní",J279,0)</f>
        <v>0</v>
      </c>
      <c r="BF279" s="148">
        <f>IF(N279="snížená",J279,0)</f>
        <v>0</v>
      </c>
      <c r="BG279" s="148">
        <f>IF(N279="zákl. přenesená",J279,0)</f>
        <v>0</v>
      </c>
      <c r="BH279" s="148">
        <f>IF(N279="sníž. přenesená",J279,0)</f>
        <v>0</v>
      </c>
      <c r="BI279" s="148">
        <f>IF(N279="nulová",J279,0)</f>
        <v>0</v>
      </c>
      <c r="BJ279" s="15" t="s">
        <v>77</v>
      </c>
      <c r="BK279" s="148">
        <f>ROUND(I279*H279,2)</f>
        <v>0</v>
      </c>
      <c r="BL279" s="15" t="s">
        <v>127</v>
      </c>
      <c r="BM279" s="147" t="s">
        <v>428</v>
      </c>
    </row>
    <row r="280" spans="1:65" s="2" customFormat="1" ht="11.25">
      <c r="A280" s="30"/>
      <c r="B280" s="31"/>
      <c r="C280" s="30"/>
      <c r="D280" s="149" t="s">
        <v>129</v>
      </c>
      <c r="E280" s="30"/>
      <c r="F280" s="150" t="s">
        <v>427</v>
      </c>
      <c r="G280" s="30"/>
      <c r="H280" s="30"/>
      <c r="I280" s="151"/>
      <c r="J280" s="30"/>
      <c r="K280" s="30"/>
      <c r="L280" s="31"/>
      <c r="M280" s="152"/>
      <c r="N280" s="153"/>
      <c r="O280" s="51"/>
      <c r="P280" s="51"/>
      <c r="Q280" s="51"/>
      <c r="R280" s="51"/>
      <c r="S280" s="51"/>
      <c r="T280" s="52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T280" s="15" t="s">
        <v>129</v>
      </c>
      <c r="AU280" s="15" t="s">
        <v>79</v>
      </c>
    </row>
    <row r="281" spans="1:65" s="2" customFormat="1" ht="16.5" customHeight="1">
      <c r="A281" s="30"/>
      <c r="B281" s="135"/>
      <c r="C281" s="136" t="s">
        <v>429</v>
      </c>
      <c r="D281" s="136" t="s">
        <v>122</v>
      </c>
      <c r="E281" s="137" t="s">
        <v>430</v>
      </c>
      <c r="F281" s="138" t="s">
        <v>431</v>
      </c>
      <c r="G281" s="139" t="s">
        <v>160</v>
      </c>
      <c r="H281" s="140">
        <v>0.10100000000000001</v>
      </c>
      <c r="I281" s="141"/>
      <c r="J281" s="142">
        <f>ROUND(I281*H281,2)</f>
        <v>0</v>
      </c>
      <c r="K281" s="138" t="s">
        <v>126</v>
      </c>
      <c r="L281" s="31"/>
      <c r="M281" s="143" t="s">
        <v>3</v>
      </c>
      <c r="N281" s="144" t="s">
        <v>40</v>
      </c>
      <c r="O281" s="51"/>
      <c r="P281" s="145">
        <f>O281*H281</f>
        <v>0</v>
      </c>
      <c r="Q281" s="145">
        <v>0</v>
      </c>
      <c r="R281" s="145">
        <f>Q281*H281</f>
        <v>0</v>
      </c>
      <c r="S281" s="145">
        <v>0</v>
      </c>
      <c r="T281" s="146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47" t="s">
        <v>127</v>
      </c>
      <c r="AT281" s="147" t="s">
        <v>122</v>
      </c>
      <c r="AU281" s="147" t="s">
        <v>79</v>
      </c>
      <c r="AY281" s="15" t="s">
        <v>119</v>
      </c>
      <c r="BE281" s="148">
        <f>IF(N281="základní",J281,0)</f>
        <v>0</v>
      </c>
      <c r="BF281" s="148">
        <f>IF(N281="snížená",J281,0)</f>
        <v>0</v>
      </c>
      <c r="BG281" s="148">
        <f>IF(N281="zákl. přenesená",J281,0)</f>
        <v>0</v>
      </c>
      <c r="BH281" s="148">
        <f>IF(N281="sníž. přenesená",J281,0)</f>
        <v>0</v>
      </c>
      <c r="BI281" s="148">
        <f>IF(N281="nulová",J281,0)</f>
        <v>0</v>
      </c>
      <c r="BJ281" s="15" t="s">
        <v>77</v>
      </c>
      <c r="BK281" s="148">
        <f>ROUND(I281*H281,2)</f>
        <v>0</v>
      </c>
      <c r="BL281" s="15" t="s">
        <v>127</v>
      </c>
      <c r="BM281" s="147" t="s">
        <v>432</v>
      </c>
    </row>
    <row r="282" spans="1:65" s="2" customFormat="1" ht="11.25">
      <c r="A282" s="30"/>
      <c r="B282" s="31"/>
      <c r="C282" s="30"/>
      <c r="D282" s="149" t="s">
        <v>129</v>
      </c>
      <c r="E282" s="30"/>
      <c r="F282" s="150" t="s">
        <v>431</v>
      </c>
      <c r="G282" s="30"/>
      <c r="H282" s="30"/>
      <c r="I282" s="151"/>
      <c r="J282" s="30"/>
      <c r="K282" s="30"/>
      <c r="L282" s="31"/>
      <c r="M282" s="152"/>
      <c r="N282" s="153"/>
      <c r="O282" s="51"/>
      <c r="P282" s="51"/>
      <c r="Q282" s="51"/>
      <c r="R282" s="51"/>
      <c r="S282" s="51"/>
      <c r="T282" s="52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T282" s="15" t="s">
        <v>129</v>
      </c>
      <c r="AU282" s="15" t="s">
        <v>79</v>
      </c>
    </row>
    <row r="283" spans="1:65" s="2" customFormat="1" ht="11.25">
      <c r="A283" s="30"/>
      <c r="B283" s="31"/>
      <c r="C283" s="30"/>
      <c r="D283" s="154" t="s">
        <v>130</v>
      </c>
      <c r="E283" s="30"/>
      <c r="F283" s="155" t="s">
        <v>433</v>
      </c>
      <c r="G283" s="30"/>
      <c r="H283" s="30"/>
      <c r="I283" s="151"/>
      <c r="J283" s="30"/>
      <c r="K283" s="30"/>
      <c r="L283" s="31"/>
      <c r="M283" s="152"/>
      <c r="N283" s="153"/>
      <c r="O283" s="51"/>
      <c r="P283" s="51"/>
      <c r="Q283" s="51"/>
      <c r="R283" s="51"/>
      <c r="S283" s="51"/>
      <c r="T283" s="52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T283" s="15" t="s">
        <v>130</v>
      </c>
      <c r="AU283" s="15" t="s">
        <v>79</v>
      </c>
    </row>
    <row r="284" spans="1:65" s="12" customFormat="1" ht="22.9" customHeight="1">
      <c r="B284" s="122"/>
      <c r="D284" s="123" t="s">
        <v>68</v>
      </c>
      <c r="E284" s="133" t="s">
        <v>434</v>
      </c>
      <c r="F284" s="133" t="s">
        <v>435</v>
      </c>
      <c r="I284" s="125"/>
      <c r="J284" s="134">
        <f>BK284</f>
        <v>0</v>
      </c>
      <c r="L284" s="122"/>
      <c r="M284" s="127"/>
      <c r="N284" s="128"/>
      <c r="O284" s="128"/>
      <c r="P284" s="129">
        <f>SUM(P285:P286)</f>
        <v>0</v>
      </c>
      <c r="Q284" s="128"/>
      <c r="R284" s="129">
        <f>SUM(R285:R286)</f>
        <v>0</v>
      </c>
      <c r="S284" s="128"/>
      <c r="T284" s="130">
        <f>SUM(T285:T286)</f>
        <v>0</v>
      </c>
      <c r="AR284" s="123" t="s">
        <v>77</v>
      </c>
      <c r="AT284" s="131" t="s">
        <v>68</v>
      </c>
      <c r="AU284" s="131" t="s">
        <v>77</v>
      </c>
      <c r="AY284" s="123" t="s">
        <v>119</v>
      </c>
      <c r="BK284" s="132">
        <f>SUM(BK285:BK286)</f>
        <v>0</v>
      </c>
    </row>
    <row r="285" spans="1:65" s="2" customFormat="1" ht="16.5" customHeight="1">
      <c r="A285" s="30"/>
      <c r="B285" s="135"/>
      <c r="C285" s="136" t="s">
        <v>279</v>
      </c>
      <c r="D285" s="136" t="s">
        <v>122</v>
      </c>
      <c r="E285" s="137" t="s">
        <v>436</v>
      </c>
      <c r="F285" s="138" t="s">
        <v>437</v>
      </c>
      <c r="G285" s="139" t="s">
        <v>154</v>
      </c>
      <c r="H285" s="140">
        <v>1</v>
      </c>
      <c r="I285" s="141"/>
      <c r="J285" s="142">
        <f>ROUND(I285*H285,2)</f>
        <v>0</v>
      </c>
      <c r="K285" s="138" t="s">
        <v>155</v>
      </c>
      <c r="L285" s="31"/>
      <c r="M285" s="143" t="s">
        <v>3</v>
      </c>
      <c r="N285" s="144" t="s">
        <v>40</v>
      </c>
      <c r="O285" s="51"/>
      <c r="P285" s="145">
        <f>O285*H285</f>
        <v>0</v>
      </c>
      <c r="Q285" s="145">
        <v>0</v>
      </c>
      <c r="R285" s="145">
        <f>Q285*H285</f>
        <v>0</v>
      </c>
      <c r="S285" s="145">
        <v>0</v>
      </c>
      <c r="T285" s="146">
        <f>S285*H285</f>
        <v>0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R285" s="147" t="s">
        <v>141</v>
      </c>
      <c r="AT285" s="147" t="s">
        <v>122</v>
      </c>
      <c r="AU285" s="147" t="s">
        <v>79</v>
      </c>
      <c r="AY285" s="15" t="s">
        <v>119</v>
      </c>
      <c r="BE285" s="148">
        <f>IF(N285="základní",J285,0)</f>
        <v>0</v>
      </c>
      <c r="BF285" s="148">
        <f>IF(N285="snížená",J285,0)</f>
        <v>0</v>
      </c>
      <c r="BG285" s="148">
        <f>IF(N285="zákl. přenesená",J285,0)</f>
        <v>0</v>
      </c>
      <c r="BH285" s="148">
        <f>IF(N285="sníž. přenesená",J285,0)</f>
        <v>0</v>
      </c>
      <c r="BI285" s="148">
        <f>IF(N285="nulová",J285,0)</f>
        <v>0</v>
      </c>
      <c r="BJ285" s="15" t="s">
        <v>77</v>
      </c>
      <c r="BK285" s="148">
        <f>ROUND(I285*H285,2)</f>
        <v>0</v>
      </c>
      <c r="BL285" s="15" t="s">
        <v>141</v>
      </c>
      <c r="BM285" s="147" t="s">
        <v>438</v>
      </c>
    </row>
    <row r="286" spans="1:65" s="2" customFormat="1" ht="11.25">
      <c r="A286" s="30"/>
      <c r="B286" s="31"/>
      <c r="C286" s="30"/>
      <c r="D286" s="149" t="s">
        <v>129</v>
      </c>
      <c r="E286" s="30"/>
      <c r="F286" s="150" t="s">
        <v>437</v>
      </c>
      <c r="G286" s="30"/>
      <c r="H286" s="30"/>
      <c r="I286" s="151"/>
      <c r="J286" s="30"/>
      <c r="K286" s="30"/>
      <c r="L286" s="31"/>
      <c r="M286" s="152"/>
      <c r="N286" s="153"/>
      <c r="O286" s="51"/>
      <c r="P286" s="51"/>
      <c r="Q286" s="51"/>
      <c r="R286" s="51"/>
      <c r="S286" s="51"/>
      <c r="T286" s="52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T286" s="15" t="s">
        <v>129</v>
      </c>
      <c r="AU286" s="15" t="s">
        <v>79</v>
      </c>
    </row>
    <row r="287" spans="1:65" s="12" customFormat="1" ht="22.9" customHeight="1">
      <c r="B287" s="122"/>
      <c r="D287" s="123" t="s">
        <v>68</v>
      </c>
      <c r="E287" s="133" t="s">
        <v>439</v>
      </c>
      <c r="F287" s="133" t="s">
        <v>440</v>
      </c>
      <c r="I287" s="125"/>
      <c r="J287" s="134">
        <f>BK287</f>
        <v>0</v>
      </c>
      <c r="L287" s="122"/>
      <c r="M287" s="127"/>
      <c r="N287" s="128"/>
      <c r="O287" s="128"/>
      <c r="P287" s="129">
        <f>SUM(P288:P295)</f>
        <v>0</v>
      </c>
      <c r="Q287" s="128"/>
      <c r="R287" s="129">
        <f>SUM(R288:R295)</f>
        <v>6.389128E-3</v>
      </c>
      <c r="S287" s="128"/>
      <c r="T287" s="130">
        <f>SUM(T288:T295)</f>
        <v>0</v>
      </c>
      <c r="AR287" s="123" t="s">
        <v>79</v>
      </c>
      <c r="AT287" s="131" t="s">
        <v>68</v>
      </c>
      <c r="AU287" s="131" t="s">
        <v>77</v>
      </c>
      <c r="AY287" s="123" t="s">
        <v>119</v>
      </c>
      <c r="BK287" s="132">
        <f>SUM(BK288:BK295)</f>
        <v>0</v>
      </c>
    </row>
    <row r="288" spans="1:65" s="2" customFormat="1" ht="16.5" customHeight="1">
      <c r="A288" s="30"/>
      <c r="B288" s="135"/>
      <c r="C288" s="136" t="s">
        <v>441</v>
      </c>
      <c r="D288" s="136" t="s">
        <v>122</v>
      </c>
      <c r="E288" s="137" t="s">
        <v>442</v>
      </c>
      <c r="F288" s="138" t="s">
        <v>443</v>
      </c>
      <c r="G288" s="139" t="s">
        <v>125</v>
      </c>
      <c r="H288" s="140">
        <v>132</v>
      </c>
      <c r="I288" s="141"/>
      <c r="J288" s="142">
        <f>ROUND(I288*H288,2)</f>
        <v>0</v>
      </c>
      <c r="K288" s="138" t="s">
        <v>126</v>
      </c>
      <c r="L288" s="31"/>
      <c r="M288" s="143" t="s">
        <v>3</v>
      </c>
      <c r="N288" s="144" t="s">
        <v>40</v>
      </c>
      <c r="O288" s="51"/>
      <c r="P288" s="145">
        <f>O288*H288</f>
        <v>0</v>
      </c>
      <c r="Q288" s="145">
        <v>2.4382000000000001E-5</v>
      </c>
      <c r="R288" s="145">
        <f>Q288*H288</f>
        <v>3.2184240000000001E-3</v>
      </c>
      <c r="S288" s="145">
        <v>0</v>
      </c>
      <c r="T288" s="146">
        <f>S288*H288</f>
        <v>0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R288" s="147" t="s">
        <v>127</v>
      </c>
      <c r="AT288" s="147" t="s">
        <v>122</v>
      </c>
      <c r="AU288" s="147" t="s">
        <v>79</v>
      </c>
      <c r="AY288" s="15" t="s">
        <v>119</v>
      </c>
      <c r="BE288" s="148">
        <f>IF(N288="základní",J288,0)</f>
        <v>0</v>
      </c>
      <c r="BF288" s="148">
        <f>IF(N288="snížená",J288,0)</f>
        <v>0</v>
      </c>
      <c r="BG288" s="148">
        <f>IF(N288="zákl. přenesená",J288,0)</f>
        <v>0</v>
      </c>
      <c r="BH288" s="148">
        <f>IF(N288="sníž. přenesená",J288,0)</f>
        <v>0</v>
      </c>
      <c r="BI288" s="148">
        <f>IF(N288="nulová",J288,0)</f>
        <v>0</v>
      </c>
      <c r="BJ288" s="15" t="s">
        <v>77</v>
      </c>
      <c r="BK288" s="148">
        <f>ROUND(I288*H288,2)</f>
        <v>0</v>
      </c>
      <c r="BL288" s="15" t="s">
        <v>127</v>
      </c>
      <c r="BM288" s="147" t="s">
        <v>444</v>
      </c>
    </row>
    <row r="289" spans="1:65" s="2" customFormat="1" ht="11.25">
      <c r="A289" s="30"/>
      <c r="B289" s="31"/>
      <c r="C289" s="30"/>
      <c r="D289" s="149" t="s">
        <v>129</v>
      </c>
      <c r="E289" s="30"/>
      <c r="F289" s="150" t="s">
        <v>443</v>
      </c>
      <c r="G289" s="30"/>
      <c r="H289" s="30"/>
      <c r="I289" s="151"/>
      <c r="J289" s="30"/>
      <c r="K289" s="30"/>
      <c r="L289" s="31"/>
      <c r="M289" s="152"/>
      <c r="N289" s="153"/>
      <c r="O289" s="51"/>
      <c r="P289" s="51"/>
      <c r="Q289" s="51"/>
      <c r="R289" s="51"/>
      <c r="S289" s="51"/>
      <c r="T289" s="52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T289" s="15" t="s">
        <v>129</v>
      </c>
      <c r="AU289" s="15" t="s">
        <v>79</v>
      </c>
    </row>
    <row r="290" spans="1:65" s="2" customFormat="1" ht="11.25">
      <c r="A290" s="30"/>
      <c r="B290" s="31"/>
      <c r="C290" s="30"/>
      <c r="D290" s="154" t="s">
        <v>130</v>
      </c>
      <c r="E290" s="30"/>
      <c r="F290" s="155" t="s">
        <v>445</v>
      </c>
      <c r="G290" s="30"/>
      <c r="H290" s="30"/>
      <c r="I290" s="151"/>
      <c r="J290" s="30"/>
      <c r="K290" s="30"/>
      <c r="L290" s="31"/>
      <c r="M290" s="152"/>
      <c r="N290" s="153"/>
      <c r="O290" s="51"/>
      <c r="P290" s="51"/>
      <c r="Q290" s="51"/>
      <c r="R290" s="51"/>
      <c r="S290" s="51"/>
      <c r="T290" s="52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T290" s="15" t="s">
        <v>130</v>
      </c>
      <c r="AU290" s="15" t="s">
        <v>79</v>
      </c>
    </row>
    <row r="291" spans="1:65" s="2" customFormat="1" ht="19.5">
      <c r="A291" s="30"/>
      <c r="B291" s="31"/>
      <c r="C291" s="30"/>
      <c r="D291" s="149" t="s">
        <v>187</v>
      </c>
      <c r="E291" s="30"/>
      <c r="F291" s="166" t="s">
        <v>446</v>
      </c>
      <c r="G291" s="30"/>
      <c r="H291" s="30"/>
      <c r="I291" s="151"/>
      <c r="J291" s="30"/>
      <c r="K291" s="30"/>
      <c r="L291" s="31"/>
      <c r="M291" s="152"/>
      <c r="N291" s="153"/>
      <c r="O291" s="51"/>
      <c r="P291" s="51"/>
      <c r="Q291" s="51"/>
      <c r="R291" s="51"/>
      <c r="S291" s="51"/>
      <c r="T291" s="52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T291" s="15" t="s">
        <v>187</v>
      </c>
      <c r="AU291" s="15" t="s">
        <v>79</v>
      </c>
    </row>
    <row r="292" spans="1:65" s="2" customFormat="1" ht="16.5" customHeight="1">
      <c r="A292" s="30"/>
      <c r="B292" s="135"/>
      <c r="C292" s="136" t="s">
        <v>283</v>
      </c>
      <c r="D292" s="136" t="s">
        <v>122</v>
      </c>
      <c r="E292" s="137" t="s">
        <v>447</v>
      </c>
      <c r="F292" s="138" t="s">
        <v>448</v>
      </c>
      <c r="G292" s="139" t="s">
        <v>125</v>
      </c>
      <c r="H292" s="140">
        <v>68</v>
      </c>
      <c r="I292" s="141"/>
      <c r="J292" s="142">
        <f>ROUND(I292*H292,2)</f>
        <v>0</v>
      </c>
      <c r="K292" s="138" t="s">
        <v>126</v>
      </c>
      <c r="L292" s="31"/>
      <c r="M292" s="143" t="s">
        <v>3</v>
      </c>
      <c r="N292" s="144" t="s">
        <v>40</v>
      </c>
      <c r="O292" s="51"/>
      <c r="P292" s="145">
        <f>O292*H292</f>
        <v>0</v>
      </c>
      <c r="Q292" s="145">
        <v>4.6628000000000001E-5</v>
      </c>
      <c r="R292" s="145">
        <f>Q292*H292</f>
        <v>3.1707039999999999E-3</v>
      </c>
      <c r="S292" s="145">
        <v>0</v>
      </c>
      <c r="T292" s="146">
        <f>S292*H292</f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47" t="s">
        <v>127</v>
      </c>
      <c r="AT292" s="147" t="s">
        <v>122</v>
      </c>
      <c r="AU292" s="147" t="s">
        <v>79</v>
      </c>
      <c r="AY292" s="15" t="s">
        <v>119</v>
      </c>
      <c r="BE292" s="148">
        <f>IF(N292="základní",J292,0)</f>
        <v>0</v>
      </c>
      <c r="BF292" s="148">
        <f>IF(N292="snížená",J292,0)</f>
        <v>0</v>
      </c>
      <c r="BG292" s="148">
        <f>IF(N292="zákl. přenesená",J292,0)</f>
        <v>0</v>
      </c>
      <c r="BH292" s="148">
        <f>IF(N292="sníž. přenesená",J292,0)</f>
        <v>0</v>
      </c>
      <c r="BI292" s="148">
        <f>IF(N292="nulová",J292,0)</f>
        <v>0</v>
      </c>
      <c r="BJ292" s="15" t="s">
        <v>77</v>
      </c>
      <c r="BK292" s="148">
        <f>ROUND(I292*H292,2)</f>
        <v>0</v>
      </c>
      <c r="BL292" s="15" t="s">
        <v>127</v>
      </c>
      <c r="BM292" s="147" t="s">
        <v>449</v>
      </c>
    </row>
    <row r="293" spans="1:65" s="2" customFormat="1" ht="11.25">
      <c r="A293" s="30"/>
      <c r="B293" s="31"/>
      <c r="C293" s="30"/>
      <c r="D293" s="149" t="s">
        <v>129</v>
      </c>
      <c r="E293" s="30"/>
      <c r="F293" s="150" t="s">
        <v>448</v>
      </c>
      <c r="G293" s="30"/>
      <c r="H293" s="30"/>
      <c r="I293" s="151"/>
      <c r="J293" s="30"/>
      <c r="K293" s="30"/>
      <c r="L293" s="31"/>
      <c r="M293" s="152"/>
      <c r="N293" s="153"/>
      <c r="O293" s="51"/>
      <c r="P293" s="51"/>
      <c r="Q293" s="51"/>
      <c r="R293" s="51"/>
      <c r="S293" s="51"/>
      <c r="T293" s="52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T293" s="15" t="s">
        <v>129</v>
      </c>
      <c r="AU293" s="15" t="s">
        <v>79</v>
      </c>
    </row>
    <row r="294" spans="1:65" s="2" customFormat="1" ht="11.25">
      <c r="A294" s="30"/>
      <c r="B294" s="31"/>
      <c r="C294" s="30"/>
      <c r="D294" s="154" t="s">
        <v>130</v>
      </c>
      <c r="E294" s="30"/>
      <c r="F294" s="155" t="s">
        <v>450</v>
      </c>
      <c r="G294" s="30"/>
      <c r="H294" s="30"/>
      <c r="I294" s="151"/>
      <c r="J294" s="30"/>
      <c r="K294" s="30"/>
      <c r="L294" s="31"/>
      <c r="M294" s="152"/>
      <c r="N294" s="153"/>
      <c r="O294" s="51"/>
      <c r="P294" s="51"/>
      <c r="Q294" s="51"/>
      <c r="R294" s="51"/>
      <c r="S294" s="51"/>
      <c r="T294" s="52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T294" s="15" t="s">
        <v>130</v>
      </c>
      <c r="AU294" s="15" t="s">
        <v>79</v>
      </c>
    </row>
    <row r="295" spans="1:65" s="2" customFormat="1" ht="19.5">
      <c r="A295" s="30"/>
      <c r="B295" s="31"/>
      <c r="C295" s="30"/>
      <c r="D295" s="149" t="s">
        <v>187</v>
      </c>
      <c r="E295" s="30"/>
      <c r="F295" s="166" t="s">
        <v>451</v>
      </c>
      <c r="G295" s="30"/>
      <c r="H295" s="30"/>
      <c r="I295" s="151"/>
      <c r="J295" s="30"/>
      <c r="K295" s="30"/>
      <c r="L295" s="31"/>
      <c r="M295" s="152"/>
      <c r="N295" s="153"/>
      <c r="O295" s="51"/>
      <c r="P295" s="51"/>
      <c r="Q295" s="51"/>
      <c r="R295" s="51"/>
      <c r="S295" s="51"/>
      <c r="T295" s="52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T295" s="15" t="s">
        <v>187</v>
      </c>
      <c r="AU295" s="15" t="s">
        <v>79</v>
      </c>
    </row>
    <row r="296" spans="1:65" s="12" customFormat="1" ht="22.9" customHeight="1">
      <c r="B296" s="122"/>
      <c r="D296" s="123" t="s">
        <v>68</v>
      </c>
      <c r="E296" s="133" t="s">
        <v>452</v>
      </c>
      <c r="F296" s="133" t="s">
        <v>453</v>
      </c>
      <c r="I296" s="125"/>
      <c r="J296" s="134">
        <f>BK296</f>
        <v>0</v>
      </c>
      <c r="L296" s="122"/>
      <c r="M296" s="127"/>
      <c r="N296" s="128"/>
      <c r="O296" s="128"/>
      <c r="P296" s="129">
        <f>SUM(P297:P298)</f>
        <v>0</v>
      </c>
      <c r="Q296" s="128"/>
      <c r="R296" s="129">
        <f>SUM(R297:R298)</f>
        <v>0</v>
      </c>
      <c r="S296" s="128"/>
      <c r="T296" s="130">
        <f>SUM(T297:T298)</f>
        <v>0</v>
      </c>
      <c r="AR296" s="123" t="s">
        <v>77</v>
      </c>
      <c r="AT296" s="131" t="s">
        <v>68</v>
      </c>
      <c r="AU296" s="131" t="s">
        <v>77</v>
      </c>
      <c r="AY296" s="123" t="s">
        <v>119</v>
      </c>
      <c r="BK296" s="132">
        <f>SUM(BK297:BK298)</f>
        <v>0</v>
      </c>
    </row>
    <row r="297" spans="1:65" s="2" customFormat="1" ht="24.2" customHeight="1">
      <c r="A297" s="30"/>
      <c r="B297" s="135"/>
      <c r="C297" s="136" t="s">
        <v>454</v>
      </c>
      <c r="D297" s="136" t="s">
        <v>122</v>
      </c>
      <c r="E297" s="137" t="s">
        <v>455</v>
      </c>
      <c r="F297" s="138" t="s">
        <v>456</v>
      </c>
      <c r="G297" s="139" t="s">
        <v>3</v>
      </c>
      <c r="H297" s="140">
        <v>0</v>
      </c>
      <c r="I297" s="141"/>
      <c r="J297" s="142">
        <f>ROUND(I297*H297,2)</f>
        <v>0</v>
      </c>
      <c r="K297" s="138" t="s">
        <v>3</v>
      </c>
      <c r="L297" s="31"/>
      <c r="M297" s="143" t="s">
        <v>3</v>
      </c>
      <c r="N297" s="144" t="s">
        <v>40</v>
      </c>
      <c r="O297" s="51"/>
      <c r="P297" s="145">
        <f>O297*H297</f>
        <v>0</v>
      </c>
      <c r="Q297" s="145">
        <v>0</v>
      </c>
      <c r="R297" s="145">
        <f>Q297*H297</f>
        <v>0</v>
      </c>
      <c r="S297" s="145">
        <v>0</v>
      </c>
      <c r="T297" s="146">
        <f>S297*H297</f>
        <v>0</v>
      </c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R297" s="147" t="s">
        <v>141</v>
      </c>
      <c r="AT297" s="147" t="s">
        <v>122</v>
      </c>
      <c r="AU297" s="147" t="s">
        <v>79</v>
      </c>
      <c r="AY297" s="15" t="s">
        <v>119</v>
      </c>
      <c r="BE297" s="148">
        <f>IF(N297="základní",J297,0)</f>
        <v>0</v>
      </c>
      <c r="BF297" s="148">
        <f>IF(N297="snížená",J297,0)</f>
        <v>0</v>
      </c>
      <c r="BG297" s="148">
        <f>IF(N297="zákl. přenesená",J297,0)</f>
        <v>0</v>
      </c>
      <c r="BH297" s="148">
        <f>IF(N297="sníž. přenesená",J297,0)</f>
        <v>0</v>
      </c>
      <c r="BI297" s="148">
        <f>IF(N297="nulová",J297,0)</f>
        <v>0</v>
      </c>
      <c r="BJ297" s="15" t="s">
        <v>77</v>
      </c>
      <c r="BK297" s="148">
        <f>ROUND(I297*H297,2)</f>
        <v>0</v>
      </c>
      <c r="BL297" s="15" t="s">
        <v>141</v>
      </c>
      <c r="BM297" s="147" t="s">
        <v>457</v>
      </c>
    </row>
    <row r="298" spans="1:65" s="2" customFormat="1" ht="19.5">
      <c r="A298" s="30"/>
      <c r="B298" s="31"/>
      <c r="C298" s="30"/>
      <c r="D298" s="149" t="s">
        <v>129</v>
      </c>
      <c r="E298" s="30"/>
      <c r="F298" s="150" t="s">
        <v>456</v>
      </c>
      <c r="G298" s="30"/>
      <c r="H298" s="30"/>
      <c r="I298" s="151"/>
      <c r="J298" s="30"/>
      <c r="K298" s="30"/>
      <c r="L298" s="31"/>
      <c r="M298" s="167"/>
      <c r="N298" s="168"/>
      <c r="O298" s="169"/>
      <c r="P298" s="169"/>
      <c r="Q298" s="169"/>
      <c r="R298" s="169"/>
      <c r="S298" s="169"/>
      <c r="T298" s="17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T298" s="15" t="s">
        <v>129</v>
      </c>
      <c r="AU298" s="15" t="s">
        <v>79</v>
      </c>
    </row>
    <row r="299" spans="1:65" s="2" customFormat="1" ht="6.95" customHeight="1">
      <c r="A299" s="30"/>
      <c r="B299" s="40"/>
      <c r="C299" s="41"/>
      <c r="D299" s="41"/>
      <c r="E299" s="41"/>
      <c r="F299" s="41"/>
      <c r="G299" s="41"/>
      <c r="H299" s="41"/>
      <c r="I299" s="41"/>
      <c r="J299" s="41"/>
      <c r="K299" s="41"/>
      <c r="L299" s="31"/>
      <c r="M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</row>
  </sheetData>
  <autoFilter ref="C86:K298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2" r:id="rId1"/>
    <hyperlink ref="F95" r:id="rId2"/>
    <hyperlink ref="F108" r:id="rId3"/>
    <hyperlink ref="F112" r:id="rId4"/>
    <hyperlink ref="F115" r:id="rId5"/>
    <hyperlink ref="F127" r:id="rId6"/>
    <hyperlink ref="F134" r:id="rId7"/>
    <hyperlink ref="F138" r:id="rId8"/>
    <hyperlink ref="F141" r:id="rId9"/>
    <hyperlink ref="F144" r:id="rId10"/>
    <hyperlink ref="F147" r:id="rId11"/>
    <hyperlink ref="F150" r:id="rId12"/>
    <hyperlink ref="F153" r:id="rId13"/>
    <hyperlink ref="F156" r:id="rId14"/>
    <hyperlink ref="F159" r:id="rId15"/>
    <hyperlink ref="F162" r:id="rId16"/>
    <hyperlink ref="F165" r:id="rId17"/>
    <hyperlink ref="F168" r:id="rId18"/>
    <hyperlink ref="F185" r:id="rId19"/>
    <hyperlink ref="F189" r:id="rId20"/>
    <hyperlink ref="F192" r:id="rId21"/>
    <hyperlink ref="F195" r:id="rId22"/>
    <hyperlink ref="F198" r:id="rId23"/>
    <hyperlink ref="F205" r:id="rId24"/>
    <hyperlink ref="F208" r:id="rId25"/>
    <hyperlink ref="F211" r:id="rId26"/>
    <hyperlink ref="F216" r:id="rId27"/>
    <hyperlink ref="F219" r:id="rId28"/>
    <hyperlink ref="F222" r:id="rId29"/>
    <hyperlink ref="F225" r:id="rId30"/>
    <hyperlink ref="F228" r:id="rId31"/>
    <hyperlink ref="F239" r:id="rId32"/>
    <hyperlink ref="F242" r:id="rId33"/>
    <hyperlink ref="F245" r:id="rId34"/>
    <hyperlink ref="F249" r:id="rId35"/>
    <hyperlink ref="F253" r:id="rId36"/>
    <hyperlink ref="F256" r:id="rId37"/>
    <hyperlink ref="F259" r:id="rId38"/>
    <hyperlink ref="F262" r:id="rId39"/>
    <hyperlink ref="F265" r:id="rId40"/>
    <hyperlink ref="F268" r:id="rId41"/>
    <hyperlink ref="F271" r:id="rId42"/>
    <hyperlink ref="F274" r:id="rId43"/>
    <hyperlink ref="F277" r:id="rId44"/>
    <hyperlink ref="F283" r:id="rId45"/>
    <hyperlink ref="F290" r:id="rId46"/>
    <hyperlink ref="F294" r:id="rId4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 t="s">
        <v>6</v>
      </c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5" t="s">
        <v>82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79</v>
      </c>
    </row>
    <row r="4" spans="1:46" s="1" customFormat="1" ht="24.95" customHeight="1">
      <c r="B4" s="18"/>
      <c r="D4" s="19" t="s">
        <v>89</v>
      </c>
      <c r="L4" s="18"/>
      <c r="M4" s="86" t="s">
        <v>11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5" t="s">
        <v>17</v>
      </c>
      <c r="L6" s="18"/>
    </row>
    <row r="7" spans="1:46" s="1" customFormat="1" ht="16.5" customHeight="1">
      <c r="B7" s="18"/>
      <c r="E7" s="290" t="str">
        <f>'Rekapitulace stavby'!K6</f>
        <v>Revize - Rekonstrukce-zdroje tepla v objektu VŠK E.ROŠICKÉHO v Olomouci</v>
      </c>
      <c r="F7" s="291"/>
      <c r="G7" s="291"/>
      <c r="H7" s="291"/>
      <c r="L7" s="18"/>
    </row>
    <row r="8" spans="1:46" s="2" customFormat="1" ht="12" customHeight="1">
      <c r="A8" s="30"/>
      <c r="B8" s="31"/>
      <c r="C8" s="30"/>
      <c r="D8" s="25" t="s">
        <v>90</v>
      </c>
      <c r="E8" s="30"/>
      <c r="F8" s="30"/>
      <c r="G8" s="30"/>
      <c r="H8" s="30"/>
      <c r="I8" s="30"/>
      <c r="J8" s="30"/>
      <c r="K8" s="30"/>
      <c r="L8" s="87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52" t="s">
        <v>458</v>
      </c>
      <c r="F9" s="292"/>
      <c r="G9" s="292"/>
      <c r="H9" s="292"/>
      <c r="I9" s="30"/>
      <c r="J9" s="30"/>
      <c r="K9" s="30"/>
      <c r="L9" s="87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87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5" t="s">
        <v>19</v>
      </c>
      <c r="E11" s="30"/>
      <c r="F11" s="23" t="s">
        <v>3</v>
      </c>
      <c r="G11" s="30"/>
      <c r="H11" s="30"/>
      <c r="I11" s="25" t="s">
        <v>20</v>
      </c>
      <c r="J11" s="23" t="s">
        <v>3</v>
      </c>
      <c r="K11" s="30"/>
      <c r="L11" s="87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21</v>
      </c>
      <c r="E12" s="30"/>
      <c r="F12" s="23" t="s">
        <v>22</v>
      </c>
      <c r="G12" s="30"/>
      <c r="H12" s="30"/>
      <c r="I12" s="25" t="s">
        <v>23</v>
      </c>
      <c r="J12" s="48" t="str">
        <f>'Rekapitulace stavby'!AN8</f>
        <v>31. 1. 2022</v>
      </c>
      <c r="K12" s="30"/>
      <c r="L12" s="87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87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5" t="s">
        <v>25</v>
      </c>
      <c r="E14" s="30"/>
      <c r="F14" s="30"/>
      <c r="G14" s="30"/>
      <c r="H14" s="30"/>
      <c r="I14" s="25" t="s">
        <v>26</v>
      </c>
      <c r="J14" s="23" t="str">
        <f>IF('Rekapitulace stavby'!AN10="","",'Rekapitulace stavby'!AN10)</f>
        <v/>
      </c>
      <c r="K14" s="30"/>
      <c r="L14" s="87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3" t="str">
        <f>IF('Rekapitulace stavby'!E11="","",'Rekapitulace stavby'!E11)</f>
        <v xml:space="preserve"> </v>
      </c>
      <c r="F15" s="30"/>
      <c r="G15" s="30"/>
      <c r="H15" s="30"/>
      <c r="I15" s="25" t="s">
        <v>27</v>
      </c>
      <c r="J15" s="23" t="str">
        <f>IF('Rekapitulace stavby'!AN11="","",'Rekapitulace stavby'!AN11)</f>
        <v/>
      </c>
      <c r="K15" s="30"/>
      <c r="L15" s="87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87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5" t="s">
        <v>28</v>
      </c>
      <c r="E17" s="30"/>
      <c r="F17" s="30"/>
      <c r="G17" s="30"/>
      <c r="H17" s="30"/>
      <c r="I17" s="25" t="s">
        <v>26</v>
      </c>
      <c r="J17" s="26" t="str">
        <f>'Rekapitulace stavby'!AN13</f>
        <v>Vyplň údaj</v>
      </c>
      <c r="K17" s="30"/>
      <c r="L17" s="87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93" t="str">
        <f>'Rekapitulace stavby'!E14</f>
        <v>Vyplň údaj</v>
      </c>
      <c r="F18" s="273"/>
      <c r="G18" s="273"/>
      <c r="H18" s="273"/>
      <c r="I18" s="25" t="s">
        <v>27</v>
      </c>
      <c r="J18" s="26" t="str">
        <f>'Rekapitulace stavby'!AN14</f>
        <v>Vyplň údaj</v>
      </c>
      <c r="K18" s="30"/>
      <c r="L18" s="87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87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5" t="s">
        <v>30</v>
      </c>
      <c r="E20" s="30"/>
      <c r="F20" s="30"/>
      <c r="G20" s="30"/>
      <c r="H20" s="30"/>
      <c r="I20" s="25" t="s">
        <v>26</v>
      </c>
      <c r="J20" s="23" t="str">
        <f>IF('Rekapitulace stavby'!AN16="","",'Rekapitulace stavby'!AN16)</f>
        <v/>
      </c>
      <c r="K20" s="30"/>
      <c r="L20" s="87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3" t="str">
        <f>IF('Rekapitulace stavby'!E17="","",'Rekapitulace stavby'!E17)</f>
        <v xml:space="preserve"> </v>
      </c>
      <c r="F21" s="30"/>
      <c r="G21" s="30"/>
      <c r="H21" s="30"/>
      <c r="I21" s="25" t="s">
        <v>27</v>
      </c>
      <c r="J21" s="23" t="str">
        <f>IF('Rekapitulace stavby'!AN17="","",'Rekapitulace stavby'!AN17)</f>
        <v/>
      </c>
      <c r="K21" s="30"/>
      <c r="L21" s="87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87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5" t="s">
        <v>32</v>
      </c>
      <c r="E23" s="30"/>
      <c r="F23" s="30"/>
      <c r="G23" s="30"/>
      <c r="H23" s="30"/>
      <c r="I23" s="25" t="s">
        <v>26</v>
      </c>
      <c r="J23" s="23" t="str">
        <f>IF('Rekapitulace stavby'!AN19="","",'Rekapitulace stavby'!AN19)</f>
        <v/>
      </c>
      <c r="K23" s="30"/>
      <c r="L23" s="87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3" t="str">
        <f>IF('Rekapitulace stavby'!E20="","",'Rekapitulace stavby'!E20)</f>
        <v xml:space="preserve"> </v>
      </c>
      <c r="F24" s="30"/>
      <c r="G24" s="30"/>
      <c r="H24" s="30"/>
      <c r="I24" s="25" t="s">
        <v>27</v>
      </c>
      <c r="J24" s="23" t="str">
        <f>IF('Rekapitulace stavby'!AN20="","",'Rekapitulace stavby'!AN20)</f>
        <v/>
      </c>
      <c r="K24" s="30"/>
      <c r="L24" s="87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87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5" t="s">
        <v>33</v>
      </c>
      <c r="E26" s="30"/>
      <c r="F26" s="30"/>
      <c r="G26" s="30"/>
      <c r="H26" s="30"/>
      <c r="I26" s="30"/>
      <c r="J26" s="30"/>
      <c r="K26" s="30"/>
      <c r="L26" s="87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88"/>
      <c r="B27" s="89"/>
      <c r="C27" s="88"/>
      <c r="D27" s="88"/>
      <c r="E27" s="278" t="s">
        <v>3</v>
      </c>
      <c r="F27" s="278"/>
      <c r="G27" s="278"/>
      <c r="H27" s="278"/>
      <c r="I27" s="88"/>
      <c r="J27" s="88"/>
      <c r="K27" s="88"/>
      <c r="L27" s="90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87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59"/>
      <c r="E29" s="59"/>
      <c r="F29" s="59"/>
      <c r="G29" s="59"/>
      <c r="H29" s="59"/>
      <c r="I29" s="59"/>
      <c r="J29" s="59"/>
      <c r="K29" s="59"/>
      <c r="L29" s="87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1" t="s">
        <v>35</v>
      </c>
      <c r="E30" s="30"/>
      <c r="F30" s="30"/>
      <c r="G30" s="30"/>
      <c r="H30" s="30"/>
      <c r="I30" s="30"/>
      <c r="J30" s="64">
        <f>ROUND(J84, 2)</f>
        <v>0</v>
      </c>
      <c r="K30" s="30"/>
      <c r="L30" s="87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59"/>
      <c r="E31" s="59"/>
      <c r="F31" s="59"/>
      <c r="G31" s="59"/>
      <c r="H31" s="59"/>
      <c r="I31" s="59"/>
      <c r="J31" s="59"/>
      <c r="K31" s="59"/>
      <c r="L31" s="8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37</v>
      </c>
      <c r="G32" s="30"/>
      <c r="H32" s="30"/>
      <c r="I32" s="34" t="s">
        <v>36</v>
      </c>
      <c r="J32" s="34" t="s">
        <v>38</v>
      </c>
      <c r="K32" s="30"/>
      <c r="L32" s="87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92" t="s">
        <v>39</v>
      </c>
      <c r="E33" s="25" t="s">
        <v>40</v>
      </c>
      <c r="F33" s="93">
        <f>ROUND((SUM(BE84:BE189)),  2)</f>
        <v>0</v>
      </c>
      <c r="G33" s="30"/>
      <c r="H33" s="30"/>
      <c r="I33" s="94">
        <v>0.21</v>
      </c>
      <c r="J33" s="93">
        <f>ROUND(((SUM(BE84:BE189))*I33),  2)</f>
        <v>0</v>
      </c>
      <c r="K33" s="30"/>
      <c r="L33" s="87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5" t="s">
        <v>41</v>
      </c>
      <c r="F34" s="93">
        <f>ROUND((SUM(BF84:BF189)),  2)</f>
        <v>0</v>
      </c>
      <c r="G34" s="30"/>
      <c r="H34" s="30"/>
      <c r="I34" s="94">
        <v>0.15</v>
      </c>
      <c r="J34" s="93">
        <f>ROUND(((SUM(BF84:BF189))*I34),  2)</f>
        <v>0</v>
      </c>
      <c r="K34" s="30"/>
      <c r="L34" s="87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42</v>
      </c>
      <c r="F35" s="93">
        <f>ROUND((SUM(BG84:BG189)),  2)</f>
        <v>0</v>
      </c>
      <c r="G35" s="30"/>
      <c r="H35" s="30"/>
      <c r="I35" s="94">
        <v>0.21</v>
      </c>
      <c r="J35" s="93">
        <f>0</f>
        <v>0</v>
      </c>
      <c r="K35" s="30"/>
      <c r="L35" s="87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43</v>
      </c>
      <c r="F36" s="93">
        <f>ROUND((SUM(BH84:BH189)),  2)</f>
        <v>0</v>
      </c>
      <c r="G36" s="30"/>
      <c r="H36" s="30"/>
      <c r="I36" s="94">
        <v>0.15</v>
      </c>
      <c r="J36" s="93">
        <f>0</f>
        <v>0</v>
      </c>
      <c r="K36" s="30"/>
      <c r="L36" s="8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44</v>
      </c>
      <c r="F37" s="93">
        <f>ROUND((SUM(BI84:BI189)),  2)</f>
        <v>0</v>
      </c>
      <c r="G37" s="30"/>
      <c r="H37" s="30"/>
      <c r="I37" s="94">
        <v>0</v>
      </c>
      <c r="J37" s="93">
        <f>0</f>
        <v>0</v>
      </c>
      <c r="K37" s="30"/>
      <c r="L37" s="87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87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95"/>
      <c r="D39" s="96" t="s">
        <v>45</v>
      </c>
      <c r="E39" s="53"/>
      <c r="F39" s="53"/>
      <c r="G39" s="97" t="s">
        <v>46</v>
      </c>
      <c r="H39" s="98" t="s">
        <v>47</v>
      </c>
      <c r="I39" s="53"/>
      <c r="J39" s="99">
        <f>SUM(J30:J37)</f>
        <v>0</v>
      </c>
      <c r="K39" s="100"/>
      <c r="L39" s="87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87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4" spans="1:31" s="2" customFormat="1" ht="6.95" customHeight="1">
      <c r="A44" s="30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87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s="2" customFormat="1" ht="24.95" customHeight="1">
      <c r="A45" s="30"/>
      <c r="B45" s="31"/>
      <c r="C45" s="19" t="s">
        <v>92</v>
      </c>
      <c r="D45" s="30"/>
      <c r="E45" s="30"/>
      <c r="F45" s="30"/>
      <c r="G45" s="30"/>
      <c r="H45" s="30"/>
      <c r="I45" s="30"/>
      <c r="J45" s="30"/>
      <c r="K45" s="30"/>
      <c r="L45" s="87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</row>
    <row r="46" spans="1:31" s="2" customFormat="1" ht="6.95" customHeight="1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87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12" customHeight="1">
      <c r="A47" s="30"/>
      <c r="B47" s="31"/>
      <c r="C47" s="25" t="s">
        <v>17</v>
      </c>
      <c r="D47" s="30"/>
      <c r="E47" s="30"/>
      <c r="F47" s="30"/>
      <c r="G47" s="30"/>
      <c r="H47" s="30"/>
      <c r="I47" s="30"/>
      <c r="J47" s="30"/>
      <c r="K47" s="30"/>
      <c r="L47" s="87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16.5" customHeight="1">
      <c r="A48" s="30"/>
      <c r="B48" s="31"/>
      <c r="C48" s="30"/>
      <c r="D48" s="30"/>
      <c r="E48" s="290" t="str">
        <f>E7</f>
        <v>Revize - Rekonstrukce-zdroje tepla v objektu VŠK E.ROŠICKÉHO v Olomouci</v>
      </c>
      <c r="F48" s="291"/>
      <c r="G48" s="291"/>
      <c r="H48" s="291"/>
      <c r="I48" s="30"/>
      <c r="J48" s="30"/>
      <c r="K48" s="30"/>
      <c r="L48" s="87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12" customHeight="1">
      <c r="A49" s="30"/>
      <c r="B49" s="31"/>
      <c r="C49" s="25" t="s">
        <v>90</v>
      </c>
      <c r="D49" s="30"/>
      <c r="E49" s="30"/>
      <c r="F49" s="30"/>
      <c r="G49" s="30"/>
      <c r="H49" s="30"/>
      <c r="I49" s="30"/>
      <c r="J49" s="30"/>
      <c r="K49" s="30"/>
      <c r="L49" s="87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16.5" customHeight="1">
      <c r="A50" s="30"/>
      <c r="B50" s="31"/>
      <c r="C50" s="30"/>
      <c r="D50" s="30"/>
      <c r="E50" s="252" t="str">
        <f>E9</f>
        <v>02 - Zdravotně technické instalace</v>
      </c>
      <c r="F50" s="292"/>
      <c r="G50" s="292"/>
      <c r="H50" s="292"/>
      <c r="I50" s="30"/>
      <c r="J50" s="30"/>
      <c r="K50" s="30"/>
      <c r="L50" s="87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2" customFormat="1" ht="6.95" customHeight="1">
      <c r="A51" s="30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87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</row>
    <row r="52" spans="1:47" s="2" customFormat="1" ht="12" customHeight="1">
      <c r="A52" s="30"/>
      <c r="B52" s="31"/>
      <c r="C52" s="25" t="s">
        <v>21</v>
      </c>
      <c r="D52" s="30"/>
      <c r="E52" s="30"/>
      <c r="F52" s="23" t="str">
        <f>F12</f>
        <v xml:space="preserve"> </v>
      </c>
      <c r="G52" s="30"/>
      <c r="H52" s="30"/>
      <c r="I52" s="25" t="s">
        <v>23</v>
      </c>
      <c r="J52" s="48" t="str">
        <f>IF(J12="","",J12)</f>
        <v>31. 1. 2022</v>
      </c>
      <c r="K52" s="30"/>
      <c r="L52" s="87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6.95" customHeight="1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87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15.2" customHeight="1">
      <c r="A54" s="30"/>
      <c r="B54" s="31"/>
      <c r="C54" s="25" t="s">
        <v>25</v>
      </c>
      <c r="D54" s="30"/>
      <c r="E54" s="30"/>
      <c r="F54" s="23" t="str">
        <f>E15</f>
        <v xml:space="preserve"> </v>
      </c>
      <c r="G54" s="30"/>
      <c r="H54" s="30"/>
      <c r="I54" s="25" t="s">
        <v>30</v>
      </c>
      <c r="J54" s="28" t="str">
        <f>E21</f>
        <v xml:space="preserve"> </v>
      </c>
      <c r="K54" s="30"/>
      <c r="L54" s="87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15.2" customHeight="1">
      <c r="A55" s="30"/>
      <c r="B55" s="31"/>
      <c r="C55" s="25" t="s">
        <v>28</v>
      </c>
      <c r="D55" s="30"/>
      <c r="E55" s="30"/>
      <c r="F55" s="23" t="str">
        <f>IF(E18="","",E18)</f>
        <v>Vyplň údaj</v>
      </c>
      <c r="G55" s="30"/>
      <c r="H55" s="30"/>
      <c r="I55" s="25" t="s">
        <v>32</v>
      </c>
      <c r="J55" s="28" t="str">
        <f>E24</f>
        <v xml:space="preserve"> </v>
      </c>
      <c r="K55" s="30"/>
      <c r="L55" s="87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47" s="2" customFormat="1" ht="10.35" customHeight="1">
      <c r="A56" s="30"/>
      <c r="B56" s="31"/>
      <c r="C56" s="30"/>
      <c r="D56" s="30"/>
      <c r="E56" s="30"/>
      <c r="F56" s="30"/>
      <c r="G56" s="30"/>
      <c r="H56" s="30"/>
      <c r="I56" s="30"/>
      <c r="J56" s="30"/>
      <c r="K56" s="30"/>
      <c r="L56" s="87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47" s="2" customFormat="1" ht="29.25" customHeight="1">
      <c r="A57" s="30"/>
      <c r="B57" s="31"/>
      <c r="C57" s="101" t="s">
        <v>93</v>
      </c>
      <c r="D57" s="95"/>
      <c r="E57" s="95"/>
      <c r="F57" s="95"/>
      <c r="G57" s="95"/>
      <c r="H57" s="95"/>
      <c r="I57" s="95"/>
      <c r="J57" s="102" t="s">
        <v>94</v>
      </c>
      <c r="K57" s="95"/>
      <c r="L57" s="87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1:47" s="2" customFormat="1" ht="10.35" customHeight="1">
      <c r="A58" s="30"/>
      <c r="B58" s="31"/>
      <c r="C58" s="30"/>
      <c r="D58" s="30"/>
      <c r="E58" s="30"/>
      <c r="F58" s="30"/>
      <c r="G58" s="30"/>
      <c r="H58" s="30"/>
      <c r="I58" s="30"/>
      <c r="J58" s="30"/>
      <c r="K58" s="30"/>
      <c r="L58" s="87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47" s="2" customFormat="1" ht="22.9" customHeight="1">
      <c r="A59" s="30"/>
      <c r="B59" s="31"/>
      <c r="C59" s="103" t="s">
        <v>67</v>
      </c>
      <c r="D59" s="30"/>
      <c r="E59" s="30"/>
      <c r="F59" s="30"/>
      <c r="G59" s="30"/>
      <c r="H59" s="30"/>
      <c r="I59" s="30"/>
      <c r="J59" s="64">
        <f>J84</f>
        <v>0</v>
      </c>
      <c r="K59" s="30"/>
      <c r="L59" s="87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U59" s="15" t="s">
        <v>95</v>
      </c>
    </row>
    <row r="60" spans="1:47" s="9" customFormat="1" ht="24.95" customHeight="1">
      <c r="B60" s="104"/>
      <c r="D60" s="105" t="s">
        <v>96</v>
      </c>
      <c r="E60" s="106"/>
      <c r="F60" s="106"/>
      <c r="G60" s="106"/>
      <c r="H60" s="106"/>
      <c r="I60" s="106"/>
      <c r="J60" s="107">
        <f>J85</f>
        <v>0</v>
      </c>
      <c r="L60" s="104"/>
    </row>
    <row r="61" spans="1:47" s="10" customFormat="1" ht="19.899999999999999" customHeight="1">
      <c r="B61" s="108"/>
      <c r="D61" s="109" t="s">
        <v>459</v>
      </c>
      <c r="E61" s="110"/>
      <c r="F61" s="110"/>
      <c r="G61" s="110"/>
      <c r="H61" s="110"/>
      <c r="I61" s="110"/>
      <c r="J61" s="111">
        <f>J86</f>
        <v>0</v>
      </c>
      <c r="L61" s="108"/>
    </row>
    <row r="62" spans="1:47" s="10" customFormat="1" ht="19.899999999999999" customHeight="1">
      <c r="B62" s="108"/>
      <c r="D62" s="109" t="s">
        <v>460</v>
      </c>
      <c r="E62" s="110"/>
      <c r="F62" s="110"/>
      <c r="G62" s="110"/>
      <c r="H62" s="110"/>
      <c r="I62" s="110"/>
      <c r="J62" s="111">
        <f>J99</f>
        <v>0</v>
      </c>
      <c r="L62" s="108"/>
    </row>
    <row r="63" spans="1:47" s="10" customFormat="1" ht="19.899999999999999" customHeight="1">
      <c r="B63" s="108"/>
      <c r="D63" s="109" t="s">
        <v>101</v>
      </c>
      <c r="E63" s="110"/>
      <c r="F63" s="110"/>
      <c r="G63" s="110"/>
      <c r="H63" s="110"/>
      <c r="I63" s="110"/>
      <c r="J63" s="111">
        <f>J182</f>
        <v>0</v>
      </c>
      <c r="L63" s="108"/>
    </row>
    <row r="64" spans="1:47" s="10" customFormat="1" ht="19.899999999999999" customHeight="1">
      <c r="B64" s="108"/>
      <c r="D64" s="109" t="s">
        <v>103</v>
      </c>
      <c r="E64" s="110"/>
      <c r="F64" s="110"/>
      <c r="G64" s="110"/>
      <c r="H64" s="110"/>
      <c r="I64" s="110"/>
      <c r="J64" s="111">
        <f>J187</f>
        <v>0</v>
      </c>
      <c r="L64" s="108"/>
    </row>
    <row r="65" spans="1:31" s="2" customFormat="1" ht="21.75" customHeight="1">
      <c r="A65" s="30"/>
      <c r="B65" s="31"/>
      <c r="C65" s="30"/>
      <c r="D65" s="30"/>
      <c r="E65" s="30"/>
      <c r="F65" s="30"/>
      <c r="G65" s="30"/>
      <c r="H65" s="30"/>
      <c r="I65" s="30"/>
      <c r="J65" s="30"/>
      <c r="K65" s="30"/>
      <c r="L65" s="87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s="2" customFormat="1" ht="6.95" customHeight="1">
      <c r="A66" s="30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87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</row>
    <row r="70" spans="1:31" s="2" customFormat="1" ht="6.95" customHeight="1">
      <c r="A70" s="30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87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</row>
    <row r="71" spans="1:31" s="2" customFormat="1" ht="24.95" customHeight="1">
      <c r="A71" s="30"/>
      <c r="B71" s="31"/>
      <c r="C71" s="19" t="s">
        <v>104</v>
      </c>
      <c r="D71" s="30"/>
      <c r="E71" s="30"/>
      <c r="F71" s="30"/>
      <c r="G71" s="30"/>
      <c r="H71" s="30"/>
      <c r="I71" s="30"/>
      <c r="J71" s="30"/>
      <c r="K71" s="30"/>
      <c r="L71" s="87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</row>
    <row r="72" spans="1:31" s="2" customFormat="1" ht="6.95" customHeight="1">
      <c r="A72" s="30"/>
      <c r="B72" s="31"/>
      <c r="C72" s="30"/>
      <c r="D72" s="30"/>
      <c r="E72" s="30"/>
      <c r="F72" s="30"/>
      <c r="G72" s="30"/>
      <c r="H72" s="30"/>
      <c r="I72" s="30"/>
      <c r="J72" s="30"/>
      <c r="K72" s="30"/>
      <c r="L72" s="87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</row>
    <row r="73" spans="1:31" s="2" customFormat="1" ht="12" customHeight="1">
      <c r="A73" s="30"/>
      <c r="B73" s="31"/>
      <c r="C73" s="25" t="s">
        <v>17</v>
      </c>
      <c r="D73" s="30"/>
      <c r="E73" s="30"/>
      <c r="F73" s="30"/>
      <c r="G73" s="30"/>
      <c r="H73" s="30"/>
      <c r="I73" s="30"/>
      <c r="J73" s="30"/>
      <c r="K73" s="30"/>
      <c r="L73" s="87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</row>
    <row r="74" spans="1:31" s="2" customFormat="1" ht="16.5" customHeight="1">
      <c r="A74" s="30"/>
      <c r="B74" s="31"/>
      <c r="C74" s="30"/>
      <c r="D74" s="30"/>
      <c r="E74" s="290" t="str">
        <f>E7</f>
        <v>Revize - Rekonstrukce-zdroje tepla v objektu VŠK E.ROŠICKÉHO v Olomouci</v>
      </c>
      <c r="F74" s="291"/>
      <c r="G74" s="291"/>
      <c r="H74" s="291"/>
      <c r="I74" s="30"/>
      <c r="J74" s="30"/>
      <c r="K74" s="30"/>
      <c r="L74" s="87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</row>
    <row r="75" spans="1:31" s="2" customFormat="1" ht="12" customHeight="1">
      <c r="A75" s="30"/>
      <c r="B75" s="31"/>
      <c r="C75" s="25" t="s">
        <v>90</v>
      </c>
      <c r="D75" s="30"/>
      <c r="E75" s="30"/>
      <c r="F75" s="30"/>
      <c r="G75" s="30"/>
      <c r="H75" s="30"/>
      <c r="I75" s="30"/>
      <c r="J75" s="30"/>
      <c r="K75" s="30"/>
      <c r="L75" s="87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s="2" customFormat="1" ht="16.5" customHeight="1">
      <c r="A76" s="30"/>
      <c r="B76" s="31"/>
      <c r="C76" s="30"/>
      <c r="D76" s="30"/>
      <c r="E76" s="252" t="str">
        <f>E9</f>
        <v>02 - Zdravotně technické instalace</v>
      </c>
      <c r="F76" s="292"/>
      <c r="G76" s="292"/>
      <c r="H76" s="292"/>
      <c r="I76" s="30"/>
      <c r="J76" s="30"/>
      <c r="K76" s="30"/>
      <c r="L76" s="87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6.95" customHeight="1">
      <c r="A77" s="30"/>
      <c r="B77" s="31"/>
      <c r="C77" s="30"/>
      <c r="D77" s="30"/>
      <c r="E77" s="30"/>
      <c r="F77" s="30"/>
      <c r="G77" s="30"/>
      <c r="H77" s="30"/>
      <c r="I77" s="30"/>
      <c r="J77" s="30"/>
      <c r="K77" s="30"/>
      <c r="L77" s="87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s="2" customFormat="1" ht="12" customHeight="1">
      <c r="A78" s="30"/>
      <c r="B78" s="31"/>
      <c r="C78" s="25" t="s">
        <v>21</v>
      </c>
      <c r="D78" s="30"/>
      <c r="E78" s="30"/>
      <c r="F78" s="23" t="str">
        <f>F12</f>
        <v xml:space="preserve"> </v>
      </c>
      <c r="G78" s="30"/>
      <c r="H78" s="30"/>
      <c r="I78" s="25" t="s">
        <v>23</v>
      </c>
      <c r="J78" s="48" t="str">
        <f>IF(J12="","",J12)</f>
        <v>31. 1. 2022</v>
      </c>
      <c r="K78" s="30"/>
      <c r="L78" s="87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</row>
    <row r="79" spans="1:31" s="2" customFormat="1" ht="6.95" customHeight="1">
      <c r="A79" s="30"/>
      <c r="B79" s="31"/>
      <c r="C79" s="30"/>
      <c r="D79" s="30"/>
      <c r="E79" s="30"/>
      <c r="F79" s="30"/>
      <c r="G79" s="30"/>
      <c r="H79" s="30"/>
      <c r="I79" s="30"/>
      <c r="J79" s="30"/>
      <c r="K79" s="30"/>
      <c r="L79" s="87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</row>
    <row r="80" spans="1:31" s="2" customFormat="1" ht="15.2" customHeight="1">
      <c r="A80" s="30"/>
      <c r="B80" s="31"/>
      <c r="C80" s="25" t="s">
        <v>25</v>
      </c>
      <c r="D80" s="30"/>
      <c r="E80" s="30"/>
      <c r="F80" s="23" t="str">
        <f>E15</f>
        <v xml:space="preserve"> </v>
      </c>
      <c r="G80" s="30"/>
      <c r="H80" s="30"/>
      <c r="I80" s="25" t="s">
        <v>30</v>
      </c>
      <c r="J80" s="28" t="str">
        <f>E21</f>
        <v xml:space="preserve"> </v>
      </c>
      <c r="K80" s="30"/>
      <c r="L80" s="87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65" s="2" customFormat="1" ht="15.2" customHeight="1">
      <c r="A81" s="30"/>
      <c r="B81" s="31"/>
      <c r="C81" s="25" t="s">
        <v>28</v>
      </c>
      <c r="D81" s="30"/>
      <c r="E81" s="30"/>
      <c r="F81" s="23" t="str">
        <f>IF(E18="","",E18)</f>
        <v>Vyplň údaj</v>
      </c>
      <c r="G81" s="30"/>
      <c r="H81" s="30"/>
      <c r="I81" s="25" t="s">
        <v>32</v>
      </c>
      <c r="J81" s="28" t="str">
        <f>E24</f>
        <v xml:space="preserve"> </v>
      </c>
      <c r="K81" s="30"/>
      <c r="L81" s="87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65" s="2" customFormat="1" ht="10.35" customHeight="1">
      <c r="A82" s="30"/>
      <c r="B82" s="31"/>
      <c r="C82" s="30"/>
      <c r="D82" s="30"/>
      <c r="E82" s="30"/>
      <c r="F82" s="30"/>
      <c r="G82" s="30"/>
      <c r="H82" s="30"/>
      <c r="I82" s="30"/>
      <c r="J82" s="30"/>
      <c r="K82" s="30"/>
      <c r="L82" s="87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65" s="11" customFormat="1" ht="29.25" customHeight="1">
      <c r="A83" s="112"/>
      <c r="B83" s="113"/>
      <c r="C83" s="114" t="s">
        <v>105</v>
      </c>
      <c r="D83" s="115" t="s">
        <v>54</v>
      </c>
      <c r="E83" s="115" t="s">
        <v>50</v>
      </c>
      <c r="F83" s="115" t="s">
        <v>51</v>
      </c>
      <c r="G83" s="115" t="s">
        <v>106</v>
      </c>
      <c r="H83" s="115" t="s">
        <v>107</v>
      </c>
      <c r="I83" s="115" t="s">
        <v>108</v>
      </c>
      <c r="J83" s="115" t="s">
        <v>94</v>
      </c>
      <c r="K83" s="116" t="s">
        <v>109</v>
      </c>
      <c r="L83" s="117"/>
      <c r="M83" s="55" t="s">
        <v>3</v>
      </c>
      <c r="N83" s="56" t="s">
        <v>39</v>
      </c>
      <c r="O83" s="56" t="s">
        <v>110</v>
      </c>
      <c r="P83" s="56" t="s">
        <v>111</v>
      </c>
      <c r="Q83" s="56" t="s">
        <v>112</v>
      </c>
      <c r="R83" s="56" t="s">
        <v>113</v>
      </c>
      <c r="S83" s="56" t="s">
        <v>114</v>
      </c>
      <c r="T83" s="57" t="s">
        <v>115</v>
      </c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</row>
    <row r="84" spans="1:65" s="2" customFormat="1" ht="22.9" customHeight="1">
      <c r="A84" s="30"/>
      <c r="B84" s="31"/>
      <c r="C84" s="62" t="s">
        <v>116</v>
      </c>
      <c r="D84" s="30"/>
      <c r="E84" s="30"/>
      <c r="F84" s="30"/>
      <c r="G84" s="30"/>
      <c r="H84" s="30"/>
      <c r="I84" s="30"/>
      <c r="J84" s="118">
        <f>BK84</f>
        <v>0</v>
      </c>
      <c r="K84" s="30"/>
      <c r="L84" s="31"/>
      <c r="M84" s="58"/>
      <c r="N84" s="49"/>
      <c r="O84" s="59"/>
      <c r="P84" s="119">
        <f>P85</f>
        <v>0</v>
      </c>
      <c r="Q84" s="59"/>
      <c r="R84" s="119">
        <f>R85</f>
        <v>0.11144768400000002</v>
      </c>
      <c r="S84" s="59"/>
      <c r="T84" s="120">
        <f>T85</f>
        <v>0.69791999999999987</v>
      </c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T84" s="15" t="s">
        <v>68</v>
      </c>
      <c r="AU84" s="15" t="s">
        <v>95</v>
      </c>
      <c r="BK84" s="121">
        <f>BK85</f>
        <v>0</v>
      </c>
    </row>
    <row r="85" spans="1:65" s="12" customFormat="1" ht="25.9" customHeight="1">
      <c r="B85" s="122"/>
      <c r="D85" s="123" t="s">
        <v>68</v>
      </c>
      <c r="E85" s="124" t="s">
        <v>117</v>
      </c>
      <c r="F85" s="124" t="s">
        <v>118</v>
      </c>
      <c r="I85" s="125"/>
      <c r="J85" s="126">
        <f>BK85</f>
        <v>0</v>
      </c>
      <c r="L85" s="122"/>
      <c r="M85" s="127"/>
      <c r="N85" s="128"/>
      <c r="O85" s="128"/>
      <c r="P85" s="129">
        <f>P86+P99+P182+P187</f>
        <v>0</v>
      </c>
      <c r="Q85" s="128"/>
      <c r="R85" s="129">
        <f>R86+R99+R182+R187</f>
        <v>0.11144768400000002</v>
      </c>
      <c r="S85" s="128"/>
      <c r="T85" s="130">
        <f>T86+T99+T182+T187</f>
        <v>0.69791999999999987</v>
      </c>
      <c r="AR85" s="123" t="s">
        <v>79</v>
      </c>
      <c r="AT85" s="131" t="s">
        <v>68</v>
      </c>
      <c r="AU85" s="131" t="s">
        <v>69</v>
      </c>
      <c r="AY85" s="123" t="s">
        <v>119</v>
      </c>
      <c r="BK85" s="132">
        <f>BK86+BK99+BK182+BK187</f>
        <v>0</v>
      </c>
    </row>
    <row r="86" spans="1:65" s="12" customFormat="1" ht="22.9" customHeight="1">
      <c r="B86" s="122"/>
      <c r="D86" s="123" t="s">
        <v>68</v>
      </c>
      <c r="E86" s="133" t="s">
        <v>461</v>
      </c>
      <c r="F86" s="133" t="s">
        <v>462</v>
      </c>
      <c r="I86" s="125"/>
      <c r="J86" s="134">
        <f>BK86</f>
        <v>0</v>
      </c>
      <c r="L86" s="122"/>
      <c r="M86" s="127"/>
      <c r="N86" s="128"/>
      <c r="O86" s="128"/>
      <c r="P86" s="129">
        <f>SUM(P87:P98)</f>
        <v>0</v>
      </c>
      <c r="Q86" s="128"/>
      <c r="R86" s="129">
        <f>SUM(R87:R98)</f>
        <v>7.1474999999999993E-3</v>
      </c>
      <c r="S86" s="128"/>
      <c r="T86" s="130">
        <f>SUM(T87:T98)</f>
        <v>0</v>
      </c>
      <c r="AR86" s="123" t="s">
        <v>79</v>
      </c>
      <c r="AT86" s="131" t="s">
        <v>68</v>
      </c>
      <c r="AU86" s="131" t="s">
        <v>77</v>
      </c>
      <c r="AY86" s="123" t="s">
        <v>119</v>
      </c>
      <c r="BK86" s="132">
        <f>SUM(BK87:BK98)</f>
        <v>0</v>
      </c>
    </row>
    <row r="87" spans="1:65" s="2" customFormat="1" ht="16.5" customHeight="1">
      <c r="A87" s="30"/>
      <c r="B87" s="135"/>
      <c r="C87" s="136" t="s">
        <v>77</v>
      </c>
      <c r="D87" s="136" t="s">
        <v>122</v>
      </c>
      <c r="E87" s="137" t="s">
        <v>463</v>
      </c>
      <c r="F87" s="138" t="s">
        <v>464</v>
      </c>
      <c r="G87" s="139" t="s">
        <v>125</v>
      </c>
      <c r="H87" s="140">
        <v>15</v>
      </c>
      <c r="I87" s="141"/>
      <c r="J87" s="142">
        <f>ROUND(I87*H87,2)</f>
        <v>0</v>
      </c>
      <c r="K87" s="138" t="s">
        <v>126</v>
      </c>
      <c r="L87" s="31"/>
      <c r="M87" s="143" t="s">
        <v>3</v>
      </c>
      <c r="N87" s="144" t="s">
        <v>40</v>
      </c>
      <c r="O87" s="51"/>
      <c r="P87" s="145">
        <f>O87*H87</f>
        <v>0</v>
      </c>
      <c r="Q87" s="145">
        <v>4.7649999999999998E-4</v>
      </c>
      <c r="R87" s="145">
        <f>Q87*H87</f>
        <v>7.1474999999999993E-3</v>
      </c>
      <c r="S87" s="145">
        <v>0</v>
      </c>
      <c r="T87" s="146">
        <f>S87*H87</f>
        <v>0</v>
      </c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R87" s="147" t="s">
        <v>127</v>
      </c>
      <c r="AT87" s="147" t="s">
        <v>122</v>
      </c>
      <c r="AU87" s="147" t="s">
        <v>79</v>
      </c>
      <c r="AY87" s="15" t="s">
        <v>119</v>
      </c>
      <c r="BE87" s="148">
        <f>IF(N87="základní",J87,0)</f>
        <v>0</v>
      </c>
      <c r="BF87" s="148">
        <f>IF(N87="snížená",J87,0)</f>
        <v>0</v>
      </c>
      <c r="BG87" s="148">
        <f>IF(N87="zákl. přenesená",J87,0)</f>
        <v>0</v>
      </c>
      <c r="BH87" s="148">
        <f>IF(N87="sníž. přenesená",J87,0)</f>
        <v>0</v>
      </c>
      <c r="BI87" s="148">
        <f>IF(N87="nulová",J87,0)</f>
        <v>0</v>
      </c>
      <c r="BJ87" s="15" t="s">
        <v>77</v>
      </c>
      <c r="BK87" s="148">
        <f>ROUND(I87*H87,2)</f>
        <v>0</v>
      </c>
      <c r="BL87" s="15" t="s">
        <v>127</v>
      </c>
      <c r="BM87" s="147" t="s">
        <v>79</v>
      </c>
    </row>
    <row r="88" spans="1:65" s="2" customFormat="1" ht="11.25">
      <c r="A88" s="30"/>
      <c r="B88" s="31"/>
      <c r="C88" s="30"/>
      <c r="D88" s="149" t="s">
        <v>129</v>
      </c>
      <c r="E88" s="30"/>
      <c r="F88" s="150" t="s">
        <v>464</v>
      </c>
      <c r="G88" s="30"/>
      <c r="H88" s="30"/>
      <c r="I88" s="151"/>
      <c r="J88" s="30"/>
      <c r="K88" s="30"/>
      <c r="L88" s="31"/>
      <c r="M88" s="152"/>
      <c r="N88" s="153"/>
      <c r="O88" s="51"/>
      <c r="P88" s="51"/>
      <c r="Q88" s="51"/>
      <c r="R88" s="51"/>
      <c r="S88" s="51"/>
      <c r="T88" s="52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T88" s="15" t="s">
        <v>129</v>
      </c>
      <c r="AU88" s="15" t="s">
        <v>79</v>
      </c>
    </row>
    <row r="89" spans="1:65" s="2" customFormat="1" ht="11.25">
      <c r="A89" s="30"/>
      <c r="B89" s="31"/>
      <c r="C89" s="30"/>
      <c r="D89" s="154" t="s">
        <v>130</v>
      </c>
      <c r="E89" s="30"/>
      <c r="F89" s="155" t="s">
        <v>465</v>
      </c>
      <c r="G89" s="30"/>
      <c r="H89" s="30"/>
      <c r="I89" s="151"/>
      <c r="J89" s="30"/>
      <c r="K89" s="30"/>
      <c r="L89" s="31"/>
      <c r="M89" s="152"/>
      <c r="N89" s="153"/>
      <c r="O89" s="51"/>
      <c r="P89" s="51"/>
      <c r="Q89" s="51"/>
      <c r="R89" s="51"/>
      <c r="S89" s="51"/>
      <c r="T89" s="52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T89" s="15" t="s">
        <v>130</v>
      </c>
      <c r="AU89" s="15" t="s">
        <v>79</v>
      </c>
    </row>
    <row r="90" spans="1:65" s="2" customFormat="1" ht="16.5" customHeight="1">
      <c r="A90" s="30"/>
      <c r="B90" s="135"/>
      <c r="C90" s="136" t="s">
        <v>79</v>
      </c>
      <c r="D90" s="136" t="s">
        <v>122</v>
      </c>
      <c r="E90" s="137" t="s">
        <v>466</v>
      </c>
      <c r="F90" s="138" t="s">
        <v>467</v>
      </c>
      <c r="G90" s="139" t="s">
        <v>125</v>
      </c>
      <c r="H90" s="140">
        <v>15</v>
      </c>
      <c r="I90" s="141"/>
      <c r="J90" s="142">
        <f>ROUND(I90*H90,2)</f>
        <v>0</v>
      </c>
      <c r="K90" s="138" t="s">
        <v>126</v>
      </c>
      <c r="L90" s="31"/>
      <c r="M90" s="143" t="s">
        <v>3</v>
      </c>
      <c r="N90" s="144" t="s">
        <v>40</v>
      </c>
      <c r="O90" s="51"/>
      <c r="P90" s="145">
        <f>O90*H90</f>
        <v>0</v>
      </c>
      <c r="Q90" s="145">
        <v>0</v>
      </c>
      <c r="R90" s="145">
        <f>Q90*H90</f>
        <v>0</v>
      </c>
      <c r="S90" s="145">
        <v>0</v>
      </c>
      <c r="T90" s="146">
        <f>S90*H90</f>
        <v>0</v>
      </c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R90" s="147" t="s">
        <v>127</v>
      </c>
      <c r="AT90" s="147" t="s">
        <v>122</v>
      </c>
      <c r="AU90" s="147" t="s">
        <v>79</v>
      </c>
      <c r="AY90" s="15" t="s">
        <v>119</v>
      </c>
      <c r="BE90" s="148">
        <f>IF(N90="základní",J90,0)</f>
        <v>0</v>
      </c>
      <c r="BF90" s="148">
        <f>IF(N90="snížená",J90,0)</f>
        <v>0</v>
      </c>
      <c r="BG90" s="148">
        <f>IF(N90="zákl. přenesená",J90,0)</f>
        <v>0</v>
      </c>
      <c r="BH90" s="148">
        <f>IF(N90="sníž. přenesená",J90,0)</f>
        <v>0</v>
      </c>
      <c r="BI90" s="148">
        <f>IF(N90="nulová",J90,0)</f>
        <v>0</v>
      </c>
      <c r="BJ90" s="15" t="s">
        <v>77</v>
      </c>
      <c r="BK90" s="148">
        <f>ROUND(I90*H90,2)</f>
        <v>0</v>
      </c>
      <c r="BL90" s="15" t="s">
        <v>127</v>
      </c>
      <c r="BM90" s="147" t="s">
        <v>141</v>
      </c>
    </row>
    <row r="91" spans="1:65" s="2" customFormat="1" ht="11.25">
      <c r="A91" s="30"/>
      <c r="B91" s="31"/>
      <c r="C91" s="30"/>
      <c r="D91" s="149" t="s">
        <v>129</v>
      </c>
      <c r="E91" s="30"/>
      <c r="F91" s="150" t="s">
        <v>467</v>
      </c>
      <c r="G91" s="30"/>
      <c r="H91" s="30"/>
      <c r="I91" s="151"/>
      <c r="J91" s="30"/>
      <c r="K91" s="30"/>
      <c r="L91" s="31"/>
      <c r="M91" s="152"/>
      <c r="N91" s="153"/>
      <c r="O91" s="51"/>
      <c r="P91" s="51"/>
      <c r="Q91" s="51"/>
      <c r="R91" s="51"/>
      <c r="S91" s="51"/>
      <c r="T91" s="52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T91" s="15" t="s">
        <v>129</v>
      </c>
      <c r="AU91" s="15" t="s">
        <v>79</v>
      </c>
    </row>
    <row r="92" spans="1:65" s="2" customFormat="1" ht="11.25">
      <c r="A92" s="30"/>
      <c r="B92" s="31"/>
      <c r="C92" s="30"/>
      <c r="D92" s="154" t="s">
        <v>130</v>
      </c>
      <c r="E92" s="30"/>
      <c r="F92" s="155" t="s">
        <v>468</v>
      </c>
      <c r="G92" s="30"/>
      <c r="H92" s="30"/>
      <c r="I92" s="151"/>
      <c r="J92" s="30"/>
      <c r="K92" s="30"/>
      <c r="L92" s="31"/>
      <c r="M92" s="152"/>
      <c r="N92" s="153"/>
      <c r="O92" s="51"/>
      <c r="P92" s="51"/>
      <c r="Q92" s="51"/>
      <c r="R92" s="51"/>
      <c r="S92" s="51"/>
      <c r="T92" s="52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T92" s="15" t="s">
        <v>130</v>
      </c>
      <c r="AU92" s="15" t="s">
        <v>79</v>
      </c>
    </row>
    <row r="93" spans="1:65" s="2" customFormat="1" ht="16.5" customHeight="1">
      <c r="A93" s="30"/>
      <c r="B93" s="135"/>
      <c r="C93" s="136" t="s">
        <v>136</v>
      </c>
      <c r="D93" s="136" t="s">
        <v>122</v>
      </c>
      <c r="E93" s="137" t="s">
        <v>469</v>
      </c>
      <c r="F93" s="138" t="s">
        <v>470</v>
      </c>
      <c r="G93" s="139" t="s">
        <v>154</v>
      </c>
      <c r="H93" s="140">
        <v>1</v>
      </c>
      <c r="I93" s="141"/>
      <c r="J93" s="142">
        <f>ROUND(I93*H93,2)</f>
        <v>0</v>
      </c>
      <c r="K93" s="138" t="s">
        <v>155</v>
      </c>
      <c r="L93" s="31"/>
      <c r="M93" s="143" t="s">
        <v>3</v>
      </c>
      <c r="N93" s="144" t="s">
        <v>40</v>
      </c>
      <c r="O93" s="51"/>
      <c r="P93" s="145">
        <f>O93*H93</f>
        <v>0</v>
      </c>
      <c r="Q93" s="145">
        <v>0</v>
      </c>
      <c r="R93" s="145">
        <f>Q93*H93</f>
        <v>0</v>
      </c>
      <c r="S93" s="145">
        <v>0</v>
      </c>
      <c r="T93" s="146">
        <f>S93*H93</f>
        <v>0</v>
      </c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R93" s="147" t="s">
        <v>127</v>
      </c>
      <c r="AT93" s="147" t="s">
        <v>122</v>
      </c>
      <c r="AU93" s="147" t="s">
        <v>79</v>
      </c>
      <c r="AY93" s="15" t="s">
        <v>119</v>
      </c>
      <c r="BE93" s="148">
        <f>IF(N93="základní",J93,0)</f>
        <v>0</v>
      </c>
      <c r="BF93" s="148">
        <f>IF(N93="snížená",J93,0)</f>
        <v>0</v>
      </c>
      <c r="BG93" s="148">
        <f>IF(N93="zákl. přenesená",J93,0)</f>
        <v>0</v>
      </c>
      <c r="BH93" s="148">
        <f>IF(N93="sníž. přenesená",J93,0)</f>
        <v>0</v>
      </c>
      <c r="BI93" s="148">
        <f>IF(N93="nulová",J93,0)</f>
        <v>0</v>
      </c>
      <c r="BJ93" s="15" t="s">
        <v>77</v>
      </c>
      <c r="BK93" s="148">
        <f>ROUND(I93*H93,2)</f>
        <v>0</v>
      </c>
      <c r="BL93" s="15" t="s">
        <v>127</v>
      </c>
      <c r="BM93" s="147" t="s">
        <v>147</v>
      </c>
    </row>
    <row r="94" spans="1:65" s="2" customFormat="1" ht="11.25">
      <c r="A94" s="30"/>
      <c r="B94" s="31"/>
      <c r="C94" s="30"/>
      <c r="D94" s="149" t="s">
        <v>129</v>
      </c>
      <c r="E94" s="30"/>
      <c r="F94" s="150" t="s">
        <v>470</v>
      </c>
      <c r="G94" s="30"/>
      <c r="H94" s="30"/>
      <c r="I94" s="151"/>
      <c r="J94" s="30"/>
      <c r="K94" s="30"/>
      <c r="L94" s="31"/>
      <c r="M94" s="152"/>
      <c r="N94" s="153"/>
      <c r="O94" s="51"/>
      <c r="P94" s="51"/>
      <c r="Q94" s="51"/>
      <c r="R94" s="51"/>
      <c r="S94" s="51"/>
      <c r="T94" s="52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T94" s="15" t="s">
        <v>129</v>
      </c>
      <c r="AU94" s="15" t="s">
        <v>79</v>
      </c>
    </row>
    <row r="95" spans="1:65" s="2" customFormat="1" ht="19.5">
      <c r="A95" s="30"/>
      <c r="B95" s="31"/>
      <c r="C95" s="30"/>
      <c r="D95" s="149" t="s">
        <v>187</v>
      </c>
      <c r="E95" s="30"/>
      <c r="F95" s="166" t="s">
        <v>471</v>
      </c>
      <c r="G95" s="30"/>
      <c r="H95" s="30"/>
      <c r="I95" s="151"/>
      <c r="J95" s="30"/>
      <c r="K95" s="30"/>
      <c r="L95" s="31"/>
      <c r="M95" s="152"/>
      <c r="N95" s="153"/>
      <c r="O95" s="51"/>
      <c r="P95" s="51"/>
      <c r="Q95" s="51"/>
      <c r="R95" s="51"/>
      <c r="S95" s="51"/>
      <c r="T95" s="52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T95" s="15" t="s">
        <v>187</v>
      </c>
      <c r="AU95" s="15" t="s">
        <v>79</v>
      </c>
    </row>
    <row r="96" spans="1:65" s="2" customFormat="1" ht="16.5" customHeight="1">
      <c r="A96" s="30"/>
      <c r="B96" s="135"/>
      <c r="C96" s="136" t="s">
        <v>141</v>
      </c>
      <c r="D96" s="136" t="s">
        <v>122</v>
      </c>
      <c r="E96" s="137" t="s">
        <v>472</v>
      </c>
      <c r="F96" s="138" t="s">
        <v>473</v>
      </c>
      <c r="G96" s="139" t="s">
        <v>160</v>
      </c>
      <c r="H96" s="140">
        <v>7.0000000000000001E-3</v>
      </c>
      <c r="I96" s="141"/>
      <c r="J96" s="142">
        <f>ROUND(I96*H96,2)</f>
        <v>0</v>
      </c>
      <c r="K96" s="138" t="s">
        <v>126</v>
      </c>
      <c r="L96" s="31"/>
      <c r="M96" s="143" t="s">
        <v>3</v>
      </c>
      <c r="N96" s="144" t="s">
        <v>40</v>
      </c>
      <c r="O96" s="51"/>
      <c r="P96" s="145">
        <f>O96*H96</f>
        <v>0</v>
      </c>
      <c r="Q96" s="145">
        <v>0</v>
      </c>
      <c r="R96" s="145">
        <f>Q96*H96</f>
        <v>0</v>
      </c>
      <c r="S96" s="145">
        <v>0</v>
      </c>
      <c r="T96" s="146">
        <f>S96*H96</f>
        <v>0</v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R96" s="147" t="s">
        <v>127</v>
      </c>
      <c r="AT96" s="147" t="s">
        <v>122</v>
      </c>
      <c r="AU96" s="147" t="s">
        <v>79</v>
      </c>
      <c r="AY96" s="15" t="s">
        <v>119</v>
      </c>
      <c r="BE96" s="148">
        <f>IF(N96="základní",J96,0)</f>
        <v>0</v>
      </c>
      <c r="BF96" s="148">
        <f>IF(N96="snížená",J96,0)</f>
        <v>0</v>
      </c>
      <c r="BG96" s="148">
        <f>IF(N96="zákl. přenesená",J96,0)</f>
        <v>0</v>
      </c>
      <c r="BH96" s="148">
        <f>IF(N96="sníž. přenesená",J96,0)</f>
        <v>0</v>
      </c>
      <c r="BI96" s="148">
        <f>IF(N96="nulová",J96,0)</f>
        <v>0</v>
      </c>
      <c r="BJ96" s="15" t="s">
        <v>77</v>
      </c>
      <c r="BK96" s="148">
        <f>ROUND(I96*H96,2)</f>
        <v>0</v>
      </c>
      <c r="BL96" s="15" t="s">
        <v>127</v>
      </c>
      <c r="BM96" s="147" t="s">
        <v>157</v>
      </c>
    </row>
    <row r="97" spans="1:65" s="2" customFormat="1" ht="11.25">
      <c r="A97" s="30"/>
      <c r="B97" s="31"/>
      <c r="C97" s="30"/>
      <c r="D97" s="149" t="s">
        <v>129</v>
      </c>
      <c r="E97" s="30"/>
      <c r="F97" s="150" t="s">
        <v>473</v>
      </c>
      <c r="G97" s="30"/>
      <c r="H97" s="30"/>
      <c r="I97" s="151"/>
      <c r="J97" s="30"/>
      <c r="K97" s="30"/>
      <c r="L97" s="31"/>
      <c r="M97" s="152"/>
      <c r="N97" s="153"/>
      <c r="O97" s="51"/>
      <c r="P97" s="51"/>
      <c r="Q97" s="51"/>
      <c r="R97" s="51"/>
      <c r="S97" s="51"/>
      <c r="T97" s="52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T97" s="15" t="s">
        <v>129</v>
      </c>
      <c r="AU97" s="15" t="s">
        <v>79</v>
      </c>
    </row>
    <row r="98" spans="1:65" s="2" customFormat="1" ht="11.25">
      <c r="A98" s="30"/>
      <c r="B98" s="31"/>
      <c r="C98" s="30"/>
      <c r="D98" s="154" t="s">
        <v>130</v>
      </c>
      <c r="E98" s="30"/>
      <c r="F98" s="155" t="s">
        <v>474</v>
      </c>
      <c r="G98" s="30"/>
      <c r="H98" s="30"/>
      <c r="I98" s="151"/>
      <c r="J98" s="30"/>
      <c r="K98" s="30"/>
      <c r="L98" s="31"/>
      <c r="M98" s="152"/>
      <c r="N98" s="153"/>
      <c r="O98" s="51"/>
      <c r="P98" s="51"/>
      <c r="Q98" s="51"/>
      <c r="R98" s="51"/>
      <c r="S98" s="51"/>
      <c r="T98" s="52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T98" s="15" t="s">
        <v>130</v>
      </c>
      <c r="AU98" s="15" t="s">
        <v>79</v>
      </c>
    </row>
    <row r="99" spans="1:65" s="12" customFormat="1" ht="22.9" customHeight="1">
      <c r="B99" s="122"/>
      <c r="D99" s="123" t="s">
        <v>68</v>
      </c>
      <c r="E99" s="133" t="s">
        <v>475</v>
      </c>
      <c r="F99" s="133" t="s">
        <v>476</v>
      </c>
      <c r="I99" s="125"/>
      <c r="J99" s="134">
        <f>BK99</f>
        <v>0</v>
      </c>
      <c r="L99" s="122"/>
      <c r="M99" s="127"/>
      <c r="N99" s="128"/>
      <c r="O99" s="128"/>
      <c r="P99" s="129">
        <f>SUM(P100:P181)</f>
        <v>0</v>
      </c>
      <c r="Q99" s="128"/>
      <c r="R99" s="129">
        <f>SUM(R100:R181)</f>
        <v>0.10430018400000002</v>
      </c>
      <c r="S99" s="128"/>
      <c r="T99" s="130">
        <f>SUM(T100:T181)</f>
        <v>0.69791999999999987</v>
      </c>
      <c r="AR99" s="123" t="s">
        <v>79</v>
      </c>
      <c r="AT99" s="131" t="s">
        <v>68</v>
      </c>
      <c r="AU99" s="131" t="s">
        <v>77</v>
      </c>
      <c r="AY99" s="123" t="s">
        <v>119</v>
      </c>
      <c r="BK99" s="132">
        <f>SUM(BK100:BK181)</f>
        <v>0</v>
      </c>
    </row>
    <row r="100" spans="1:65" s="2" customFormat="1" ht="21.75" customHeight="1">
      <c r="A100" s="30"/>
      <c r="B100" s="135"/>
      <c r="C100" s="136" t="s">
        <v>144</v>
      </c>
      <c r="D100" s="136" t="s">
        <v>122</v>
      </c>
      <c r="E100" s="137" t="s">
        <v>219</v>
      </c>
      <c r="F100" s="138" t="s">
        <v>220</v>
      </c>
      <c r="G100" s="139" t="s">
        <v>125</v>
      </c>
      <c r="H100" s="140">
        <v>59</v>
      </c>
      <c r="I100" s="141"/>
      <c r="J100" s="142">
        <f>ROUND(I100*H100,2)</f>
        <v>0</v>
      </c>
      <c r="K100" s="138" t="s">
        <v>126</v>
      </c>
      <c r="L100" s="31"/>
      <c r="M100" s="143" t="s">
        <v>3</v>
      </c>
      <c r="N100" s="144" t="s">
        <v>40</v>
      </c>
      <c r="O100" s="51"/>
      <c r="P100" s="145">
        <f>O100*H100</f>
        <v>0</v>
      </c>
      <c r="Q100" s="145">
        <v>0</v>
      </c>
      <c r="R100" s="145">
        <f>Q100*H100</f>
        <v>0</v>
      </c>
      <c r="S100" s="145">
        <v>5.3E-3</v>
      </c>
      <c r="T100" s="146">
        <f>S100*H100</f>
        <v>0.31269999999999998</v>
      </c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R100" s="147" t="s">
        <v>127</v>
      </c>
      <c r="AT100" s="147" t="s">
        <v>122</v>
      </c>
      <c r="AU100" s="147" t="s">
        <v>79</v>
      </c>
      <c r="AY100" s="15" t="s">
        <v>119</v>
      </c>
      <c r="BE100" s="148">
        <f>IF(N100="základní",J100,0)</f>
        <v>0</v>
      </c>
      <c r="BF100" s="148">
        <f>IF(N100="snížená",J100,0)</f>
        <v>0</v>
      </c>
      <c r="BG100" s="148">
        <f>IF(N100="zákl. přenesená",J100,0)</f>
        <v>0</v>
      </c>
      <c r="BH100" s="148">
        <f>IF(N100="sníž. přenesená",J100,0)</f>
        <v>0</v>
      </c>
      <c r="BI100" s="148">
        <f>IF(N100="nulová",J100,0)</f>
        <v>0</v>
      </c>
      <c r="BJ100" s="15" t="s">
        <v>77</v>
      </c>
      <c r="BK100" s="148">
        <f>ROUND(I100*H100,2)</f>
        <v>0</v>
      </c>
      <c r="BL100" s="15" t="s">
        <v>127</v>
      </c>
      <c r="BM100" s="147" t="s">
        <v>128</v>
      </c>
    </row>
    <row r="101" spans="1:65" s="2" customFormat="1" ht="11.25">
      <c r="A101" s="30"/>
      <c r="B101" s="31"/>
      <c r="C101" s="30"/>
      <c r="D101" s="149" t="s">
        <v>129</v>
      </c>
      <c r="E101" s="30"/>
      <c r="F101" s="150" t="s">
        <v>220</v>
      </c>
      <c r="G101" s="30"/>
      <c r="H101" s="30"/>
      <c r="I101" s="151"/>
      <c r="J101" s="30"/>
      <c r="K101" s="30"/>
      <c r="L101" s="31"/>
      <c r="M101" s="152"/>
      <c r="N101" s="153"/>
      <c r="O101" s="51"/>
      <c r="P101" s="51"/>
      <c r="Q101" s="51"/>
      <c r="R101" s="51"/>
      <c r="S101" s="51"/>
      <c r="T101" s="52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T101" s="15" t="s">
        <v>129</v>
      </c>
      <c r="AU101" s="15" t="s">
        <v>79</v>
      </c>
    </row>
    <row r="102" spans="1:65" s="2" customFormat="1" ht="11.25">
      <c r="A102" s="30"/>
      <c r="B102" s="31"/>
      <c r="C102" s="30"/>
      <c r="D102" s="154" t="s">
        <v>130</v>
      </c>
      <c r="E102" s="30"/>
      <c r="F102" s="155" t="s">
        <v>222</v>
      </c>
      <c r="G102" s="30"/>
      <c r="H102" s="30"/>
      <c r="I102" s="151"/>
      <c r="J102" s="30"/>
      <c r="K102" s="30"/>
      <c r="L102" s="31"/>
      <c r="M102" s="152"/>
      <c r="N102" s="153"/>
      <c r="O102" s="51"/>
      <c r="P102" s="51"/>
      <c r="Q102" s="51"/>
      <c r="R102" s="51"/>
      <c r="S102" s="51"/>
      <c r="T102" s="52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T102" s="15" t="s">
        <v>130</v>
      </c>
      <c r="AU102" s="15" t="s">
        <v>79</v>
      </c>
    </row>
    <row r="103" spans="1:65" s="2" customFormat="1" ht="16.5" customHeight="1">
      <c r="A103" s="30"/>
      <c r="B103" s="135"/>
      <c r="C103" s="136" t="s">
        <v>147</v>
      </c>
      <c r="D103" s="136" t="s">
        <v>122</v>
      </c>
      <c r="E103" s="137" t="s">
        <v>477</v>
      </c>
      <c r="F103" s="138" t="s">
        <v>478</v>
      </c>
      <c r="G103" s="139" t="s">
        <v>125</v>
      </c>
      <c r="H103" s="140">
        <v>24</v>
      </c>
      <c r="I103" s="141"/>
      <c r="J103" s="142">
        <f>ROUND(I103*H103,2)</f>
        <v>0</v>
      </c>
      <c r="K103" s="138" t="s">
        <v>126</v>
      </c>
      <c r="L103" s="31"/>
      <c r="M103" s="143" t="s">
        <v>3</v>
      </c>
      <c r="N103" s="144" t="s">
        <v>40</v>
      </c>
      <c r="O103" s="51"/>
      <c r="P103" s="145">
        <f>O103*H103</f>
        <v>0</v>
      </c>
      <c r="Q103" s="145">
        <v>0</v>
      </c>
      <c r="R103" s="145">
        <f>Q103*H103</f>
        <v>0</v>
      </c>
      <c r="S103" s="145">
        <v>4.9699999999999996E-3</v>
      </c>
      <c r="T103" s="146">
        <f>S103*H103</f>
        <v>0.11928</v>
      </c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R103" s="147" t="s">
        <v>127</v>
      </c>
      <c r="AT103" s="147" t="s">
        <v>122</v>
      </c>
      <c r="AU103" s="147" t="s">
        <v>79</v>
      </c>
      <c r="AY103" s="15" t="s">
        <v>119</v>
      </c>
      <c r="BE103" s="148">
        <f>IF(N103="základní",J103,0)</f>
        <v>0</v>
      </c>
      <c r="BF103" s="148">
        <f>IF(N103="snížená",J103,0)</f>
        <v>0</v>
      </c>
      <c r="BG103" s="148">
        <f>IF(N103="zákl. přenesená",J103,0)</f>
        <v>0</v>
      </c>
      <c r="BH103" s="148">
        <f>IF(N103="sníž. přenesená",J103,0)</f>
        <v>0</v>
      </c>
      <c r="BI103" s="148">
        <f>IF(N103="nulová",J103,0)</f>
        <v>0</v>
      </c>
      <c r="BJ103" s="15" t="s">
        <v>77</v>
      </c>
      <c r="BK103" s="148">
        <f>ROUND(I103*H103,2)</f>
        <v>0</v>
      </c>
      <c r="BL103" s="15" t="s">
        <v>127</v>
      </c>
      <c r="BM103" s="147" t="s">
        <v>134</v>
      </c>
    </row>
    <row r="104" spans="1:65" s="2" customFormat="1" ht="11.25">
      <c r="A104" s="30"/>
      <c r="B104" s="31"/>
      <c r="C104" s="30"/>
      <c r="D104" s="149" t="s">
        <v>129</v>
      </c>
      <c r="E104" s="30"/>
      <c r="F104" s="150" t="s">
        <v>478</v>
      </c>
      <c r="G104" s="30"/>
      <c r="H104" s="30"/>
      <c r="I104" s="151"/>
      <c r="J104" s="30"/>
      <c r="K104" s="30"/>
      <c r="L104" s="31"/>
      <c r="M104" s="152"/>
      <c r="N104" s="153"/>
      <c r="O104" s="51"/>
      <c r="P104" s="51"/>
      <c r="Q104" s="51"/>
      <c r="R104" s="51"/>
      <c r="S104" s="51"/>
      <c r="T104" s="52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T104" s="15" t="s">
        <v>129</v>
      </c>
      <c r="AU104" s="15" t="s">
        <v>79</v>
      </c>
    </row>
    <row r="105" spans="1:65" s="2" customFormat="1" ht="11.25">
      <c r="A105" s="30"/>
      <c r="B105" s="31"/>
      <c r="C105" s="30"/>
      <c r="D105" s="154" t="s">
        <v>130</v>
      </c>
      <c r="E105" s="30"/>
      <c r="F105" s="155" t="s">
        <v>479</v>
      </c>
      <c r="G105" s="30"/>
      <c r="H105" s="30"/>
      <c r="I105" s="151"/>
      <c r="J105" s="30"/>
      <c r="K105" s="30"/>
      <c r="L105" s="31"/>
      <c r="M105" s="152"/>
      <c r="N105" s="153"/>
      <c r="O105" s="51"/>
      <c r="P105" s="51"/>
      <c r="Q105" s="51"/>
      <c r="R105" s="51"/>
      <c r="S105" s="51"/>
      <c r="T105" s="52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T105" s="15" t="s">
        <v>130</v>
      </c>
      <c r="AU105" s="15" t="s">
        <v>79</v>
      </c>
    </row>
    <row r="106" spans="1:65" s="2" customFormat="1" ht="16.5" customHeight="1">
      <c r="A106" s="30"/>
      <c r="B106" s="135"/>
      <c r="C106" s="136" t="s">
        <v>151</v>
      </c>
      <c r="D106" s="136" t="s">
        <v>122</v>
      </c>
      <c r="E106" s="137" t="s">
        <v>480</v>
      </c>
      <c r="F106" s="138" t="s">
        <v>481</v>
      </c>
      <c r="G106" s="139" t="s">
        <v>125</v>
      </c>
      <c r="H106" s="140">
        <v>35</v>
      </c>
      <c r="I106" s="141"/>
      <c r="J106" s="142">
        <f>ROUND(I106*H106,2)</f>
        <v>0</v>
      </c>
      <c r="K106" s="138" t="s">
        <v>126</v>
      </c>
      <c r="L106" s="31"/>
      <c r="M106" s="143" t="s">
        <v>3</v>
      </c>
      <c r="N106" s="144" t="s">
        <v>40</v>
      </c>
      <c r="O106" s="51"/>
      <c r="P106" s="145">
        <f>O106*H106</f>
        <v>0</v>
      </c>
      <c r="Q106" s="145">
        <v>0</v>
      </c>
      <c r="R106" s="145">
        <f>Q106*H106</f>
        <v>0</v>
      </c>
      <c r="S106" s="145">
        <v>6.7000000000000002E-3</v>
      </c>
      <c r="T106" s="146">
        <f>S106*H106</f>
        <v>0.23450000000000001</v>
      </c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R106" s="147" t="s">
        <v>127</v>
      </c>
      <c r="AT106" s="147" t="s">
        <v>122</v>
      </c>
      <c r="AU106" s="147" t="s">
        <v>79</v>
      </c>
      <c r="AY106" s="15" t="s">
        <v>119</v>
      </c>
      <c r="BE106" s="148">
        <f>IF(N106="základní",J106,0)</f>
        <v>0</v>
      </c>
      <c r="BF106" s="148">
        <f>IF(N106="snížená",J106,0)</f>
        <v>0</v>
      </c>
      <c r="BG106" s="148">
        <f>IF(N106="zákl. přenesená",J106,0)</f>
        <v>0</v>
      </c>
      <c r="BH106" s="148">
        <f>IF(N106="sníž. přenesená",J106,0)</f>
        <v>0</v>
      </c>
      <c r="BI106" s="148">
        <f>IF(N106="nulová",J106,0)</f>
        <v>0</v>
      </c>
      <c r="BJ106" s="15" t="s">
        <v>77</v>
      </c>
      <c r="BK106" s="148">
        <f>ROUND(I106*H106,2)</f>
        <v>0</v>
      </c>
      <c r="BL106" s="15" t="s">
        <v>127</v>
      </c>
      <c r="BM106" s="147" t="s">
        <v>156</v>
      </c>
    </row>
    <row r="107" spans="1:65" s="2" customFormat="1" ht="11.25">
      <c r="A107" s="30"/>
      <c r="B107" s="31"/>
      <c r="C107" s="30"/>
      <c r="D107" s="149" t="s">
        <v>129</v>
      </c>
      <c r="E107" s="30"/>
      <c r="F107" s="150" t="s">
        <v>481</v>
      </c>
      <c r="G107" s="30"/>
      <c r="H107" s="30"/>
      <c r="I107" s="151"/>
      <c r="J107" s="30"/>
      <c r="K107" s="30"/>
      <c r="L107" s="31"/>
      <c r="M107" s="152"/>
      <c r="N107" s="153"/>
      <c r="O107" s="51"/>
      <c r="P107" s="51"/>
      <c r="Q107" s="51"/>
      <c r="R107" s="51"/>
      <c r="S107" s="51"/>
      <c r="T107" s="52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T107" s="15" t="s">
        <v>129</v>
      </c>
      <c r="AU107" s="15" t="s">
        <v>79</v>
      </c>
    </row>
    <row r="108" spans="1:65" s="2" customFormat="1" ht="11.25">
      <c r="A108" s="30"/>
      <c r="B108" s="31"/>
      <c r="C108" s="30"/>
      <c r="D108" s="154" t="s">
        <v>130</v>
      </c>
      <c r="E108" s="30"/>
      <c r="F108" s="155" t="s">
        <v>482</v>
      </c>
      <c r="G108" s="30"/>
      <c r="H108" s="30"/>
      <c r="I108" s="151"/>
      <c r="J108" s="30"/>
      <c r="K108" s="30"/>
      <c r="L108" s="31"/>
      <c r="M108" s="152"/>
      <c r="N108" s="153"/>
      <c r="O108" s="51"/>
      <c r="P108" s="51"/>
      <c r="Q108" s="51"/>
      <c r="R108" s="51"/>
      <c r="S108" s="51"/>
      <c r="T108" s="52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T108" s="15" t="s">
        <v>130</v>
      </c>
      <c r="AU108" s="15" t="s">
        <v>79</v>
      </c>
    </row>
    <row r="109" spans="1:65" s="2" customFormat="1" ht="16.5" customHeight="1">
      <c r="A109" s="30"/>
      <c r="B109" s="135"/>
      <c r="C109" s="136" t="s">
        <v>157</v>
      </c>
      <c r="D109" s="136" t="s">
        <v>122</v>
      </c>
      <c r="E109" s="137" t="s">
        <v>483</v>
      </c>
      <c r="F109" s="138" t="s">
        <v>484</v>
      </c>
      <c r="G109" s="139" t="s">
        <v>154</v>
      </c>
      <c r="H109" s="140">
        <v>10</v>
      </c>
      <c r="I109" s="141"/>
      <c r="J109" s="142">
        <f>ROUND(I109*H109,2)</f>
        <v>0</v>
      </c>
      <c r="K109" s="138" t="s">
        <v>126</v>
      </c>
      <c r="L109" s="31"/>
      <c r="M109" s="143" t="s">
        <v>3</v>
      </c>
      <c r="N109" s="144" t="s">
        <v>40</v>
      </c>
      <c r="O109" s="51"/>
      <c r="P109" s="145">
        <f>O109*H109</f>
        <v>0</v>
      </c>
      <c r="Q109" s="145">
        <v>0</v>
      </c>
      <c r="R109" s="145">
        <f>Q109*H109</f>
        <v>0</v>
      </c>
      <c r="S109" s="145">
        <v>1.23E-3</v>
      </c>
      <c r="T109" s="146">
        <f>S109*H109</f>
        <v>1.23E-2</v>
      </c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R109" s="147" t="s">
        <v>127</v>
      </c>
      <c r="AT109" s="147" t="s">
        <v>122</v>
      </c>
      <c r="AU109" s="147" t="s">
        <v>79</v>
      </c>
      <c r="AY109" s="15" t="s">
        <v>119</v>
      </c>
      <c r="BE109" s="148">
        <f>IF(N109="základní",J109,0)</f>
        <v>0</v>
      </c>
      <c r="BF109" s="148">
        <f>IF(N109="snížená",J109,0)</f>
        <v>0</v>
      </c>
      <c r="BG109" s="148">
        <f>IF(N109="zákl. přenesená",J109,0)</f>
        <v>0</v>
      </c>
      <c r="BH109" s="148">
        <f>IF(N109="sníž. přenesená",J109,0)</f>
        <v>0</v>
      </c>
      <c r="BI109" s="148">
        <f>IF(N109="nulová",J109,0)</f>
        <v>0</v>
      </c>
      <c r="BJ109" s="15" t="s">
        <v>77</v>
      </c>
      <c r="BK109" s="148">
        <f>ROUND(I109*H109,2)</f>
        <v>0</v>
      </c>
      <c r="BL109" s="15" t="s">
        <v>127</v>
      </c>
      <c r="BM109" s="147" t="s">
        <v>127</v>
      </c>
    </row>
    <row r="110" spans="1:65" s="2" customFormat="1" ht="11.25">
      <c r="A110" s="30"/>
      <c r="B110" s="31"/>
      <c r="C110" s="30"/>
      <c r="D110" s="149" t="s">
        <v>129</v>
      </c>
      <c r="E110" s="30"/>
      <c r="F110" s="150" t="s">
        <v>484</v>
      </c>
      <c r="G110" s="30"/>
      <c r="H110" s="30"/>
      <c r="I110" s="151"/>
      <c r="J110" s="30"/>
      <c r="K110" s="30"/>
      <c r="L110" s="31"/>
      <c r="M110" s="152"/>
      <c r="N110" s="153"/>
      <c r="O110" s="51"/>
      <c r="P110" s="51"/>
      <c r="Q110" s="51"/>
      <c r="R110" s="51"/>
      <c r="S110" s="51"/>
      <c r="T110" s="52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T110" s="15" t="s">
        <v>129</v>
      </c>
      <c r="AU110" s="15" t="s">
        <v>79</v>
      </c>
    </row>
    <row r="111" spans="1:65" s="2" customFormat="1" ht="11.25">
      <c r="A111" s="30"/>
      <c r="B111" s="31"/>
      <c r="C111" s="30"/>
      <c r="D111" s="154" t="s">
        <v>130</v>
      </c>
      <c r="E111" s="30"/>
      <c r="F111" s="155" t="s">
        <v>485</v>
      </c>
      <c r="G111" s="30"/>
      <c r="H111" s="30"/>
      <c r="I111" s="151"/>
      <c r="J111" s="30"/>
      <c r="K111" s="30"/>
      <c r="L111" s="31"/>
      <c r="M111" s="152"/>
      <c r="N111" s="153"/>
      <c r="O111" s="51"/>
      <c r="P111" s="51"/>
      <c r="Q111" s="51"/>
      <c r="R111" s="51"/>
      <c r="S111" s="51"/>
      <c r="T111" s="52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T111" s="15" t="s">
        <v>130</v>
      </c>
      <c r="AU111" s="15" t="s">
        <v>79</v>
      </c>
    </row>
    <row r="112" spans="1:65" s="2" customFormat="1" ht="16.5" customHeight="1">
      <c r="A112" s="30"/>
      <c r="B112" s="135"/>
      <c r="C112" s="136" t="s">
        <v>164</v>
      </c>
      <c r="D112" s="136" t="s">
        <v>122</v>
      </c>
      <c r="E112" s="137" t="s">
        <v>486</v>
      </c>
      <c r="F112" s="138" t="s">
        <v>487</v>
      </c>
      <c r="G112" s="139" t="s">
        <v>154</v>
      </c>
      <c r="H112" s="140">
        <v>6</v>
      </c>
      <c r="I112" s="141"/>
      <c r="J112" s="142">
        <f>ROUND(I112*H112,2)</f>
        <v>0</v>
      </c>
      <c r="K112" s="138" t="s">
        <v>126</v>
      </c>
      <c r="L112" s="31"/>
      <c r="M112" s="143" t="s">
        <v>3</v>
      </c>
      <c r="N112" s="144" t="s">
        <v>40</v>
      </c>
      <c r="O112" s="51"/>
      <c r="P112" s="145">
        <f>O112*H112</f>
        <v>0</v>
      </c>
      <c r="Q112" s="145">
        <v>0</v>
      </c>
      <c r="R112" s="145">
        <f>Q112*H112</f>
        <v>0</v>
      </c>
      <c r="S112" s="145">
        <v>2.4399999999999999E-3</v>
      </c>
      <c r="T112" s="146">
        <f>S112*H112</f>
        <v>1.464E-2</v>
      </c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R112" s="147" t="s">
        <v>127</v>
      </c>
      <c r="AT112" s="147" t="s">
        <v>122</v>
      </c>
      <c r="AU112" s="147" t="s">
        <v>79</v>
      </c>
      <c r="AY112" s="15" t="s">
        <v>119</v>
      </c>
      <c r="BE112" s="148">
        <f>IF(N112="základní",J112,0)</f>
        <v>0</v>
      </c>
      <c r="BF112" s="148">
        <f>IF(N112="snížená",J112,0)</f>
        <v>0</v>
      </c>
      <c r="BG112" s="148">
        <f>IF(N112="zákl. přenesená",J112,0)</f>
        <v>0</v>
      </c>
      <c r="BH112" s="148">
        <f>IF(N112="sníž. přenesená",J112,0)</f>
        <v>0</v>
      </c>
      <c r="BI112" s="148">
        <f>IF(N112="nulová",J112,0)</f>
        <v>0</v>
      </c>
      <c r="BJ112" s="15" t="s">
        <v>77</v>
      </c>
      <c r="BK112" s="148">
        <f>ROUND(I112*H112,2)</f>
        <v>0</v>
      </c>
      <c r="BL112" s="15" t="s">
        <v>127</v>
      </c>
      <c r="BM112" s="147" t="s">
        <v>167</v>
      </c>
    </row>
    <row r="113" spans="1:65" s="2" customFormat="1" ht="11.25">
      <c r="A113" s="30"/>
      <c r="B113" s="31"/>
      <c r="C113" s="30"/>
      <c r="D113" s="149" t="s">
        <v>129</v>
      </c>
      <c r="E113" s="30"/>
      <c r="F113" s="150" t="s">
        <v>487</v>
      </c>
      <c r="G113" s="30"/>
      <c r="H113" s="30"/>
      <c r="I113" s="151"/>
      <c r="J113" s="30"/>
      <c r="K113" s="30"/>
      <c r="L113" s="31"/>
      <c r="M113" s="152"/>
      <c r="N113" s="153"/>
      <c r="O113" s="51"/>
      <c r="P113" s="51"/>
      <c r="Q113" s="51"/>
      <c r="R113" s="51"/>
      <c r="S113" s="51"/>
      <c r="T113" s="52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T113" s="15" t="s">
        <v>129</v>
      </c>
      <c r="AU113" s="15" t="s">
        <v>79</v>
      </c>
    </row>
    <row r="114" spans="1:65" s="2" customFormat="1" ht="11.25">
      <c r="A114" s="30"/>
      <c r="B114" s="31"/>
      <c r="C114" s="30"/>
      <c r="D114" s="154" t="s">
        <v>130</v>
      </c>
      <c r="E114" s="30"/>
      <c r="F114" s="155" t="s">
        <v>488</v>
      </c>
      <c r="G114" s="30"/>
      <c r="H114" s="30"/>
      <c r="I114" s="151"/>
      <c r="J114" s="30"/>
      <c r="K114" s="30"/>
      <c r="L114" s="31"/>
      <c r="M114" s="152"/>
      <c r="N114" s="153"/>
      <c r="O114" s="51"/>
      <c r="P114" s="51"/>
      <c r="Q114" s="51"/>
      <c r="R114" s="51"/>
      <c r="S114" s="51"/>
      <c r="T114" s="52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T114" s="15" t="s">
        <v>130</v>
      </c>
      <c r="AU114" s="15" t="s">
        <v>79</v>
      </c>
    </row>
    <row r="115" spans="1:65" s="2" customFormat="1" ht="16.5" customHeight="1">
      <c r="A115" s="30"/>
      <c r="B115" s="135"/>
      <c r="C115" s="136" t="s">
        <v>128</v>
      </c>
      <c r="D115" s="136" t="s">
        <v>122</v>
      </c>
      <c r="E115" s="137" t="s">
        <v>165</v>
      </c>
      <c r="F115" s="138" t="s">
        <v>166</v>
      </c>
      <c r="G115" s="139" t="s">
        <v>154</v>
      </c>
      <c r="H115" s="140">
        <v>1</v>
      </c>
      <c r="I115" s="141"/>
      <c r="J115" s="142">
        <f>ROUND(I115*H115,2)</f>
        <v>0</v>
      </c>
      <c r="K115" s="138" t="s">
        <v>126</v>
      </c>
      <c r="L115" s="31"/>
      <c r="M115" s="143" t="s">
        <v>3</v>
      </c>
      <c r="N115" s="144" t="s">
        <v>40</v>
      </c>
      <c r="O115" s="51"/>
      <c r="P115" s="145">
        <f>O115*H115</f>
        <v>0</v>
      </c>
      <c r="Q115" s="145">
        <v>7.2999999999999999E-5</v>
      </c>
      <c r="R115" s="145">
        <f>Q115*H115</f>
        <v>7.2999999999999999E-5</v>
      </c>
      <c r="S115" s="145">
        <v>4.4999999999999997E-3</v>
      </c>
      <c r="T115" s="146">
        <f>S115*H115</f>
        <v>4.4999999999999997E-3</v>
      </c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R115" s="147" t="s">
        <v>127</v>
      </c>
      <c r="AT115" s="147" t="s">
        <v>122</v>
      </c>
      <c r="AU115" s="147" t="s">
        <v>79</v>
      </c>
      <c r="AY115" s="15" t="s">
        <v>119</v>
      </c>
      <c r="BE115" s="148">
        <f>IF(N115="základní",J115,0)</f>
        <v>0</v>
      </c>
      <c r="BF115" s="148">
        <f>IF(N115="snížená",J115,0)</f>
        <v>0</v>
      </c>
      <c r="BG115" s="148">
        <f>IF(N115="zákl. přenesená",J115,0)</f>
        <v>0</v>
      </c>
      <c r="BH115" s="148">
        <f>IF(N115="sníž. přenesená",J115,0)</f>
        <v>0</v>
      </c>
      <c r="BI115" s="148">
        <f>IF(N115="nulová",J115,0)</f>
        <v>0</v>
      </c>
      <c r="BJ115" s="15" t="s">
        <v>77</v>
      </c>
      <c r="BK115" s="148">
        <f>ROUND(I115*H115,2)</f>
        <v>0</v>
      </c>
      <c r="BL115" s="15" t="s">
        <v>127</v>
      </c>
      <c r="BM115" s="147" t="s">
        <v>171</v>
      </c>
    </row>
    <row r="116" spans="1:65" s="2" customFormat="1" ht="11.25">
      <c r="A116" s="30"/>
      <c r="B116" s="31"/>
      <c r="C116" s="30"/>
      <c r="D116" s="149" t="s">
        <v>129</v>
      </c>
      <c r="E116" s="30"/>
      <c r="F116" s="150" t="s">
        <v>166</v>
      </c>
      <c r="G116" s="30"/>
      <c r="H116" s="30"/>
      <c r="I116" s="151"/>
      <c r="J116" s="30"/>
      <c r="K116" s="30"/>
      <c r="L116" s="31"/>
      <c r="M116" s="152"/>
      <c r="N116" s="153"/>
      <c r="O116" s="51"/>
      <c r="P116" s="51"/>
      <c r="Q116" s="51"/>
      <c r="R116" s="51"/>
      <c r="S116" s="51"/>
      <c r="T116" s="52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T116" s="15" t="s">
        <v>129</v>
      </c>
      <c r="AU116" s="15" t="s">
        <v>79</v>
      </c>
    </row>
    <row r="117" spans="1:65" s="2" customFormat="1" ht="11.25">
      <c r="A117" s="30"/>
      <c r="B117" s="31"/>
      <c r="C117" s="30"/>
      <c r="D117" s="154" t="s">
        <v>130</v>
      </c>
      <c r="E117" s="30"/>
      <c r="F117" s="155" t="s">
        <v>168</v>
      </c>
      <c r="G117" s="30"/>
      <c r="H117" s="30"/>
      <c r="I117" s="151"/>
      <c r="J117" s="30"/>
      <c r="K117" s="30"/>
      <c r="L117" s="31"/>
      <c r="M117" s="152"/>
      <c r="N117" s="153"/>
      <c r="O117" s="51"/>
      <c r="P117" s="51"/>
      <c r="Q117" s="51"/>
      <c r="R117" s="51"/>
      <c r="S117" s="51"/>
      <c r="T117" s="52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T117" s="15" t="s">
        <v>130</v>
      </c>
      <c r="AU117" s="15" t="s">
        <v>79</v>
      </c>
    </row>
    <row r="118" spans="1:65" s="2" customFormat="1" ht="16.5" customHeight="1">
      <c r="A118" s="30"/>
      <c r="B118" s="135"/>
      <c r="C118" s="136" t="s">
        <v>173</v>
      </c>
      <c r="D118" s="136" t="s">
        <v>122</v>
      </c>
      <c r="E118" s="137" t="s">
        <v>489</v>
      </c>
      <c r="F118" s="138" t="s">
        <v>490</v>
      </c>
      <c r="G118" s="139" t="s">
        <v>264</v>
      </c>
      <c r="H118" s="140">
        <v>16</v>
      </c>
      <c r="I118" s="141"/>
      <c r="J118" s="142">
        <f>ROUND(I118*H118,2)</f>
        <v>0</v>
      </c>
      <c r="K118" s="138" t="s">
        <v>155</v>
      </c>
      <c r="L118" s="31"/>
      <c r="M118" s="143" t="s">
        <v>3</v>
      </c>
      <c r="N118" s="144" t="s">
        <v>40</v>
      </c>
      <c r="O118" s="51"/>
      <c r="P118" s="145">
        <f>O118*H118</f>
        <v>0</v>
      </c>
      <c r="Q118" s="145">
        <v>0</v>
      </c>
      <c r="R118" s="145">
        <f>Q118*H118</f>
        <v>0</v>
      </c>
      <c r="S118" s="145">
        <v>0</v>
      </c>
      <c r="T118" s="146">
        <f>S118*H118</f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R118" s="147" t="s">
        <v>127</v>
      </c>
      <c r="AT118" s="147" t="s">
        <v>122</v>
      </c>
      <c r="AU118" s="147" t="s">
        <v>79</v>
      </c>
      <c r="AY118" s="15" t="s">
        <v>119</v>
      </c>
      <c r="BE118" s="148">
        <f>IF(N118="základní",J118,0)</f>
        <v>0</v>
      </c>
      <c r="BF118" s="148">
        <f>IF(N118="snížená",J118,0)</f>
        <v>0</v>
      </c>
      <c r="BG118" s="148">
        <f>IF(N118="zákl. přenesená",J118,0)</f>
        <v>0</v>
      </c>
      <c r="BH118" s="148">
        <f>IF(N118="sníž. přenesená",J118,0)</f>
        <v>0</v>
      </c>
      <c r="BI118" s="148">
        <f>IF(N118="nulová",J118,0)</f>
        <v>0</v>
      </c>
      <c r="BJ118" s="15" t="s">
        <v>77</v>
      </c>
      <c r="BK118" s="148">
        <f>ROUND(I118*H118,2)</f>
        <v>0</v>
      </c>
      <c r="BL118" s="15" t="s">
        <v>127</v>
      </c>
      <c r="BM118" s="147" t="s">
        <v>176</v>
      </c>
    </row>
    <row r="119" spans="1:65" s="2" customFormat="1" ht="11.25">
      <c r="A119" s="30"/>
      <c r="B119" s="31"/>
      <c r="C119" s="30"/>
      <c r="D119" s="149" t="s">
        <v>129</v>
      </c>
      <c r="E119" s="30"/>
      <c r="F119" s="150" t="s">
        <v>490</v>
      </c>
      <c r="G119" s="30"/>
      <c r="H119" s="30"/>
      <c r="I119" s="151"/>
      <c r="J119" s="30"/>
      <c r="K119" s="30"/>
      <c r="L119" s="31"/>
      <c r="M119" s="152"/>
      <c r="N119" s="153"/>
      <c r="O119" s="51"/>
      <c r="P119" s="51"/>
      <c r="Q119" s="51"/>
      <c r="R119" s="51"/>
      <c r="S119" s="51"/>
      <c r="T119" s="52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T119" s="15" t="s">
        <v>129</v>
      </c>
      <c r="AU119" s="15" t="s">
        <v>79</v>
      </c>
    </row>
    <row r="120" spans="1:65" s="2" customFormat="1" ht="16.5" customHeight="1">
      <c r="A120" s="30"/>
      <c r="B120" s="135"/>
      <c r="C120" s="136" t="s">
        <v>134</v>
      </c>
      <c r="D120" s="136" t="s">
        <v>122</v>
      </c>
      <c r="E120" s="137" t="s">
        <v>491</v>
      </c>
      <c r="F120" s="138" t="s">
        <v>492</v>
      </c>
      <c r="G120" s="139" t="s">
        <v>160</v>
      </c>
      <c r="H120" s="140">
        <v>0.38100000000000001</v>
      </c>
      <c r="I120" s="141"/>
      <c r="J120" s="142">
        <f>ROUND(I120*H120,2)</f>
        <v>0</v>
      </c>
      <c r="K120" s="138" t="s">
        <v>126</v>
      </c>
      <c r="L120" s="31"/>
      <c r="M120" s="143" t="s">
        <v>3</v>
      </c>
      <c r="N120" s="144" t="s">
        <v>40</v>
      </c>
      <c r="O120" s="51"/>
      <c r="P120" s="145">
        <f>O120*H120</f>
        <v>0</v>
      </c>
      <c r="Q120" s="145">
        <v>0</v>
      </c>
      <c r="R120" s="145">
        <f>Q120*H120</f>
        <v>0</v>
      </c>
      <c r="S120" s="145">
        <v>0</v>
      </c>
      <c r="T120" s="146">
        <f>S120*H120</f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R120" s="147" t="s">
        <v>127</v>
      </c>
      <c r="AT120" s="147" t="s">
        <v>122</v>
      </c>
      <c r="AU120" s="147" t="s">
        <v>79</v>
      </c>
      <c r="AY120" s="15" t="s">
        <v>119</v>
      </c>
      <c r="BE120" s="148">
        <f>IF(N120="základní",J120,0)</f>
        <v>0</v>
      </c>
      <c r="BF120" s="148">
        <f>IF(N120="snížená",J120,0)</f>
        <v>0</v>
      </c>
      <c r="BG120" s="148">
        <f>IF(N120="zákl. přenesená",J120,0)</f>
        <v>0</v>
      </c>
      <c r="BH120" s="148">
        <f>IF(N120="sníž. přenesená",J120,0)</f>
        <v>0</v>
      </c>
      <c r="BI120" s="148">
        <f>IF(N120="nulová",J120,0)</f>
        <v>0</v>
      </c>
      <c r="BJ120" s="15" t="s">
        <v>77</v>
      </c>
      <c r="BK120" s="148">
        <f>ROUND(I120*H120,2)</f>
        <v>0</v>
      </c>
      <c r="BL120" s="15" t="s">
        <v>127</v>
      </c>
      <c r="BM120" s="147" t="s">
        <v>179</v>
      </c>
    </row>
    <row r="121" spans="1:65" s="2" customFormat="1" ht="11.25">
      <c r="A121" s="30"/>
      <c r="B121" s="31"/>
      <c r="C121" s="30"/>
      <c r="D121" s="149" t="s">
        <v>129</v>
      </c>
      <c r="E121" s="30"/>
      <c r="F121" s="150" t="s">
        <v>492</v>
      </c>
      <c r="G121" s="30"/>
      <c r="H121" s="30"/>
      <c r="I121" s="151"/>
      <c r="J121" s="30"/>
      <c r="K121" s="30"/>
      <c r="L121" s="31"/>
      <c r="M121" s="152"/>
      <c r="N121" s="153"/>
      <c r="O121" s="51"/>
      <c r="P121" s="51"/>
      <c r="Q121" s="51"/>
      <c r="R121" s="51"/>
      <c r="S121" s="51"/>
      <c r="T121" s="52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T121" s="15" t="s">
        <v>129</v>
      </c>
      <c r="AU121" s="15" t="s">
        <v>79</v>
      </c>
    </row>
    <row r="122" spans="1:65" s="2" customFormat="1" ht="11.25">
      <c r="A122" s="30"/>
      <c r="B122" s="31"/>
      <c r="C122" s="30"/>
      <c r="D122" s="154" t="s">
        <v>130</v>
      </c>
      <c r="E122" s="30"/>
      <c r="F122" s="155" t="s">
        <v>493</v>
      </c>
      <c r="G122" s="30"/>
      <c r="H122" s="30"/>
      <c r="I122" s="151"/>
      <c r="J122" s="30"/>
      <c r="K122" s="30"/>
      <c r="L122" s="31"/>
      <c r="M122" s="152"/>
      <c r="N122" s="153"/>
      <c r="O122" s="51"/>
      <c r="P122" s="51"/>
      <c r="Q122" s="51"/>
      <c r="R122" s="51"/>
      <c r="S122" s="51"/>
      <c r="T122" s="52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5" t="s">
        <v>130</v>
      </c>
      <c r="AU122" s="15" t="s">
        <v>79</v>
      </c>
    </row>
    <row r="123" spans="1:65" s="2" customFormat="1" ht="16.5" customHeight="1">
      <c r="A123" s="30"/>
      <c r="B123" s="135"/>
      <c r="C123" s="156" t="s">
        <v>180</v>
      </c>
      <c r="D123" s="156" t="s">
        <v>137</v>
      </c>
      <c r="E123" s="157" t="s">
        <v>494</v>
      </c>
      <c r="F123" s="158" t="s">
        <v>495</v>
      </c>
      <c r="G123" s="159" t="s">
        <v>125</v>
      </c>
      <c r="H123" s="160">
        <v>18</v>
      </c>
      <c r="I123" s="161"/>
      <c r="J123" s="162">
        <f>ROUND(I123*H123,2)</f>
        <v>0</v>
      </c>
      <c r="K123" s="158" t="s">
        <v>126</v>
      </c>
      <c r="L123" s="163"/>
      <c r="M123" s="164" t="s">
        <v>3</v>
      </c>
      <c r="N123" s="165" t="s">
        <v>40</v>
      </c>
      <c r="O123" s="51"/>
      <c r="P123" s="145">
        <f>O123*H123</f>
        <v>0</v>
      </c>
      <c r="Q123" s="145">
        <v>1.01E-3</v>
      </c>
      <c r="R123" s="145">
        <f>Q123*H123</f>
        <v>1.8180000000000002E-2</v>
      </c>
      <c r="S123" s="145">
        <v>0</v>
      </c>
      <c r="T123" s="146">
        <f>S123*H123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47" t="s">
        <v>140</v>
      </c>
      <c r="AT123" s="147" t="s">
        <v>137</v>
      </c>
      <c r="AU123" s="147" t="s">
        <v>79</v>
      </c>
      <c r="AY123" s="15" t="s">
        <v>119</v>
      </c>
      <c r="BE123" s="148">
        <f>IF(N123="základní",J123,0)</f>
        <v>0</v>
      </c>
      <c r="BF123" s="148">
        <f>IF(N123="snížená",J123,0)</f>
        <v>0</v>
      </c>
      <c r="BG123" s="148">
        <f>IF(N123="zákl. přenesená",J123,0)</f>
        <v>0</v>
      </c>
      <c r="BH123" s="148">
        <f>IF(N123="sníž. přenesená",J123,0)</f>
        <v>0</v>
      </c>
      <c r="BI123" s="148">
        <f>IF(N123="nulová",J123,0)</f>
        <v>0</v>
      </c>
      <c r="BJ123" s="15" t="s">
        <v>77</v>
      </c>
      <c r="BK123" s="148">
        <f>ROUND(I123*H123,2)</f>
        <v>0</v>
      </c>
      <c r="BL123" s="15" t="s">
        <v>127</v>
      </c>
      <c r="BM123" s="147" t="s">
        <v>183</v>
      </c>
    </row>
    <row r="124" spans="1:65" s="2" customFormat="1" ht="11.25">
      <c r="A124" s="30"/>
      <c r="B124" s="31"/>
      <c r="C124" s="30"/>
      <c r="D124" s="149" t="s">
        <v>129</v>
      </c>
      <c r="E124" s="30"/>
      <c r="F124" s="150" t="s">
        <v>495</v>
      </c>
      <c r="G124" s="30"/>
      <c r="H124" s="30"/>
      <c r="I124" s="151"/>
      <c r="J124" s="30"/>
      <c r="K124" s="30"/>
      <c r="L124" s="31"/>
      <c r="M124" s="152"/>
      <c r="N124" s="153"/>
      <c r="O124" s="51"/>
      <c r="P124" s="51"/>
      <c r="Q124" s="51"/>
      <c r="R124" s="51"/>
      <c r="S124" s="51"/>
      <c r="T124" s="52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5" t="s">
        <v>129</v>
      </c>
      <c r="AU124" s="15" t="s">
        <v>79</v>
      </c>
    </row>
    <row r="125" spans="1:65" s="2" customFormat="1" ht="16.5" customHeight="1">
      <c r="A125" s="30"/>
      <c r="B125" s="135"/>
      <c r="C125" s="156" t="s">
        <v>156</v>
      </c>
      <c r="D125" s="156" t="s">
        <v>137</v>
      </c>
      <c r="E125" s="157" t="s">
        <v>496</v>
      </c>
      <c r="F125" s="158" t="s">
        <v>497</v>
      </c>
      <c r="G125" s="159" t="s">
        <v>125</v>
      </c>
      <c r="H125" s="160">
        <v>32</v>
      </c>
      <c r="I125" s="161"/>
      <c r="J125" s="162">
        <f>ROUND(I125*H125,2)</f>
        <v>0</v>
      </c>
      <c r="K125" s="158" t="s">
        <v>126</v>
      </c>
      <c r="L125" s="163"/>
      <c r="M125" s="164" t="s">
        <v>3</v>
      </c>
      <c r="N125" s="165" t="s">
        <v>40</v>
      </c>
      <c r="O125" s="51"/>
      <c r="P125" s="145">
        <f>O125*H125</f>
        <v>0</v>
      </c>
      <c r="Q125" s="145">
        <v>9.7999999999999997E-4</v>
      </c>
      <c r="R125" s="145">
        <f>Q125*H125</f>
        <v>3.1359999999999999E-2</v>
      </c>
      <c r="S125" s="145">
        <v>0</v>
      </c>
      <c r="T125" s="146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47" t="s">
        <v>140</v>
      </c>
      <c r="AT125" s="147" t="s">
        <v>137</v>
      </c>
      <c r="AU125" s="147" t="s">
        <v>79</v>
      </c>
      <c r="AY125" s="15" t="s">
        <v>119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5" t="s">
        <v>77</v>
      </c>
      <c r="BK125" s="148">
        <f>ROUND(I125*H125,2)</f>
        <v>0</v>
      </c>
      <c r="BL125" s="15" t="s">
        <v>127</v>
      </c>
      <c r="BM125" s="147" t="s">
        <v>186</v>
      </c>
    </row>
    <row r="126" spans="1:65" s="2" customFormat="1" ht="11.25">
      <c r="A126" s="30"/>
      <c r="B126" s="31"/>
      <c r="C126" s="30"/>
      <c r="D126" s="149" t="s">
        <v>129</v>
      </c>
      <c r="E126" s="30"/>
      <c r="F126" s="150" t="s">
        <v>497</v>
      </c>
      <c r="G126" s="30"/>
      <c r="H126" s="30"/>
      <c r="I126" s="151"/>
      <c r="J126" s="30"/>
      <c r="K126" s="30"/>
      <c r="L126" s="31"/>
      <c r="M126" s="152"/>
      <c r="N126" s="153"/>
      <c r="O126" s="51"/>
      <c r="P126" s="51"/>
      <c r="Q126" s="51"/>
      <c r="R126" s="51"/>
      <c r="S126" s="51"/>
      <c r="T126" s="52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T126" s="15" t="s">
        <v>129</v>
      </c>
      <c r="AU126" s="15" t="s">
        <v>79</v>
      </c>
    </row>
    <row r="127" spans="1:65" s="2" customFormat="1" ht="16.5" customHeight="1">
      <c r="A127" s="30"/>
      <c r="B127" s="135"/>
      <c r="C127" s="136" t="s">
        <v>9</v>
      </c>
      <c r="D127" s="136" t="s">
        <v>122</v>
      </c>
      <c r="E127" s="137" t="s">
        <v>498</v>
      </c>
      <c r="F127" s="138" t="s">
        <v>499</v>
      </c>
      <c r="G127" s="139" t="s">
        <v>125</v>
      </c>
      <c r="H127" s="140">
        <v>23</v>
      </c>
      <c r="I127" s="141"/>
      <c r="J127" s="142">
        <f>ROUND(I127*H127,2)</f>
        <v>0</v>
      </c>
      <c r="K127" s="138" t="s">
        <v>155</v>
      </c>
      <c r="L127" s="31"/>
      <c r="M127" s="143" t="s">
        <v>3</v>
      </c>
      <c r="N127" s="144" t="s">
        <v>40</v>
      </c>
      <c r="O127" s="51"/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47" t="s">
        <v>127</v>
      </c>
      <c r="AT127" s="147" t="s">
        <v>122</v>
      </c>
      <c r="AU127" s="147" t="s">
        <v>79</v>
      </c>
      <c r="AY127" s="15" t="s">
        <v>119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5" t="s">
        <v>77</v>
      </c>
      <c r="BK127" s="148">
        <f>ROUND(I127*H127,2)</f>
        <v>0</v>
      </c>
      <c r="BL127" s="15" t="s">
        <v>127</v>
      </c>
      <c r="BM127" s="147" t="s">
        <v>192</v>
      </c>
    </row>
    <row r="128" spans="1:65" s="2" customFormat="1" ht="11.25">
      <c r="A128" s="30"/>
      <c r="B128" s="31"/>
      <c r="C128" s="30"/>
      <c r="D128" s="149" t="s">
        <v>129</v>
      </c>
      <c r="E128" s="30"/>
      <c r="F128" s="150" t="s">
        <v>499</v>
      </c>
      <c r="G128" s="30"/>
      <c r="H128" s="30"/>
      <c r="I128" s="151"/>
      <c r="J128" s="30"/>
      <c r="K128" s="30"/>
      <c r="L128" s="31"/>
      <c r="M128" s="152"/>
      <c r="N128" s="153"/>
      <c r="O128" s="51"/>
      <c r="P128" s="51"/>
      <c r="Q128" s="51"/>
      <c r="R128" s="51"/>
      <c r="S128" s="51"/>
      <c r="T128" s="52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T128" s="15" t="s">
        <v>129</v>
      </c>
      <c r="AU128" s="15" t="s">
        <v>79</v>
      </c>
    </row>
    <row r="129" spans="1:65" s="2" customFormat="1" ht="21.75" customHeight="1">
      <c r="A129" s="30"/>
      <c r="B129" s="135"/>
      <c r="C129" s="136" t="s">
        <v>127</v>
      </c>
      <c r="D129" s="136" t="s">
        <v>122</v>
      </c>
      <c r="E129" s="137" t="s">
        <v>132</v>
      </c>
      <c r="F129" s="138" t="s">
        <v>133</v>
      </c>
      <c r="G129" s="139" t="s">
        <v>125</v>
      </c>
      <c r="H129" s="140">
        <v>68</v>
      </c>
      <c r="I129" s="141"/>
      <c r="J129" s="142">
        <f>ROUND(I129*H129,2)</f>
        <v>0</v>
      </c>
      <c r="K129" s="138" t="s">
        <v>126</v>
      </c>
      <c r="L129" s="31"/>
      <c r="M129" s="143" t="s">
        <v>3</v>
      </c>
      <c r="N129" s="144" t="s">
        <v>40</v>
      </c>
      <c r="O129" s="51"/>
      <c r="P129" s="145">
        <f>O129*H129</f>
        <v>0</v>
      </c>
      <c r="Q129" s="145">
        <v>2.6694000000000002E-4</v>
      </c>
      <c r="R129" s="145">
        <f>Q129*H129</f>
        <v>1.8151920000000002E-2</v>
      </c>
      <c r="S129" s="145">
        <v>0</v>
      </c>
      <c r="T129" s="146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47" t="s">
        <v>127</v>
      </c>
      <c r="AT129" s="147" t="s">
        <v>122</v>
      </c>
      <c r="AU129" s="147" t="s">
        <v>79</v>
      </c>
      <c r="AY129" s="15" t="s">
        <v>119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5" t="s">
        <v>77</v>
      </c>
      <c r="BK129" s="148">
        <f>ROUND(I129*H129,2)</f>
        <v>0</v>
      </c>
      <c r="BL129" s="15" t="s">
        <v>127</v>
      </c>
      <c r="BM129" s="147" t="s">
        <v>140</v>
      </c>
    </row>
    <row r="130" spans="1:65" s="2" customFormat="1" ht="11.25">
      <c r="A130" s="30"/>
      <c r="B130" s="31"/>
      <c r="C130" s="30"/>
      <c r="D130" s="149" t="s">
        <v>129</v>
      </c>
      <c r="E130" s="30"/>
      <c r="F130" s="150" t="s">
        <v>133</v>
      </c>
      <c r="G130" s="30"/>
      <c r="H130" s="30"/>
      <c r="I130" s="151"/>
      <c r="J130" s="30"/>
      <c r="K130" s="30"/>
      <c r="L130" s="31"/>
      <c r="M130" s="152"/>
      <c r="N130" s="153"/>
      <c r="O130" s="51"/>
      <c r="P130" s="51"/>
      <c r="Q130" s="51"/>
      <c r="R130" s="51"/>
      <c r="S130" s="51"/>
      <c r="T130" s="52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5" t="s">
        <v>129</v>
      </c>
      <c r="AU130" s="15" t="s">
        <v>79</v>
      </c>
    </row>
    <row r="131" spans="1:65" s="2" customFormat="1" ht="11.25">
      <c r="A131" s="30"/>
      <c r="B131" s="31"/>
      <c r="C131" s="30"/>
      <c r="D131" s="154" t="s">
        <v>130</v>
      </c>
      <c r="E131" s="30"/>
      <c r="F131" s="155" t="s">
        <v>135</v>
      </c>
      <c r="G131" s="30"/>
      <c r="H131" s="30"/>
      <c r="I131" s="151"/>
      <c r="J131" s="30"/>
      <c r="K131" s="30"/>
      <c r="L131" s="31"/>
      <c r="M131" s="152"/>
      <c r="N131" s="153"/>
      <c r="O131" s="51"/>
      <c r="P131" s="51"/>
      <c r="Q131" s="51"/>
      <c r="R131" s="51"/>
      <c r="S131" s="51"/>
      <c r="T131" s="52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T131" s="15" t="s">
        <v>130</v>
      </c>
      <c r="AU131" s="15" t="s">
        <v>79</v>
      </c>
    </row>
    <row r="132" spans="1:65" s="2" customFormat="1" ht="16.5" customHeight="1">
      <c r="A132" s="30"/>
      <c r="B132" s="135"/>
      <c r="C132" s="136" t="s">
        <v>196</v>
      </c>
      <c r="D132" s="136" t="s">
        <v>122</v>
      </c>
      <c r="E132" s="137" t="s">
        <v>500</v>
      </c>
      <c r="F132" s="138" t="s">
        <v>153</v>
      </c>
      <c r="G132" s="139" t="s">
        <v>154</v>
      </c>
      <c r="H132" s="140">
        <v>1</v>
      </c>
      <c r="I132" s="141"/>
      <c r="J132" s="142">
        <f>ROUND(I132*H132,2)</f>
        <v>0</v>
      </c>
      <c r="K132" s="138" t="s">
        <v>155</v>
      </c>
      <c r="L132" s="31"/>
      <c r="M132" s="143" t="s">
        <v>3</v>
      </c>
      <c r="N132" s="144" t="s">
        <v>40</v>
      </c>
      <c r="O132" s="51"/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47" t="s">
        <v>127</v>
      </c>
      <c r="AT132" s="147" t="s">
        <v>122</v>
      </c>
      <c r="AU132" s="147" t="s">
        <v>79</v>
      </c>
      <c r="AY132" s="15" t="s">
        <v>119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5" t="s">
        <v>77</v>
      </c>
      <c r="BK132" s="148">
        <f>ROUND(I132*H132,2)</f>
        <v>0</v>
      </c>
      <c r="BL132" s="15" t="s">
        <v>127</v>
      </c>
      <c r="BM132" s="147" t="s">
        <v>199</v>
      </c>
    </row>
    <row r="133" spans="1:65" s="2" customFormat="1" ht="11.25">
      <c r="A133" s="30"/>
      <c r="B133" s="31"/>
      <c r="C133" s="30"/>
      <c r="D133" s="149" t="s">
        <v>129</v>
      </c>
      <c r="E133" s="30"/>
      <c r="F133" s="150" t="s">
        <v>153</v>
      </c>
      <c r="G133" s="30"/>
      <c r="H133" s="30"/>
      <c r="I133" s="151"/>
      <c r="J133" s="30"/>
      <c r="K133" s="30"/>
      <c r="L133" s="31"/>
      <c r="M133" s="152"/>
      <c r="N133" s="153"/>
      <c r="O133" s="51"/>
      <c r="P133" s="51"/>
      <c r="Q133" s="51"/>
      <c r="R133" s="51"/>
      <c r="S133" s="51"/>
      <c r="T133" s="52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T133" s="15" t="s">
        <v>129</v>
      </c>
      <c r="AU133" s="15" t="s">
        <v>79</v>
      </c>
    </row>
    <row r="134" spans="1:65" s="2" customFormat="1" ht="16.5" customHeight="1">
      <c r="A134" s="30"/>
      <c r="B134" s="135"/>
      <c r="C134" s="136" t="s">
        <v>167</v>
      </c>
      <c r="D134" s="136" t="s">
        <v>122</v>
      </c>
      <c r="E134" s="137" t="s">
        <v>501</v>
      </c>
      <c r="F134" s="138" t="s">
        <v>502</v>
      </c>
      <c r="G134" s="139" t="s">
        <v>125</v>
      </c>
      <c r="H134" s="140">
        <v>18</v>
      </c>
      <c r="I134" s="141"/>
      <c r="J134" s="142">
        <f>ROUND(I134*H134,2)</f>
        <v>0</v>
      </c>
      <c r="K134" s="138" t="s">
        <v>155</v>
      </c>
      <c r="L134" s="31"/>
      <c r="M134" s="143" t="s">
        <v>3</v>
      </c>
      <c r="N134" s="144" t="s">
        <v>40</v>
      </c>
      <c r="O134" s="51"/>
      <c r="P134" s="145">
        <f>O134*H134</f>
        <v>0</v>
      </c>
      <c r="Q134" s="145">
        <v>0</v>
      </c>
      <c r="R134" s="145">
        <f>Q134*H134</f>
        <v>0</v>
      </c>
      <c r="S134" s="145">
        <v>0</v>
      </c>
      <c r="T134" s="146">
        <f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47" t="s">
        <v>127</v>
      </c>
      <c r="AT134" s="147" t="s">
        <v>122</v>
      </c>
      <c r="AU134" s="147" t="s">
        <v>79</v>
      </c>
      <c r="AY134" s="15" t="s">
        <v>119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5" t="s">
        <v>77</v>
      </c>
      <c r="BK134" s="148">
        <f>ROUND(I134*H134,2)</f>
        <v>0</v>
      </c>
      <c r="BL134" s="15" t="s">
        <v>127</v>
      </c>
      <c r="BM134" s="147" t="s">
        <v>202</v>
      </c>
    </row>
    <row r="135" spans="1:65" s="2" customFormat="1" ht="11.25">
      <c r="A135" s="30"/>
      <c r="B135" s="31"/>
      <c r="C135" s="30"/>
      <c r="D135" s="149" t="s">
        <v>129</v>
      </c>
      <c r="E135" s="30"/>
      <c r="F135" s="150" t="s">
        <v>502</v>
      </c>
      <c r="G135" s="30"/>
      <c r="H135" s="30"/>
      <c r="I135" s="151"/>
      <c r="J135" s="30"/>
      <c r="K135" s="30"/>
      <c r="L135" s="31"/>
      <c r="M135" s="152"/>
      <c r="N135" s="153"/>
      <c r="O135" s="51"/>
      <c r="P135" s="51"/>
      <c r="Q135" s="51"/>
      <c r="R135" s="51"/>
      <c r="S135" s="51"/>
      <c r="T135" s="52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T135" s="15" t="s">
        <v>129</v>
      </c>
      <c r="AU135" s="15" t="s">
        <v>79</v>
      </c>
    </row>
    <row r="136" spans="1:65" s="2" customFormat="1" ht="16.5" customHeight="1">
      <c r="A136" s="30"/>
      <c r="B136" s="135"/>
      <c r="C136" s="136" t="s">
        <v>206</v>
      </c>
      <c r="D136" s="136" t="s">
        <v>122</v>
      </c>
      <c r="E136" s="137" t="s">
        <v>503</v>
      </c>
      <c r="F136" s="138" t="s">
        <v>504</v>
      </c>
      <c r="G136" s="139" t="s">
        <v>125</v>
      </c>
      <c r="H136" s="140">
        <v>32</v>
      </c>
      <c r="I136" s="141"/>
      <c r="J136" s="142">
        <f>ROUND(I136*H136,2)</f>
        <v>0</v>
      </c>
      <c r="K136" s="138" t="s">
        <v>155</v>
      </c>
      <c r="L136" s="31"/>
      <c r="M136" s="143" t="s">
        <v>3</v>
      </c>
      <c r="N136" s="144" t="s">
        <v>40</v>
      </c>
      <c r="O136" s="51"/>
      <c r="P136" s="145">
        <f>O136*H136</f>
        <v>0</v>
      </c>
      <c r="Q136" s="145">
        <v>0</v>
      </c>
      <c r="R136" s="145">
        <f>Q136*H136</f>
        <v>0</v>
      </c>
      <c r="S136" s="145">
        <v>0</v>
      </c>
      <c r="T136" s="146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47" t="s">
        <v>127</v>
      </c>
      <c r="AT136" s="147" t="s">
        <v>122</v>
      </c>
      <c r="AU136" s="147" t="s">
        <v>79</v>
      </c>
      <c r="AY136" s="15" t="s">
        <v>119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5" t="s">
        <v>77</v>
      </c>
      <c r="BK136" s="148">
        <f>ROUND(I136*H136,2)</f>
        <v>0</v>
      </c>
      <c r="BL136" s="15" t="s">
        <v>127</v>
      </c>
      <c r="BM136" s="147" t="s">
        <v>209</v>
      </c>
    </row>
    <row r="137" spans="1:65" s="2" customFormat="1" ht="11.25">
      <c r="A137" s="30"/>
      <c r="B137" s="31"/>
      <c r="C137" s="30"/>
      <c r="D137" s="149" t="s">
        <v>129</v>
      </c>
      <c r="E137" s="30"/>
      <c r="F137" s="150" t="s">
        <v>504</v>
      </c>
      <c r="G137" s="30"/>
      <c r="H137" s="30"/>
      <c r="I137" s="151"/>
      <c r="J137" s="30"/>
      <c r="K137" s="30"/>
      <c r="L137" s="31"/>
      <c r="M137" s="152"/>
      <c r="N137" s="153"/>
      <c r="O137" s="51"/>
      <c r="P137" s="51"/>
      <c r="Q137" s="51"/>
      <c r="R137" s="51"/>
      <c r="S137" s="51"/>
      <c r="T137" s="52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T137" s="15" t="s">
        <v>129</v>
      </c>
      <c r="AU137" s="15" t="s">
        <v>79</v>
      </c>
    </row>
    <row r="138" spans="1:65" s="2" customFormat="1" ht="16.5" customHeight="1">
      <c r="A138" s="30"/>
      <c r="B138" s="135"/>
      <c r="C138" s="136" t="s">
        <v>171</v>
      </c>
      <c r="D138" s="136" t="s">
        <v>122</v>
      </c>
      <c r="E138" s="137" t="s">
        <v>505</v>
      </c>
      <c r="F138" s="138" t="s">
        <v>506</v>
      </c>
      <c r="G138" s="139" t="s">
        <v>125</v>
      </c>
      <c r="H138" s="140">
        <v>23</v>
      </c>
      <c r="I138" s="141"/>
      <c r="J138" s="142">
        <f>ROUND(I138*H138,2)</f>
        <v>0</v>
      </c>
      <c r="K138" s="138" t="s">
        <v>155</v>
      </c>
      <c r="L138" s="31"/>
      <c r="M138" s="143" t="s">
        <v>3</v>
      </c>
      <c r="N138" s="144" t="s">
        <v>40</v>
      </c>
      <c r="O138" s="51"/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47" t="s">
        <v>127</v>
      </c>
      <c r="AT138" s="147" t="s">
        <v>122</v>
      </c>
      <c r="AU138" s="147" t="s">
        <v>79</v>
      </c>
      <c r="AY138" s="15" t="s">
        <v>119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5" t="s">
        <v>77</v>
      </c>
      <c r="BK138" s="148">
        <f>ROUND(I138*H138,2)</f>
        <v>0</v>
      </c>
      <c r="BL138" s="15" t="s">
        <v>127</v>
      </c>
      <c r="BM138" s="147" t="s">
        <v>213</v>
      </c>
    </row>
    <row r="139" spans="1:65" s="2" customFormat="1" ht="11.25">
      <c r="A139" s="30"/>
      <c r="B139" s="31"/>
      <c r="C139" s="30"/>
      <c r="D139" s="149" t="s">
        <v>129</v>
      </c>
      <c r="E139" s="30"/>
      <c r="F139" s="150" t="s">
        <v>506</v>
      </c>
      <c r="G139" s="30"/>
      <c r="H139" s="30"/>
      <c r="I139" s="151"/>
      <c r="J139" s="30"/>
      <c r="K139" s="30"/>
      <c r="L139" s="31"/>
      <c r="M139" s="152"/>
      <c r="N139" s="153"/>
      <c r="O139" s="51"/>
      <c r="P139" s="51"/>
      <c r="Q139" s="51"/>
      <c r="R139" s="51"/>
      <c r="S139" s="51"/>
      <c r="T139" s="52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T139" s="15" t="s">
        <v>129</v>
      </c>
      <c r="AU139" s="15" t="s">
        <v>79</v>
      </c>
    </row>
    <row r="140" spans="1:65" s="2" customFormat="1" ht="16.5" customHeight="1">
      <c r="A140" s="30"/>
      <c r="B140" s="135"/>
      <c r="C140" s="136" t="s">
        <v>8</v>
      </c>
      <c r="D140" s="136" t="s">
        <v>122</v>
      </c>
      <c r="E140" s="137" t="s">
        <v>507</v>
      </c>
      <c r="F140" s="138" t="s">
        <v>508</v>
      </c>
      <c r="G140" s="139" t="s">
        <v>125</v>
      </c>
      <c r="H140" s="140">
        <v>14</v>
      </c>
      <c r="I140" s="141"/>
      <c r="J140" s="142">
        <f>ROUND(I140*H140,2)</f>
        <v>0</v>
      </c>
      <c r="K140" s="138" t="s">
        <v>126</v>
      </c>
      <c r="L140" s="31"/>
      <c r="M140" s="143" t="s">
        <v>3</v>
      </c>
      <c r="N140" s="144" t="s">
        <v>40</v>
      </c>
      <c r="O140" s="51"/>
      <c r="P140" s="145">
        <f>O140*H140</f>
        <v>0</v>
      </c>
      <c r="Q140" s="145">
        <v>1.8972349999999999E-4</v>
      </c>
      <c r="R140" s="145">
        <f>Q140*H140</f>
        <v>2.6561290000000001E-3</v>
      </c>
      <c r="S140" s="145">
        <v>0</v>
      </c>
      <c r="T140" s="146">
        <f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47" t="s">
        <v>127</v>
      </c>
      <c r="AT140" s="147" t="s">
        <v>122</v>
      </c>
      <c r="AU140" s="147" t="s">
        <v>79</v>
      </c>
      <c r="AY140" s="15" t="s">
        <v>119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5" t="s">
        <v>77</v>
      </c>
      <c r="BK140" s="148">
        <f>ROUND(I140*H140,2)</f>
        <v>0</v>
      </c>
      <c r="BL140" s="15" t="s">
        <v>127</v>
      </c>
      <c r="BM140" s="147" t="s">
        <v>217</v>
      </c>
    </row>
    <row r="141" spans="1:65" s="2" customFormat="1" ht="11.25">
      <c r="A141" s="30"/>
      <c r="B141" s="31"/>
      <c r="C141" s="30"/>
      <c r="D141" s="149" t="s">
        <v>129</v>
      </c>
      <c r="E141" s="30"/>
      <c r="F141" s="150" t="s">
        <v>508</v>
      </c>
      <c r="G141" s="30"/>
      <c r="H141" s="30"/>
      <c r="I141" s="151"/>
      <c r="J141" s="30"/>
      <c r="K141" s="30"/>
      <c r="L141" s="31"/>
      <c r="M141" s="152"/>
      <c r="N141" s="153"/>
      <c r="O141" s="51"/>
      <c r="P141" s="51"/>
      <c r="Q141" s="51"/>
      <c r="R141" s="51"/>
      <c r="S141" s="51"/>
      <c r="T141" s="52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T141" s="15" t="s">
        <v>129</v>
      </c>
      <c r="AU141" s="15" t="s">
        <v>79</v>
      </c>
    </row>
    <row r="142" spans="1:65" s="2" customFormat="1" ht="11.25">
      <c r="A142" s="30"/>
      <c r="B142" s="31"/>
      <c r="C142" s="30"/>
      <c r="D142" s="154" t="s">
        <v>130</v>
      </c>
      <c r="E142" s="30"/>
      <c r="F142" s="155" t="s">
        <v>509</v>
      </c>
      <c r="G142" s="30"/>
      <c r="H142" s="30"/>
      <c r="I142" s="151"/>
      <c r="J142" s="30"/>
      <c r="K142" s="30"/>
      <c r="L142" s="31"/>
      <c r="M142" s="152"/>
      <c r="N142" s="153"/>
      <c r="O142" s="51"/>
      <c r="P142" s="51"/>
      <c r="Q142" s="51"/>
      <c r="R142" s="51"/>
      <c r="S142" s="51"/>
      <c r="T142" s="52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T142" s="15" t="s">
        <v>130</v>
      </c>
      <c r="AU142" s="15" t="s">
        <v>79</v>
      </c>
    </row>
    <row r="143" spans="1:65" s="2" customFormat="1" ht="16.5" customHeight="1">
      <c r="A143" s="30"/>
      <c r="B143" s="135"/>
      <c r="C143" s="136" t="s">
        <v>176</v>
      </c>
      <c r="D143" s="136" t="s">
        <v>122</v>
      </c>
      <c r="E143" s="137" t="s">
        <v>510</v>
      </c>
      <c r="F143" s="138" t="s">
        <v>511</v>
      </c>
      <c r="G143" s="139" t="s">
        <v>125</v>
      </c>
      <c r="H143" s="140">
        <v>50</v>
      </c>
      <c r="I143" s="141"/>
      <c r="J143" s="142">
        <f>ROUND(I143*H143,2)</f>
        <v>0</v>
      </c>
      <c r="K143" s="138" t="s">
        <v>126</v>
      </c>
      <c r="L143" s="31"/>
      <c r="M143" s="143" t="s">
        <v>3</v>
      </c>
      <c r="N143" s="144" t="s">
        <v>40</v>
      </c>
      <c r="O143" s="51"/>
      <c r="P143" s="145">
        <f>O143*H143</f>
        <v>0</v>
      </c>
      <c r="Q143" s="145">
        <v>3.4898049999999999E-4</v>
      </c>
      <c r="R143" s="145">
        <f>Q143*H143</f>
        <v>1.7449025E-2</v>
      </c>
      <c r="S143" s="145">
        <v>0</v>
      </c>
      <c r="T143" s="146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47" t="s">
        <v>127</v>
      </c>
      <c r="AT143" s="147" t="s">
        <v>122</v>
      </c>
      <c r="AU143" s="147" t="s">
        <v>79</v>
      </c>
      <c r="AY143" s="15" t="s">
        <v>119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5" t="s">
        <v>77</v>
      </c>
      <c r="BK143" s="148">
        <f>ROUND(I143*H143,2)</f>
        <v>0</v>
      </c>
      <c r="BL143" s="15" t="s">
        <v>127</v>
      </c>
      <c r="BM143" s="147" t="s">
        <v>221</v>
      </c>
    </row>
    <row r="144" spans="1:65" s="2" customFormat="1" ht="11.25">
      <c r="A144" s="30"/>
      <c r="B144" s="31"/>
      <c r="C144" s="30"/>
      <c r="D144" s="149" t="s">
        <v>129</v>
      </c>
      <c r="E144" s="30"/>
      <c r="F144" s="150" t="s">
        <v>511</v>
      </c>
      <c r="G144" s="30"/>
      <c r="H144" s="30"/>
      <c r="I144" s="151"/>
      <c r="J144" s="30"/>
      <c r="K144" s="30"/>
      <c r="L144" s="31"/>
      <c r="M144" s="152"/>
      <c r="N144" s="153"/>
      <c r="O144" s="51"/>
      <c r="P144" s="51"/>
      <c r="Q144" s="51"/>
      <c r="R144" s="51"/>
      <c r="S144" s="51"/>
      <c r="T144" s="52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T144" s="15" t="s">
        <v>129</v>
      </c>
      <c r="AU144" s="15" t="s">
        <v>79</v>
      </c>
    </row>
    <row r="145" spans="1:65" s="2" customFormat="1" ht="11.25">
      <c r="A145" s="30"/>
      <c r="B145" s="31"/>
      <c r="C145" s="30"/>
      <c r="D145" s="154" t="s">
        <v>130</v>
      </c>
      <c r="E145" s="30"/>
      <c r="F145" s="155" t="s">
        <v>512</v>
      </c>
      <c r="G145" s="30"/>
      <c r="H145" s="30"/>
      <c r="I145" s="151"/>
      <c r="J145" s="30"/>
      <c r="K145" s="30"/>
      <c r="L145" s="31"/>
      <c r="M145" s="152"/>
      <c r="N145" s="153"/>
      <c r="O145" s="51"/>
      <c r="P145" s="51"/>
      <c r="Q145" s="51"/>
      <c r="R145" s="51"/>
      <c r="S145" s="51"/>
      <c r="T145" s="52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T145" s="15" t="s">
        <v>130</v>
      </c>
      <c r="AU145" s="15" t="s">
        <v>79</v>
      </c>
    </row>
    <row r="146" spans="1:65" s="2" customFormat="1" ht="16.5" customHeight="1">
      <c r="A146" s="30"/>
      <c r="B146" s="135"/>
      <c r="C146" s="136" t="s">
        <v>223</v>
      </c>
      <c r="D146" s="136" t="s">
        <v>122</v>
      </c>
      <c r="E146" s="137" t="s">
        <v>513</v>
      </c>
      <c r="F146" s="138" t="s">
        <v>514</v>
      </c>
      <c r="G146" s="139" t="s">
        <v>125</v>
      </c>
      <c r="H146" s="140">
        <v>380</v>
      </c>
      <c r="I146" s="141"/>
      <c r="J146" s="142">
        <f>ROUND(I146*H146,2)</f>
        <v>0</v>
      </c>
      <c r="K146" s="138" t="s">
        <v>126</v>
      </c>
      <c r="L146" s="31"/>
      <c r="M146" s="143" t="s">
        <v>3</v>
      </c>
      <c r="N146" s="144" t="s">
        <v>40</v>
      </c>
      <c r="O146" s="51"/>
      <c r="P146" s="145">
        <f>O146*H146</f>
        <v>0</v>
      </c>
      <c r="Q146" s="145">
        <v>1.0000000000000001E-5</v>
      </c>
      <c r="R146" s="145">
        <f>Q146*H146</f>
        <v>3.8000000000000004E-3</v>
      </c>
      <c r="S146" s="145">
        <v>0</v>
      </c>
      <c r="T146" s="146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47" t="s">
        <v>127</v>
      </c>
      <c r="AT146" s="147" t="s">
        <v>122</v>
      </c>
      <c r="AU146" s="147" t="s">
        <v>79</v>
      </c>
      <c r="AY146" s="15" t="s">
        <v>119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5" t="s">
        <v>77</v>
      </c>
      <c r="BK146" s="148">
        <f>ROUND(I146*H146,2)</f>
        <v>0</v>
      </c>
      <c r="BL146" s="15" t="s">
        <v>127</v>
      </c>
      <c r="BM146" s="147" t="s">
        <v>226</v>
      </c>
    </row>
    <row r="147" spans="1:65" s="2" customFormat="1" ht="11.25">
      <c r="A147" s="30"/>
      <c r="B147" s="31"/>
      <c r="C147" s="30"/>
      <c r="D147" s="149" t="s">
        <v>129</v>
      </c>
      <c r="E147" s="30"/>
      <c r="F147" s="150" t="s">
        <v>514</v>
      </c>
      <c r="G147" s="30"/>
      <c r="H147" s="30"/>
      <c r="I147" s="151"/>
      <c r="J147" s="30"/>
      <c r="K147" s="30"/>
      <c r="L147" s="31"/>
      <c r="M147" s="152"/>
      <c r="N147" s="153"/>
      <c r="O147" s="51"/>
      <c r="P147" s="51"/>
      <c r="Q147" s="51"/>
      <c r="R147" s="51"/>
      <c r="S147" s="51"/>
      <c r="T147" s="52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T147" s="15" t="s">
        <v>129</v>
      </c>
      <c r="AU147" s="15" t="s">
        <v>79</v>
      </c>
    </row>
    <row r="148" spans="1:65" s="2" customFormat="1" ht="11.25">
      <c r="A148" s="30"/>
      <c r="B148" s="31"/>
      <c r="C148" s="30"/>
      <c r="D148" s="154" t="s">
        <v>130</v>
      </c>
      <c r="E148" s="30"/>
      <c r="F148" s="155" t="s">
        <v>515</v>
      </c>
      <c r="G148" s="30"/>
      <c r="H148" s="30"/>
      <c r="I148" s="151"/>
      <c r="J148" s="30"/>
      <c r="K148" s="30"/>
      <c r="L148" s="31"/>
      <c r="M148" s="152"/>
      <c r="N148" s="153"/>
      <c r="O148" s="51"/>
      <c r="P148" s="51"/>
      <c r="Q148" s="51"/>
      <c r="R148" s="51"/>
      <c r="S148" s="51"/>
      <c r="T148" s="52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T148" s="15" t="s">
        <v>130</v>
      </c>
      <c r="AU148" s="15" t="s">
        <v>79</v>
      </c>
    </row>
    <row r="149" spans="1:65" s="2" customFormat="1" ht="16.5" customHeight="1">
      <c r="A149" s="30"/>
      <c r="B149" s="135"/>
      <c r="C149" s="136" t="s">
        <v>179</v>
      </c>
      <c r="D149" s="136" t="s">
        <v>122</v>
      </c>
      <c r="E149" s="137" t="s">
        <v>516</v>
      </c>
      <c r="F149" s="138" t="s">
        <v>517</v>
      </c>
      <c r="G149" s="139" t="s">
        <v>154</v>
      </c>
      <c r="H149" s="140">
        <v>4</v>
      </c>
      <c r="I149" s="141"/>
      <c r="J149" s="142">
        <f>ROUND(I149*H149,2)</f>
        <v>0</v>
      </c>
      <c r="K149" s="138" t="s">
        <v>126</v>
      </c>
      <c r="L149" s="31"/>
      <c r="M149" s="143" t="s">
        <v>3</v>
      </c>
      <c r="N149" s="144" t="s">
        <v>40</v>
      </c>
      <c r="O149" s="51"/>
      <c r="P149" s="145">
        <f>O149*H149</f>
        <v>0</v>
      </c>
      <c r="Q149" s="145">
        <v>2.1956999999999999E-4</v>
      </c>
      <c r="R149" s="145">
        <f>Q149*H149</f>
        <v>8.7827999999999995E-4</v>
      </c>
      <c r="S149" s="145">
        <v>0</v>
      </c>
      <c r="T149" s="146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47" t="s">
        <v>127</v>
      </c>
      <c r="AT149" s="147" t="s">
        <v>122</v>
      </c>
      <c r="AU149" s="147" t="s">
        <v>79</v>
      </c>
      <c r="AY149" s="15" t="s">
        <v>119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5" t="s">
        <v>77</v>
      </c>
      <c r="BK149" s="148">
        <f>ROUND(I149*H149,2)</f>
        <v>0</v>
      </c>
      <c r="BL149" s="15" t="s">
        <v>127</v>
      </c>
      <c r="BM149" s="147" t="s">
        <v>230</v>
      </c>
    </row>
    <row r="150" spans="1:65" s="2" customFormat="1" ht="11.25">
      <c r="A150" s="30"/>
      <c r="B150" s="31"/>
      <c r="C150" s="30"/>
      <c r="D150" s="149" t="s">
        <v>129</v>
      </c>
      <c r="E150" s="30"/>
      <c r="F150" s="150" t="s">
        <v>517</v>
      </c>
      <c r="G150" s="30"/>
      <c r="H150" s="30"/>
      <c r="I150" s="151"/>
      <c r="J150" s="30"/>
      <c r="K150" s="30"/>
      <c r="L150" s="31"/>
      <c r="M150" s="152"/>
      <c r="N150" s="153"/>
      <c r="O150" s="51"/>
      <c r="P150" s="51"/>
      <c r="Q150" s="51"/>
      <c r="R150" s="51"/>
      <c r="S150" s="51"/>
      <c r="T150" s="52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T150" s="15" t="s">
        <v>129</v>
      </c>
      <c r="AU150" s="15" t="s">
        <v>79</v>
      </c>
    </row>
    <row r="151" spans="1:65" s="2" customFormat="1" ht="11.25">
      <c r="A151" s="30"/>
      <c r="B151" s="31"/>
      <c r="C151" s="30"/>
      <c r="D151" s="154" t="s">
        <v>130</v>
      </c>
      <c r="E151" s="30"/>
      <c r="F151" s="155" t="s">
        <v>518</v>
      </c>
      <c r="G151" s="30"/>
      <c r="H151" s="30"/>
      <c r="I151" s="151"/>
      <c r="J151" s="30"/>
      <c r="K151" s="30"/>
      <c r="L151" s="31"/>
      <c r="M151" s="152"/>
      <c r="N151" s="153"/>
      <c r="O151" s="51"/>
      <c r="P151" s="51"/>
      <c r="Q151" s="51"/>
      <c r="R151" s="51"/>
      <c r="S151" s="51"/>
      <c r="T151" s="52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T151" s="15" t="s">
        <v>130</v>
      </c>
      <c r="AU151" s="15" t="s">
        <v>79</v>
      </c>
    </row>
    <row r="152" spans="1:65" s="2" customFormat="1" ht="16.5" customHeight="1">
      <c r="A152" s="30"/>
      <c r="B152" s="135"/>
      <c r="C152" s="136" t="s">
        <v>232</v>
      </c>
      <c r="D152" s="136" t="s">
        <v>122</v>
      </c>
      <c r="E152" s="137" t="s">
        <v>519</v>
      </c>
      <c r="F152" s="138" t="s">
        <v>520</v>
      </c>
      <c r="G152" s="139" t="s">
        <v>154</v>
      </c>
      <c r="H152" s="140">
        <v>1</v>
      </c>
      <c r="I152" s="141"/>
      <c r="J152" s="142">
        <f>ROUND(I152*H152,2)</f>
        <v>0</v>
      </c>
      <c r="K152" s="138" t="s">
        <v>126</v>
      </c>
      <c r="L152" s="31"/>
      <c r="M152" s="143" t="s">
        <v>3</v>
      </c>
      <c r="N152" s="144" t="s">
        <v>40</v>
      </c>
      <c r="O152" s="51"/>
      <c r="P152" s="145">
        <f>O152*H152</f>
        <v>0</v>
      </c>
      <c r="Q152" s="145">
        <v>4.9956999999999996E-4</v>
      </c>
      <c r="R152" s="145">
        <f>Q152*H152</f>
        <v>4.9956999999999996E-4</v>
      </c>
      <c r="S152" s="145">
        <v>0</v>
      </c>
      <c r="T152" s="146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47" t="s">
        <v>127</v>
      </c>
      <c r="AT152" s="147" t="s">
        <v>122</v>
      </c>
      <c r="AU152" s="147" t="s">
        <v>79</v>
      </c>
      <c r="AY152" s="15" t="s">
        <v>119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5" t="s">
        <v>77</v>
      </c>
      <c r="BK152" s="148">
        <f>ROUND(I152*H152,2)</f>
        <v>0</v>
      </c>
      <c r="BL152" s="15" t="s">
        <v>127</v>
      </c>
      <c r="BM152" s="147" t="s">
        <v>235</v>
      </c>
    </row>
    <row r="153" spans="1:65" s="2" customFormat="1" ht="11.25">
      <c r="A153" s="30"/>
      <c r="B153" s="31"/>
      <c r="C153" s="30"/>
      <c r="D153" s="149" t="s">
        <v>129</v>
      </c>
      <c r="E153" s="30"/>
      <c r="F153" s="150" t="s">
        <v>520</v>
      </c>
      <c r="G153" s="30"/>
      <c r="H153" s="30"/>
      <c r="I153" s="151"/>
      <c r="J153" s="30"/>
      <c r="K153" s="30"/>
      <c r="L153" s="31"/>
      <c r="M153" s="152"/>
      <c r="N153" s="153"/>
      <c r="O153" s="51"/>
      <c r="P153" s="51"/>
      <c r="Q153" s="51"/>
      <c r="R153" s="51"/>
      <c r="S153" s="51"/>
      <c r="T153" s="52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T153" s="15" t="s">
        <v>129</v>
      </c>
      <c r="AU153" s="15" t="s">
        <v>79</v>
      </c>
    </row>
    <row r="154" spans="1:65" s="2" customFormat="1" ht="11.25">
      <c r="A154" s="30"/>
      <c r="B154" s="31"/>
      <c r="C154" s="30"/>
      <c r="D154" s="154" t="s">
        <v>130</v>
      </c>
      <c r="E154" s="30"/>
      <c r="F154" s="155" t="s">
        <v>521</v>
      </c>
      <c r="G154" s="30"/>
      <c r="H154" s="30"/>
      <c r="I154" s="151"/>
      <c r="J154" s="30"/>
      <c r="K154" s="30"/>
      <c r="L154" s="31"/>
      <c r="M154" s="152"/>
      <c r="N154" s="153"/>
      <c r="O154" s="51"/>
      <c r="P154" s="51"/>
      <c r="Q154" s="51"/>
      <c r="R154" s="51"/>
      <c r="S154" s="51"/>
      <c r="T154" s="52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T154" s="15" t="s">
        <v>130</v>
      </c>
      <c r="AU154" s="15" t="s">
        <v>79</v>
      </c>
    </row>
    <row r="155" spans="1:65" s="2" customFormat="1" ht="16.5" customHeight="1">
      <c r="A155" s="30"/>
      <c r="B155" s="135"/>
      <c r="C155" s="136" t="s">
        <v>183</v>
      </c>
      <c r="D155" s="136" t="s">
        <v>122</v>
      </c>
      <c r="E155" s="137" t="s">
        <v>522</v>
      </c>
      <c r="F155" s="138" t="s">
        <v>523</v>
      </c>
      <c r="G155" s="139" t="s">
        <v>154</v>
      </c>
      <c r="H155" s="140">
        <v>6</v>
      </c>
      <c r="I155" s="141"/>
      <c r="J155" s="142">
        <f>ROUND(I155*H155,2)</f>
        <v>0</v>
      </c>
      <c r="K155" s="138" t="s">
        <v>126</v>
      </c>
      <c r="L155" s="31"/>
      <c r="M155" s="143" t="s">
        <v>3</v>
      </c>
      <c r="N155" s="144" t="s">
        <v>40</v>
      </c>
      <c r="O155" s="51"/>
      <c r="P155" s="145">
        <f>O155*H155</f>
        <v>0</v>
      </c>
      <c r="Q155" s="145">
        <v>1.67957E-3</v>
      </c>
      <c r="R155" s="145">
        <f>Q155*H155</f>
        <v>1.007742E-2</v>
      </c>
      <c r="S155" s="145">
        <v>0</v>
      </c>
      <c r="T155" s="146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47" t="s">
        <v>127</v>
      </c>
      <c r="AT155" s="147" t="s">
        <v>122</v>
      </c>
      <c r="AU155" s="147" t="s">
        <v>79</v>
      </c>
      <c r="AY155" s="15" t="s">
        <v>119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5" t="s">
        <v>77</v>
      </c>
      <c r="BK155" s="148">
        <f>ROUND(I155*H155,2)</f>
        <v>0</v>
      </c>
      <c r="BL155" s="15" t="s">
        <v>127</v>
      </c>
      <c r="BM155" s="147" t="s">
        <v>239</v>
      </c>
    </row>
    <row r="156" spans="1:65" s="2" customFormat="1" ht="11.25">
      <c r="A156" s="30"/>
      <c r="B156" s="31"/>
      <c r="C156" s="30"/>
      <c r="D156" s="149" t="s">
        <v>129</v>
      </c>
      <c r="E156" s="30"/>
      <c r="F156" s="150" t="s">
        <v>524</v>
      </c>
      <c r="G156" s="30"/>
      <c r="H156" s="30"/>
      <c r="I156" s="151"/>
      <c r="J156" s="30"/>
      <c r="K156" s="30"/>
      <c r="L156" s="31"/>
      <c r="M156" s="152"/>
      <c r="N156" s="153"/>
      <c r="O156" s="51"/>
      <c r="P156" s="51"/>
      <c r="Q156" s="51"/>
      <c r="R156" s="51"/>
      <c r="S156" s="51"/>
      <c r="T156" s="52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T156" s="15" t="s">
        <v>129</v>
      </c>
      <c r="AU156" s="15" t="s">
        <v>79</v>
      </c>
    </row>
    <row r="157" spans="1:65" s="2" customFormat="1" ht="11.25">
      <c r="A157" s="30"/>
      <c r="B157" s="31"/>
      <c r="C157" s="30"/>
      <c r="D157" s="154" t="s">
        <v>130</v>
      </c>
      <c r="E157" s="30"/>
      <c r="F157" s="155" t="s">
        <v>525</v>
      </c>
      <c r="G157" s="30"/>
      <c r="H157" s="30"/>
      <c r="I157" s="151"/>
      <c r="J157" s="30"/>
      <c r="K157" s="30"/>
      <c r="L157" s="31"/>
      <c r="M157" s="152"/>
      <c r="N157" s="153"/>
      <c r="O157" s="51"/>
      <c r="P157" s="51"/>
      <c r="Q157" s="51"/>
      <c r="R157" s="51"/>
      <c r="S157" s="51"/>
      <c r="T157" s="52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T157" s="15" t="s">
        <v>130</v>
      </c>
      <c r="AU157" s="15" t="s">
        <v>79</v>
      </c>
    </row>
    <row r="158" spans="1:65" s="2" customFormat="1" ht="16.5" customHeight="1">
      <c r="A158" s="30"/>
      <c r="B158" s="135"/>
      <c r="C158" s="136" t="s">
        <v>241</v>
      </c>
      <c r="D158" s="136" t="s">
        <v>122</v>
      </c>
      <c r="E158" s="137" t="s">
        <v>526</v>
      </c>
      <c r="F158" s="138" t="s">
        <v>527</v>
      </c>
      <c r="G158" s="139" t="s">
        <v>154</v>
      </c>
      <c r="H158" s="140">
        <v>1</v>
      </c>
      <c r="I158" s="141"/>
      <c r="J158" s="142">
        <f>ROUND(I158*H158,2)</f>
        <v>0</v>
      </c>
      <c r="K158" s="138" t="s">
        <v>155</v>
      </c>
      <c r="L158" s="31"/>
      <c r="M158" s="143" t="s">
        <v>3</v>
      </c>
      <c r="N158" s="144" t="s">
        <v>40</v>
      </c>
      <c r="O158" s="51"/>
      <c r="P158" s="145">
        <f>O158*H158</f>
        <v>0</v>
      </c>
      <c r="Q158" s="145">
        <v>0</v>
      </c>
      <c r="R158" s="145">
        <f>Q158*H158</f>
        <v>0</v>
      </c>
      <c r="S158" s="145">
        <v>0</v>
      </c>
      <c r="T158" s="146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47" t="s">
        <v>127</v>
      </c>
      <c r="AT158" s="147" t="s">
        <v>122</v>
      </c>
      <c r="AU158" s="147" t="s">
        <v>79</v>
      </c>
      <c r="AY158" s="15" t="s">
        <v>119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5" t="s">
        <v>77</v>
      </c>
      <c r="BK158" s="148">
        <f>ROUND(I158*H158,2)</f>
        <v>0</v>
      </c>
      <c r="BL158" s="15" t="s">
        <v>127</v>
      </c>
      <c r="BM158" s="147" t="s">
        <v>244</v>
      </c>
    </row>
    <row r="159" spans="1:65" s="2" customFormat="1" ht="11.25">
      <c r="A159" s="30"/>
      <c r="B159" s="31"/>
      <c r="C159" s="30"/>
      <c r="D159" s="149" t="s">
        <v>129</v>
      </c>
      <c r="E159" s="30"/>
      <c r="F159" s="150" t="s">
        <v>527</v>
      </c>
      <c r="G159" s="30"/>
      <c r="H159" s="30"/>
      <c r="I159" s="151"/>
      <c r="J159" s="30"/>
      <c r="K159" s="30"/>
      <c r="L159" s="31"/>
      <c r="M159" s="152"/>
      <c r="N159" s="153"/>
      <c r="O159" s="51"/>
      <c r="P159" s="51"/>
      <c r="Q159" s="51"/>
      <c r="R159" s="51"/>
      <c r="S159" s="51"/>
      <c r="T159" s="52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T159" s="15" t="s">
        <v>129</v>
      </c>
      <c r="AU159" s="15" t="s">
        <v>79</v>
      </c>
    </row>
    <row r="160" spans="1:65" s="2" customFormat="1" ht="16.5" customHeight="1">
      <c r="A160" s="30"/>
      <c r="B160" s="135"/>
      <c r="C160" s="136" t="s">
        <v>186</v>
      </c>
      <c r="D160" s="136" t="s">
        <v>122</v>
      </c>
      <c r="E160" s="137" t="s">
        <v>375</v>
      </c>
      <c r="F160" s="138" t="s">
        <v>376</v>
      </c>
      <c r="G160" s="139" t="s">
        <v>154</v>
      </c>
      <c r="H160" s="140">
        <v>4</v>
      </c>
      <c r="I160" s="141"/>
      <c r="J160" s="142">
        <f>ROUND(I160*H160,2)</f>
        <v>0</v>
      </c>
      <c r="K160" s="138" t="s">
        <v>126</v>
      </c>
      <c r="L160" s="31"/>
      <c r="M160" s="143" t="s">
        <v>3</v>
      </c>
      <c r="N160" s="144" t="s">
        <v>40</v>
      </c>
      <c r="O160" s="51"/>
      <c r="P160" s="145">
        <f>O160*H160</f>
        <v>0</v>
      </c>
      <c r="Q160" s="145">
        <v>2.3499999999999999E-4</v>
      </c>
      <c r="R160" s="145">
        <f>Q160*H160</f>
        <v>9.3999999999999997E-4</v>
      </c>
      <c r="S160" s="145">
        <v>0</v>
      </c>
      <c r="T160" s="146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47" t="s">
        <v>127</v>
      </c>
      <c r="AT160" s="147" t="s">
        <v>122</v>
      </c>
      <c r="AU160" s="147" t="s">
        <v>79</v>
      </c>
      <c r="AY160" s="15" t="s">
        <v>119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5" t="s">
        <v>77</v>
      </c>
      <c r="BK160" s="148">
        <f>ROUND(I160*H160,2)</f>
        <v>0</v>
      </c>
      <c r="BL160" s="15" t="s">
        <v>127</v>
      </c>
      <c r="BM160" s="147" t="s">
        <v>248</v>
      </c>
    </row>
    <row r="161" spans="1:65" s="2" customFormat="1" ht="11.25">
      <c r="A161" s="30"/>
      <c r="B161" s="31"/>
      <c r="C161" s="30"/>
      <c r="D161" s="149" t="s">
        <v>129</v>
      </c>
      <c r="E161" s="30"/>
      <c r="F161" s="150" t="s">
        <v>376</v>
      </c>
      <c r="G161" s="30"/>
      <c r="H161" s="30"/>
      <c r="I161" s="151"/>
      <c r="J161" s="30"/>
      <c r="K161" s="30"/>
      <c r="L161" s="31"/>
      <c r="M161" s="152"/>
      <c r="N161" s="153"/>
      <c r="O161" s="51"/>
      <c r="P161" s="51"/>
      <c r="Q161" s="51"/>
      <c r="R161" s="51"/>
      <c r="S161" s="51"/>
      <c r="T161" s="52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T161" s="15" t="s">
        <v>129</v>
      </c>
      <c r="AU161" s="15" t="s">
        <v>79</v>
      </c>
    </row>
    <row r="162" spans="1:65" s="2" customFormat="1" ht="11.25">
      <c r="A162" s="30"/>
      <c r="B162" s="31"/>
      <c r="C162" s="30"/>
      <c r="D162" s="154" t="s">
        <v>130</v>
      </c>
      <c r="E162" s="30"/>
      <c r="F162" s="155" t="s">
        <v>378</v>
      </c>
      <c r="G162" s="30"/>
      <c r="H162" s="30"/>
      <c r="I162" s="151"/>
      <c r="J162" s="30"/>
      <c r="K162" s="30"/>
      <c r="L162" s="31"/>
      <c r="M162" s="152"/>
      <c r="N162" s="153"/>
      <c r="O162" s="51"/>
      <c r="P162" s="51"/>
      <c r="Q162" s="51"/>
      <c r="R162" s="51"/>
      <c r="S162" s="51"/>
      <c r="T162" s="52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T162" s="15" t="s">
        <v>130</v>
      </c>
      <c r="AU162" s="15" t="s">
        <v>79</v>
      </c>
    </row>
    <row r="163" spans="1:65" s="2" customFormat="1" ht="19.5">
      <c r="A163" s="30"/>
      <c r="B163" s="31"/>
      <c r="C163" s="30"/>
      <c r="D163" s="149" t="s">
        <v>187</v>
      </c>
      <c r="E163" s="30"/>
      <c r="F163" s="166" t="s">
        <v>528</v>
      </c>
      <c r="G163" s="30"/>
      <c r="H163" s="30"/>
      <c r="I163" s="151"/>
      <c r="J163" s="30"/>
      <c r="K163" s="30"/>
      <c r="L163" s="31"/>
      <c r="M163" s="152"/>
      <c r="N163" s="153"/>
      <c r="O163" s="51"/>
      <c r="P163" s="51"/>
      <c r="Q163" s="51"/>
      <c r="R163" s="51"/>
      <c r="S163" s="51"/>
      <c r="T163" s="52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T163" s="15" t="s">
        <v>187</v>
      </c>
      <c r="AU163" s="15" t="s">
        <v>79</v>
      </c>
    </row>
    <row r="164" spans="1:65" s="2" customFormat="1" ht="16.5" customHeight="1">
      <c r="A164" s="30"/>
      <c r="B164" s="135"/>
      <c r="C164" s="136" t="s">
        <v>250</v>
      </c>
      <c r="D164" s="136" t="s">
        <v>122</v>
      </c>
      <c r="E164" s="137" t="s">
        <v>529</v>
      </c>
      <c r="F164" s="138" t="s">
        <v>530</v>
      </c>
      <c r="G164" s="139" t="s">
        <v>154</v>
      </c>
      <c r="H164" s="140">
        <v>1</v>
      </c>
      <c r="I164" s="141"/>
      <c r="J164" s="142">
        <f>ROUND(I164*H164,2)</f>
        <v>0</v>
      </c>
      <c r="K164" s="138" t="s">
        <v>155</v>
      </c>
      <c r="L164" s="31"/>
      <c r="M164" s="143" t="s">
        <v>3</v>
      </c>
      <c r="N164" s="144" t="s">
        <v>40</v>
      </c>
      <c r="O164" s="51"/>
      <c r="P164" s="145">
        <f>O164*H164</f>
        <v>0</v>
      </c>
      <c r="Q164" s="145">
        <v>0</v>
      </c>
      <c r="R164" s="145">
        <f>Q164*H164</f>
        <v>0</v>
      </c>
      <c r="S164" s="145">
        <v>0</v>
      </c>
      <c r="T164" s="146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47" t="s">
        <v>127</v>
      </c>
      <c r="AT164" s="147" t="s">
        <v>122</v>
      </c>
      <c r="AU164" s="147" t="s">
        <v>79</v>
      </c>
      <c r="AY164" s="15" t="s">
        <v>119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5" t="s">
        <v>77</v>
      </c>
      <c r="BK164" s="148">
        <f>ROUND(I164*H164,2)</f>
        <v>0</v>
      </c>
      <c r="BL164" s="15" t="s">
        <v>127</v>
      </c>
      <c r="BM164" s="147" t="s">
        <v>253</v>
      </c>
    </row>
    <row r="165" spans="1:65" s="2" customFormat="1" ht="11.25">
      <c r="A165" s="30"/>
      <c r="B165" s="31"/>
      <c r="C165" s="30"/>
      <c r="D165" s="149" t="s">
        <v>129</v>
      </c>
      <c r="E165" s="30"/>
      <c r="F165" s="150" t="s">
        <v>530</v>
      </c>
      <c r="G165" s="30"/>
      <c r="H165" s="30"/>
      <c r="I165" s="151"/>
      <c r="J165" s="30"/>
      <c r="K165" s="30"/>
      <c r="L165" s="31"/>
      <c r="M165" s="152"/>
      <c r="N165" s="153"/>
      <c r="O165" s="51"/>
      <c r="P165" s="51"/>
      <c r="Q165" s="51"/>
      <c r="R165" s="51"/>
      <c r="S165" s="51"/>
      <c r="T165" s="52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T165" s="15" t="s">
        <v>129</v>
      </c>
      <c r="AU165" s="15" t="s">
        <v>79</v>
      </c>
    </row>
    <row r="166" spans="1:65" s="2" customFormat="1" ht="16.5" customHeight="1">
      <c r="A166" s="30"/>
      <c r="B166" s="135"/>
      <c r="C166" s="136" t="s">
        <v>192</v>
      </c>
      <c r="D166" s="136" t="s">
        <v>122</v>
      </c>
      <c r="E166" s="137" t="s">
        <v>531</v>
      </c>
      <c r="F166" s="138" t="s">
        <v>256</v>
      </c>
      <c r="G166" s="139" t="s">
        <v>154</v>
      </c>
      <c r="H166" s="140">
        <v>3</v>
      </c>
      <c r="I166" s="141"/>
      <c r="J166" s="142">
        <f>ROUND(I166*H166,2)</f>
        <v>0</v>
      </c>
      <c r="K166" s="138" t="s">
        <v>155</v>
      </c>
      <c r="L166" s="31"/>
      <c r="M166" s="143" t="s">
        <v>3</v>
      </c>
      <c r="N166" s="144" t="s">
        <v>40</v>
      </c>
      <c r="O166" s="51"/>
      <c r="P166" s="145">
        <f>O166*H166</f>
        <v>0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47" t="s">
        <v>127</v>
      </c>
      <c r="AT166" s="147" t="s">
        <v>122</v>
      </c>
      <c r="AU166" s="147" t="s">
        <v>79</v>
      </c>
      <c r="AY166" s="15" t="s">
        <v>119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5" t="s">
        <v>77</v>
      </c>
      <c r="BK166" s="148">
        <f>ROUND(I166*H166,2)</f>
        <v>0</v>
      </c>
      <c r="BL166" s="15" t="s">
        <v>127</v>
      </c>
      <c r="BM166" s="147" t="s">
        <v>257</v>
      </c>
    </row>
    <row r="167" spans="1:65" s="2" customFormat="1" ht="11.25">
      <c r="A167" s="30"/>
      <c r="B167" s="31"/>
      <c r="C167" s="30"/>
      <c r="D167" s="149" t="s">
        <v>129</v>
      </c>
      <c r="E167" s="30"/>
      <c r="F167" s="150" t="s">
        <v>256</v>
      </c>
      <c r="G167" s="30"/>
      <c r="H167" s="30"/>
      <c r="I167" s="151"/>
      <c r="J167" s="30"/>
      <c r="K167" s="30"/>
      <c r="L167" s="31"/>
      <c r="M167" s="152"/>
      <c r="N167" s="153"/>
      <c r="O167" s="51"/>
      <c r="P167" s="51"/>
      <c r="Q167" s="51"/>
      <c r="R167" s="51"/>
      <c r="S167" s="51"/>
      <c r="T167" s="52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T167" s="15" t="s">
        <v>129</v>
      </c>
      <c r="AU167" s="15" t="s">
        <v>79</v>
      </c>
    </row>
    <row r="168" spans="1:65" s="2" customFormat="1" ht="16.5" customHeight="1">
      <c r="A168" s="30"/>
      <c r="B168" s="135"/>
      <c r="C168" s="136" t="s">
        <v>258</v>
      </c>
      <c r="D168" s="136" t="s">
        <v>122</v>
      </c>
      <c r="E168" s="137" t="s">
        <v>532</v>
      </c>
      <c r="F168" s="138" t="s">
        <v>533</v>
      </c>
      <c r="G168" s="139" t="s">
        <v>154</v>
      </c>
      <c r="H168" s="140">
        <v>4</v>
      </c>
      <c r="I168" s="141"/>
      <c r="J168" s="142">
        <f>ROUND(I168*H168,2)</f>
        <v>0</v>
      </c>
      <c r="K168" s="138" t="s">
        <v>126</v>
      </c>
      <c r="L168" s="31"/>
      <c r="M168" s="143" t="s">
        <v>3</v>
      </c>
      <c r="N168" s="144" t="s">
        <v>40</v>
      </c>
      <c r="O168" s="51"/>
      <c r="P168" s="145">
        <f>O168*H168</f>
        <v>0</v>
      </c>
      <c r="Q168" s="145">
        <v>1.9570000000000001E-5</v>
      </c>
      <c r="R168" s="145">
        <f>Q168*H168</f>
        <v>7.8280000000000003E-5</v>
      </c>
      <c r="S168" s="145">
        <v>0</v>
      </c>
      <c r="T168" s="146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47" t="s">
        <v>127</v>
      </c>
      <c r="AT168" s="147" t="s">
        <v>122</v>
      </c>
      <c r="AU168" s="147" t="s">
        <v>79</v>
      </c>
      <c r="AY168" s="15" t="s">
        <v>119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5" t="s">
        <v>77</v>
      </c>
      <c r="BK168" s="148">
        <f>ROUND(I168*H168,2)</f>
        <v>0</v>
      </c>
      <c r="BL168" s="15" t="s">
        <v>127</v>
      </c>
      <c r="BM168" s="147" t="s">
        <v>261</v>
      </c>
    </row>
    <row r="169" spans="1:65" s="2" customFormat="1" ht="11.25">
      <c r="A169" s="30"/>
      <c r="B169" s="31"/>
      <c r="C169" s="30"/>
      <c r="D169" s="149" t="s">
        <v>129</v>
      </c>
      <c r="E169" s="30"/>
      <c r="F169" s="150" t="s">
        <v>533</v>
      </c>
      <c r="G169" s="30"/>
      <c r="H169" s="30"/>
      <c r="I169" s="151"/>
      <c r="J169" s="30"/>
      <c r="K169" s="30"/>
      <c r="L169" s="31"/>
      <c r="M169" s="152"/>
      <c r="N169" s="153"/>
      <c r="O169" s="51"/>
      <c r="P169" s="51"/>
      <c r="Q169" s="51"/>
      <c r="R169" s="51"/>
      <c r="S169" s="51"/>
      <c r="T169" s="52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T169" s="15" t="s">
        <v>129</v>
      </c>
      <c r="AU169" s="15" t="s">
        <v>79</v>
      </c>
    </row>
    <row r="170" spans="1:65" s="2" customFormat="1" ht="11.25">
      <c r="A170" s="30"/>
      <c r="B170" s="31"/>
      <c r="C170" s="30"/>
      <c r="D170" s="154" t="s">
        <v>130</v>
      </c>
      <c r="E170" s="30"/>
      <c r="F170" s="155" t="s">
        <v>534</v>
      </c>
      <c r="G170" s="30"/>
      <c r="H170" s="30"/>
      <c r="I170" s="151"/>
      <c r="J170" s="30"/>
      <c r="K170" s="30"/>
      <c r="L170" s="31"/>
      <c r="M170" s="152"/>
      <c r="N170" s="153"/>
      <c r="O170" s="51"/>
      <c r="P170" s="51"/>
      <c r="Q170" s="51"/>
      <c r="R170" s="51"/>
      <c r="S170" s="51"/>
      <c r="T170" s="52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T170" s="15" t="s">
        <v>130</v>
      </c>
      <c r="AU170" s="15" t="s">
        <v>79</v>
      </c>
    </row>
    <row r="171" spans="1:65" s="2" customFormat="1" ht="16.5" customHeight="1">
      <c r="A171" s="30"/>
      <c r="B171" s="135"/>
      <c r="C171" s="136" t="s">
        <v>140</v>
      </c>
      <c r="D171" s="136" t="s">
        <v>122</v>
      </c>
      <c r="E171" s="137" t="s">
        <v>535</v>
      </c>
      <c r="F171" s="138" t="s">
        <v>536</v>
      </c>
      <c r="G171" s="139" t="s">
        <v>154</v>
      </c>
      <c r="H171" s="140">
        <v>1</v>
      </c>
      <c r="I171" s="141"/>
      <c r="J171" s="142">
        <f>ROUND(I171*H171,2)</f>
        <v>0</v>
      </c>
      <c r="K171" s="138" t="s">
        <v>126</v>
      </c>
      <c r="L171" s="31"/>
      <c r="M171" s="143" t="s">
        <v>3</v>
      </c>
      <c r="N171" s="144" t="s">
        <v>40</v>
      </c>
      <c r="O171" s="51"/>
      <c r="P171" s="145">
        <f>O171*H171</f>
        <v>0</v>
      </c>
      <c r="Q171" s="145">
        <v>1.9570000000000001E-5</v>
      </c>
      <c r="R171" s="145">
        <f>Q171*H171</f>
        <v>1.9570000000000001E-5</v>
      </c>
      <c r="S171" s="145">
        <v>0</v>
      </c>
      <c r="T171" s="146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47" t="s">
        <v>127</v>
      </c>
      <c r="AT171" s="147" t="s">
        <v>122</v>
      </c>
      <c r="AU171" s="147" t="s">
        <v>79</v>
      </c>
      <c r="AY171" s="15" t="s">
        <v>119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15" t="s">
        <v>77</v>
      </c>
      <c r="BK171" s="148">
        <f>ROUND(I171*H171,2)</f>
        <v>0</v>
      </c>
      <c r="BL171" s="15" t="s">
        <v>127</v>
      </c>
      <c r="BM171" s="147" t="s">
        <v>265</v>
      </c>
    </row>
    <row r="172" spans="1:65" s="2" customFormat="1" ht="11.25">
      <c r="A172" s="30"/>
      <c r="B172" s="31"/>
      <c r="C172" s="30"/>
      <c r="D172" s="149" t="s">
        <v>129</v>
      </c>
      <c r="E172" s="30"/>
      <c r="F172" s="150" t="s">
        <v>536</v>
      </c>
      <c r="G172" s="30"/>
      <c r="H172" s="30"/>
      <c r="I172" s="151"/>
      <c r="J172" s="30"/>
      <c r="K172" s="30"/>
      <c r="L172" s="31"/>
      <c r="M172" s="152"/>
      <c r="N172" s="153"/>
      <c r="O172" s="51"/>
      <c r="P172" s="51"/>
      <c r="Q172" s="51"/>
      <c r="R172" s="51"/>
      <c r="S172" s="51"/>
      <c r="T172" s="52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T172" s="15" t="s">
        <v>129</v>
      </c>
      <c r="AU172" s="15" t="s">
        <v>79</v>
      </c>
    </row>
    <row r="173" spans="1:65" s="2" customFormat="1" ht="11.25">
      <c r="A173" s="30"/>
      <c r="B173" s="31"/>
      <c r="C173" s="30"/>
      <c r="D173" s="154" t="s">
        <v>130</v>
      </c>
      <c r="E173" s="30"/>
      <c r="F173" s="155" t="s">
        <v>537</v>
      </c>
      <c r="G173" s="30"/>
      <c r="H173" s="30"/>
      <c r="I173" s="151"/>
      <c r="J173" s="30"/>
      <c r="K173" s="30"/>
      <c r="L173" s="31"/>
      <c r="M173" s="152"/>
      <c r="N173" s="153"/>
      <c r="O173" s="51"/>
      <c r="P173" s="51"/>
      <c r="Q173" s="51"/>
      <c r="R173" s="51"/>
      <c r="S173" s="51"/>
      <c r="T173" s="52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T173" s="15" t="s">
        <v>130</v>
      </c>
      <c r="AU173" s="15" t="s">
        <v>79</v>
      </c>
    </row>
    <row r="174" spans="1:65" s="2" customFormat="1" ht="16.5" customHeight="1">
      <c r="A174" s="30"/>
      <c r="B174" s="135"/>
      <c r="C174" s="136" t="s">
        <v>266</v>
      </c>
      <c r="D174" s="136" t="s">
        <v>122</v>
      </c>
      <c r="E174" s="137" t="s">
        <v>538</v>
      </c>
      <c r="F174" s="138" t="s">
        <v>539</v>
      </c>
      <c r="G174" s="139" t="s">
        <v>154</v>
      </c>
      <c r="H174" s="140">
        <v>7</v>
      </c>
      <c r="I174" s="141"/>
      <c r="J174" s="142">
        <f>ROUND(I174*H174,2)</f>
        <v>0</v>
      </c>
      <c r="K174" s="138" t="s">
        <v>126</v>
      </c>
      <c r="L174" s="31"/>
      <c r="M174" s="143" t="s">
        <v>3</v>
      </c>
      <c r="N174" s="144" t="s">
        <v>40</v>
      </c>
      <c r="O174" s="51"/>
      <c r="P174" s="145">
        <f>O174*H174</f>
        <v>0</v>
      </c>
      <c r="Q174" s="145">
        <v>1.9570000000000001E-5</v>
      </c>
      <c r="R174" s="145">
        <f>Q174*H174</f>
        <v>1.3699E-4</v>
      </c>
      <c r="S174" s="145">
        <v>0</v>
      </c>
      <c r="T174" s="146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47" t="s">
        <v>127</v>
      </c>
      <c r="AT174" s="147" t="s">
        <v>122</v>
      </c>
      <c r="AU174" s="147" t="s">
        <v>79</v>
      </c>
      <c r="AY174" s="15" t="s">
        <v>119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5" t="s">
        <v>77</v>
      </c>
      <c r="BK174" s="148">
        <f>ROUND(I174*H174,2)</f>
        <v>0</v>
      </c>
      <c r="BL174" s="15" t="s">
        <v>127</v>
      </c>
      <c r="BM174" s="147" t="s">
        <v>269</v>
      </c>
    </row>
    <row r="175" spans="1:65" s="2" customFormat="1" ht="11.25">
      <c r="A175" s="30"/>
      <c r="B175" s="31"/>
      <c r="C175" s="30"/>
      <c r="D175" s="149" t="s">
        <v>129</v>
      </c>
      <c r="E175" s="30"/>
      <c r="F175" s="150" t="s">
        <v>540</v>
      </c>
      <c r="G175" s="30"/>
      <c r="H175" s="30"/>
      <c r="I175" s="151"/>
      <c r="J175" s="30"/>
      <c r="K175" s="30"/>
      <c r="L175" s="31"/>
      <c r="M175" s="152"/>
      <c r="N175" s="153"/>
      <c r="O175" s="51"/>
      <c r="P175" s="51"/>
      <c r="Q175" s="51"/>
      <c r="R175" s="51"/>
      <c r="S175" s="51"/>
      <c r="T175" s="52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T175" s="15" t="s">
        <v>129</v>
      </c>
      <c r="AU175" s="15" t="s">
        <v>79</v>
      </c>
    </row>
    <row r="176" spans="1:65" s="2" customFormat="1" ht="11.25">
      <c r="A176" s="30"/>
      <c r="B176" s="31"/>
      <c r="C176" s="30"/>
      <c r="D176" s="154" t="s">
        <v>130</v>
      </c>
      <c r="E176" s="30"/>
      <c r="F176" s="155" t="s">
        <v>541</v>
      </c>
      <c r="G176" s="30"/>
      <c r="H176" s="30"/>
      <c r="I176" s="151"/>
      <c r="J176" s="30"/>
      <c r="K176" s="30"/>
      <c r="L176" s="31"/>
      <c r="M176" s="152"/>
      <c r="N176" s="153"/>
      <c r="O176" s="51"/>
      <c r="P176" s="51"/>
      <c r="Q176" s="51"/>
      <c r="R176" s="51"/>
      <c r="S176" s="51"/>
      <c r="T176" s="52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T176" s="15" t="s">
        <v>130</v>
      </c>
      <c r="AU176" s="15" t="s">
        <v>79</v>
      </c>
    </row>
    <row r="177" spans="1:65" s="2" customFormat="1" ht="16.5" customHeight="1">
      <c r="A177" s="30"/>
      <c r="B177" s="135"/>
      <c r="C177" s="136" t="s">
        <v>199</v>
      </c>
      <c r="D177" s="136" t="s">
        <v>122</v>
      </c>
      <c r="E177" s="137" t="s">
        <v>542</v>
      </c>
      <c r="F177" s="138" t="s">
        <v>543</v>
      </c>
      <c r="G177" s="139" t="s">
        <v>264</v>
      </c>
      <c r="H177" s="140">
        <v>24</v>
      </c>
      <c r="I177" s="141"/>
      <c r="J177" s="142">
        <f>ROUND(I177*H177,2)</f>
        <v>0</v>
      </c>
      <c r="K177" s="138" t="s">
        <v>155</v>
      </c>
      <c r="L177" s="31"/>
      <c r="M177" s="143" t="s">
        <v>3</v>
      </c>
      <c r="N177" s="144" t="s">
        <v>40</v>
      </c>
      <c r="O177" s="51"/>
      <c r="P177" s="145">
        <f>O177*H177</f>
        <v>0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47" t="s">
        <v>127</v>
      </c>
      <c r="AT177" s="147" t="s">
        <v>122</v>
      </c>
      <c r="AU177" s="147" t="s">
        <v>79</v>
      </c>
      <c r="AY177" s="15" t="s">
        <v>119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5" t="s">
        <v>77</v>
      </c>
      <c r="BK177" s="148">
        <f>ROUND(I177*H177,2)</f>
        <v>0</v>
      </c>
      <c r="BL177" s="15" t="s">
        <v>127</v>
      </c>
      <c r="BM177" s="147" t="s">
        <v>272</v>
      </c>
    </row>
    <row r="178" spans="1:65" s="2" customFormat="1" ht="11.25">
      <c r="A178" s="30"/>
      <c r="B178" s="31"/>
      <c r="C178" s="30"/>
      <c r="D178" s="149" t="s">
        <v>129</v>
      </c>
      <c r="E178" s="30"/>
      <c r="F178" s="150" t="s">
        <v>543</v>
      </c>
      <c r="G178" s="30"/>
      <c r="H178" s="30"/>
      <c r="I178" s="151"/>
      <c r="J178" s="30"/>
      <c r="K178" s="30"/>
      <c r="L178" s="31"/>
      <c r="M178" s="152"/>
      <c r="N178" s="153"/>
      <c r="O178" s="51"/>
      <c r="P178" s="51"/>
      <c r="Q178" s="51"/>
      <c r="R178" s="51"/>
      <c r="S178" s="51"/>
      <c r="T178" s="52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T178" s="15" t="s">
        <v>129</v>
      </c>
      <c r="AU178" s="15" t="s">
        <v>79</v>
      </c>
    </row>
    <row r="179" spans="1:65" s="2" customFormat="1" ht="16.5" customHeight="1">
      <c r="A179" s="30"/>
      <c r="B179" s="135"/>
      <c r="C179" s="136" t="s">
        <v>273</v>
      </c>
      <c r="D179" s="136" t="s">
        <v>122</v>
      </c>
      <c r="E179" s="137" t="s">
        <v>544</v>
      </c>
      <c r="F179" s="138" t="s">
        <v>545</v>
      </c>
      <c r="G179" s="139" t="s">
        <v>160</v>
      </c>
      <c r="H179" s="140">
        <v>9.9000000000000005E-2</v>
      </c>
      <c r="I179" s="141"/>
      <c r="J179" s="142">
        <f>ROUND(I179*H179,2)</f>
        <v>0</v>
      </c>
      <c r="K179" s="138" t="s">
        <v>126</v>
      </c>
      <c r="L179" s="31"/>
      <c r="M179" s="143" t="s">
        <v>3</v>
      </c>
      <c r="N179" s="144" t="s">
        <v>40</v>
      </c>
      <c r="O179" s="51"/>
      <c r="P179" s="145">
        <f>O179*H179</f>
        <v>0</v>
      </c>
      <c r="Q179" s="145">
        <v>0</v>
      </c>
      <c r="R179" s="145">
        <f>Q179*H179</f>
        <v>0</v>
      </c>
      <c r="S179" s="145">
        <v>0</v>
      </c>
      <c r="T179" s="146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47" t="s">
        <v>127</v>
      </c>
      <c r="AT179" s="147" t="s">
        <v>122</v>
      </c>
      <c r="AU179" s="147" t="s">
        <v>79</v>
      </c>
      <c r="AY179" s="15" t="s">
        <v>119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5" t="s">
        <v>77</v>
      </c>
      <c r="BK179" s="148">
        <f>ROUND(I179*H179,2)</f>
        <v>0</v>
      </c>
      <c r="BL179" s="15" t="s">
        <v>127</v>
      </c>
      <c r="BM179" s="147" t="s">
        <v>276</v>
      </c>
    </row>
    <row r="180" spans="1:65" s="2" customFormat="1" ht="11.25">
      <c r="A180" s="30"/>
      <c r="B180" s="31"/>
      <c r="C180" s="30"/>
      <c r="D180" s="149" t="s">
        <v>129</v>
      </c>
      <c r="E180" s="30"/>
      <c r="F180" s="150" t="s">
        <v>545</v>
      </c>
      <c r="G180" s="30"/>
      <c r="H180" s="30"/>
      <c r="I180" s="151"/>
      <c r="J180" s="30"/>
      <c r="K180" s="30"/>
      <c r="L180" s="31"/>
      <c r="M180" s="152"/>
      <c r="N180" s="153"/>
      <c r="O180" s="51"/>
      <c r="P180" s="51"/>
      <c r="Q180" s="51"/>
      <c r="R180" s="51"/>
      <c r="S180" s="51"/>
      <c r="T180" s="52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T180" s="15" t="s">
        <v>129</v>
      </c>
      <c r="AU180" s="15" t="s">
        <v>79</v>
      </c>
    </row>
    <row r="181" spans="1:65" s="2" customFormat="1" ht="11.25">
      <c r="A181" s="30"/>
      <c r="B181" s="31"/>
      <c r="C181" s="30"/>
      <c r="D181" s="154" t="s">
        <v>130</v>
      </c>
      <c r="E181" s="30"/>
      <c r="F181" s="155" t="s">
        <v>546</v>
      </c>
      <c r="G181" s="30"/>
      <c r="H181" s="30"/>
      <c r="I181" s="151"/>
      <c r="J181" s="30"/>
      <c r="K181" s="30"/>
      <c r="L181" s="31"/>
      <c r="M181" s="152"/>
      <c r="N181" s="153"/>
      <c r="O181" s="51"/>
      <c r="P181" s="51"/>
      <c r="Q181" s="51"/>
      <c r="R181" s="51"/>
      <c r="S181" s="51"/>
      <c r="T181" s="52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T181" s="15" t="s">
        <v>130</v>
      </c>
      <c r="AU181" s="15" t="s">
        <v>79</v>
      </c>
    </row>
    <row r="182" spans="1:65" s="12" customFormat="1" ht="22.9" customHeight="1">
      <c r="B182" s="122"/>
      <c r="D182" s="123" t="s">
        <v>68</v>
      </c>
      <c r="E182" s="133" t="s">
        <v>434</v>
      </c>
      <c r="F182" s="133" t="s">
        <v>435</v>
      </c>
      <c r="I182" s="125"/>
      <c r="J182" s="134">
        <f>BK182</f>
        <v>0</v>
      </c>
      <c r="L182" s="122"/>
      <c r="M182" s="127"/>
      <c r="N182" s="128"/>
      <c r="O182" s="128"/>
      <c r="P182" s="129">
        <f>SUM(P183:P186)</f>
        <v>0</v>
      </c>
      <c r="Q182" s="128"/>
      <c r="R182" s="129">
        <f>SUM(R183:R186)</f>
        <v>0</v>
      </c>
      <c r="S182" s="128"/>
      <c r="T182" s="130">
        <f>SUM(T183:T186)</f>
        <v>0</v>
      </c>
      <c r="AR182" s="123" t="s">
        <v>77</v>
      </c>
      <c r="AT182" s="131" t="s">
        <v>68</v>
      </c>
      <c r="AU182" s="131" t="s">
        <v>77</v>
      </c>
      <c r="AY182" s="123" t="s">
        <v>119</v>
      </c>
      <c r="BK182" s="132">
        <f>SUM(BK183:BK186)</f>
        <v>0</v>
      </c>
    </row>
    <row r="183" spans="1:65" s="2" customFormat="1" ht="16.5" customHeight="1">
      <c r="A183" s="30"/>
      <c r="B183" s="135"/>
      <c r="C183" s="136" t="s">
        <v>202</v>
      </c>
      <c r="D183" s="136" t="s">
        <v>122</v>
      </c>
      <c r="E183" s="137" t="s">
        <v>436</v>
      </c>
      <c r="F183" s="138" t="s">
        <v>547</v>
      </c>
      <c r="G183" s="139" t="s">
        <v>154</v>
      </c>
      <c r="H183" s="140">
        <v>1</v>
      </c>
      <c r="I183" s="141"/>
      <c r="J183" s="142">
        <f>ROUND(I183*H183,2)</f>
        <v>0</v>
      </c>
      <c r="K183" s="138" t="s">
        <v>155</v>
      </c>
      <c r="L183" s="31"/>
      <c r="M183" s="143" t="s">
        <v>3</v>
      </c>
      <c r="N183" s="144" t="s">
        <v>40</v>
      </c>
      <c r="O183" s="51"/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47" t="s">
        <v>141</v>
      </c>
      <c r="AT183" s="147" t="s">
        <v>122</v>
      </c>
      <c r="AU183" s="147" t="s">
        <v>79</v>
      </c>
      <c r="AY183" s="15" t="s">
        <v>119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5" t="s">
        <v>77</v>
      </c>
      <c r="BK183" s="148">
        <f>ROUND(I183*H183,2)</f>
        <v>0</v>
      </c>
      <c r="BL183" s="15" t="s">
        <v>141</v>
      </c>
      <c r="BM183" s="147" t="s">
        <v>279</v>
      </c>
    </row>
    <row r="184" spans="1:65" s="2" customFormat="1" ht="11.25">
      <c r="A184" s="30"/>
      <c r="B184" s="31"/>
      <c r="C184" s="30"/>
      <c r="D184" s="149" t="s">
        <v>129</v>
      </c>
      <c r="E184" s="30"/>
      <c r="F184" s="150" t="s">
        <v>547</v>
      </c>
      <c r="G184" s="30"/>
      <c r="H184" s="30"/>
      <c r="I184" s="151"/>
      <c r="J184" s="30"/>
      <c r="K184" s="30"/>
      <c r="L184" s="31"/>
      <c r="M184" s="152"/>
      <c r="N184" s="153"/>
      <c r="O184" s="51"/>
      <c r="P184" s="51"/>
      <c r="Q184" s="51"/>
      <c r="R184" s="51"/>
      <c r="S184" s="51"/>
      <c r="T184" s="52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T184" s="15" t="s">
        <v>129</v>
      </c>
      <c r="AU184" s="15" t="s">
        <v>79</v>
      </c>
    </row>
    <row r="185" spans="1:65" s="2" customFormat="1" ht="16.5" customHeight="1">
      <c r="A185" s="30"/>
      <c r="B185" s="135"/>
      <c r="C185" s="136" t="s">
        <v>280</v>
      </c>
      <c r="D185" s="136" t="s">
        <v>122</v>
      </c>
      <c r="E185" s="137" t="s">
        <v>548</v>
      </c>
      <c r="F185" s="138" t="s">
        <v>437</v>
      </c>
      <c r="G185" s="139" t="s">
        <v>154</v>
      </c>
      <c r="H185" s="140">
        <v>1</v>
      </c>
      <c r="I185" s="141"/>
      <c r="J185" s="142">
        <f>ROUND(I185*H185,2)</f>
        <v>0</v>
      </c>
      <c r="K185" s="138" t="s">
        <v>155</v>
      </c>
      <c r="L185" s="31"/>
      <c r="M185" s="143" t="s">
        <v>3</v>
      </c>
      <c r="N185" s="144" t="s">
        <v>40</v>
      </c>
      <c r="O185" s="51"/>
      <c r="P185" s="145">
        <f>O185*H185</f>
        <v>0</v>
      </c>
      <c r="Q185" s="145">
        <v>0</v>
      </c>
      <c r="R185" s="145">
        <f>Q185*H185</f>
        <v>0</v>
      </c>
      <c r="S185" s="145">
        <v>0</v>
      </c>
      <c r="T185" s="146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47" t="s">
        <v>141</v>
      </c>
      <c r="AT185" s="147" t="s">
        <v>122</v>
      </c>
      <c r="AU185" s="147" t="s">
        <v>79</v>
      </c>
      <c r="AY185" s="15" t="s">
        <v>119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5" t="s">
        <v>77</v>
      </c>
      <c r="BK185" s="148">
        <f>ROUND(I185*H185,2)</f>
        <v>0</v>
      </c>
      <c r="BL185" s="15" t="s">
        <v>141</v>
      </c>
      <c r="BM185" s="147" t="s">
        <v>283</v>
      </c>
    </row>
    <row r="186" spans="1:65" s="2" customFormat="1" ht="11.25">
      <c r="A186" s="30"/>
      <c r="B186" s="31"/>
      <c r="C186" s="30"/>
      <c r="D186" s="149" t="s">
        <v>129</v>
      </c>
      <c r="E186" s="30"/>
      <c r="F186" s="150" t="s">
        <v>437</v>
      </c>
      <c r="G186" s="30"/>
      <c r="H186" s="30"/>
      <c r="I186" s="151"/>
      <c r="J186" s="30"/>
      <c r="K186" s="30"/>
      <c r="L186" s="31"/>
      <c r="M186" s="152"/>
      <c r="N186" s="153"/>
      <c r="O186" s="51"/>
      <c r="P186" s="51"/>
      <c r="Q186" s="51"/>
      <c r="R186" s="51"/>
      <c r="S186" s="51"/>
      <c r="T186" s="52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T186" s="15" t="s">
        <v>129</v>
      </c>
      <c r="AU186" s="15" t="s">
        <v>79</v>
      </c>
    </row>
    <row r="187" spans="1:65" s="12" customFormat="1" ht="22.9" customHeight="1">
      <c r="B187" s="122"/>
      <c r="D187" s="123" t="s">
        <v>68</v>
      </c>
      <c r="E187" s="133" t="s">
        <v>452</v>
      </c>
      <c r="F187" s="133" t="s">
        <v>453</v>
      </c>
      <c r="I187" s="125"/>
      <c r="J187" s="134">
        <f>BK187</f>
        <v>0</v>
      </c>
      <c r="L187" s="122"/>
      <c r="M187" s="127"/>
      <c r="N187" s="128"/>
      <c r="O187" s="128"/>
      <c r="P187" s="129">
        <f>SUM(P188:P189)</f>
        <v>0</v>
      </c>
      <c r="Q187" s="128"/>
      <c r="R187" s="129">
        <f>SUM(R188:R189)</f>
        <v>0</v>
      </c>
      <c r="S187" s="128"/>
      <c r="T187" s="130">
        <f>SUM(T188:T189)</f>
        <v>0</v>
      </c>
      <c r="AR187" s="123" t="s">
        <v>77</v>
      </c>
      <c r="AT187" s="131" t="s">
        <v>68</v>
      </c>
      <c r="AU187" s="131" t="s">
        <v>77</v>
      </c>
      <c r="AY187" s="123" t="s">
        <v>119</v>
      </c>
      <c r="BK187" s="132">
        <f>SUM(BK188:BK189)</f>
        <v>0</v>
      </c>
    </row>
    <row r="188" spans="1:65" s="2" customFormat="1" ht="24.2" customHeight="1">
      <c r="A188" s="30"/>
      <c r="B188" s="135"/>
      <c r="C188" s="136" t="s">
        <v>69</v>
      </c>
      <c r="D188" s="136" t="s">
        <v>122</v>
      </c>
      <c r="E188" s="137" t="s">
        <v>455</v>
      </c>
      <c r="F188" s="138" t="s">
        <v>456</v>
      </c>
      <c r="G188" s="139" t="s">
        <v>3</v>
      </c>
      <c r="H188" s="140">
        <v>0</v>
      </c>
      <c r="I188" s="141"/>
      <c r="J188" s="142">
        <f>ROUND(I188*H188,2)</f>
        <v>0</v>
      </c>
      <c r="K188" s="138" t="s">
        <v>3</v>
      </c>
      <c r="L188" s="31"/>
      <c r="M188" s="143" t="s">
        <v>3</v>
      </c>
      <c r="N188" s="144" t="s">
        <v>40</v>
      </c>
      <c r="O188" s="51"/>
      <c r="P188" s="145">
        <f>O188*H188</f>
        <v>0</v>
      </c>
      <c r="Q188" s="145">
        <v>0</v>
      </c>
      <c r="R188" s="145">
        <f>Q188*H188</f>
        <v>0</v>
      </c>
      <c r="S188" s="145">
        <v>0</v>
      </c>
      <c r="T188" s="146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47" t="s">
        <v>141</v>
      </c>
      <c r="AT188" s="147" t="s">
        <v>122</v>
      </c>
      <c r="AU188" s="147" t="s">
        <v>79</v>
      </c>
      <c r="AY188" s="15" t="s">
        <v>119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5" t="s">
        <v>77</v>
      </c>
      <c r="BK188" s="148">
        <f>ROUND(I188*H188,2)</f>
        <v>0</v>
      </c>
      <c r="BL188" s="15" t="s">
        <v>141</v>
      </c>
      <c r="BM188" s="147" t="s">
        <v>289</v>
      </c>
    </row>
    <row r="189" spans="1:65" s="2" customFormat="1" ht="19.5">
      <c r="A189" s="30"/>
      <c r="B189" s="31"/>
      <c r="C189" s="30"/>
      <c r="D189" s="149" t="s">
        <v>129</v>
      </c>
      <c r="E189" s="30"/>
      <c r="F189" s="150" t="s">
        <v>456</v>
      </c>
      <c r="G189" s="30"/>
      <c r="H189" s="30"/>
      <c r="I189" s="151"/>
      <c r="J189" s="30"/>
      <c r="K189" s="30"/>
      <c r="L189" s="31"/>
      <c r="M189" s="167"/>
      <c r="N189" s="168"/>
      <c r="O189" s="169"/>
      <c r="P189" s="169"/>
      <c r="Q189" s="169"/>
      <c r="R189" s="169"/>
      <c r="S189" s="169"/>
      <c r="T189" s="17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T189" s="15" t="s">
        <v>129</v>
      </c>
      <c r="AU189" s="15" t="s">
        <v>79</v>
      </c>
    </row>
    <row r="190" spans="1:65" s="2" customFormat="1" ht="6.95" customHeight="1">
      <c r="A190" s="30"/>
      <c r="B190" s="40"/>
      <c r="C190" s="41"/>
      <c r="D190" s="41"/>
      <c r="E190" s="41"/>
      <c r="F190" s="41"/>
      <c r="G190" s="41"/>
      <c r="H190" s="41"/>
      <c r="I190" s="41"/>
      <c r="J190" s="41"/>
      <c r="K190" s="41"/>
      <c r="L190" s="31"/>
      <c r="M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</row>
  </sheetData>
  <autoFilter ref="C83:K189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/>
    <hyperlink ref="F92" r:id="rId2"/>
    <hyperlink ref="F98" r:id="rId3"/>
    <hyperlink ref="F102" r:id="rId4"/>
    <hyperlink ref="F105" r:id="rId5"/>
    <hyperlink ref="F108" r:id="rId6"/>
    <hyperlink ref="F111" r:id="rId7"/>
    <hyperlink ref="F114" r:id="rId8"/>
    <hyperlink ref="F117" r:id="rId9"/>
    <hyperlink ref="F122" r:id="rId10"/>
    <hyperlink ref="F131" r:id="rId11"/>
    <hyperlink ref="F142" r:id="rId12"/>
    <hyperlink ref="F145" r:id="rId13"/>
    <hyperlink ref="F148" r:id="rId14"/>
    <hyperlink ref="F151" r:id="rId15"/>
    <hyperlink ref="F154" r:id="rId16"/>
    <hyperlink ref="F157" r:id="rId17"/>
    <hyperlink ref="F162" r:id="rId18"/>
    <hyperlink ref="F170" r:id="rId19"/>
    <hyperlink ref="F173" r:id="rId20"/>
    <hyperlink ref="F176" r:id="rId21"/>
    <hyperlink ref="F181" r:id="rId2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 t="s">
        <v>6</v>
      </c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5" t="s">
        <v>85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79</v>
      </c>
    </row>
    <row r="4" spans="1:46" s="1" customFormat="1" ht="24.95" customHeight="1">
      <c r="B4" s="18"/>
      <c r="D4" s="19" t="s">
        <v>89</v>
      </c>
      <c r="L4" s="18"/>
      <c r="M4" s="86" t="s">
        <v>11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5" t="s">
        <v>17</v>
      </c>
      <c r="L6" s="18"/>
    </row>
    <row r="7" spans="1:46" s="1" customFormat="1" ht="16.5" customHeight="1">
      <c r="B7" s="18"/>
      <c r="E7" s="290" t="str">
        <f>'Rekapitulace stavby'!K6</f>
        <v>Revize - Rekonstrukce-zdroje tepla v objektu VŠK E.ROŠICKÉHO v Olomouci</v>
      </c>
      <c r="F7" s="291"/>
      <c r="G7" s="291"/>
      <c r="H7" s="291"/>
      <c r="L7" s="18"/>
    </row>
    <row r="8" spans="1:46" s="2" customFormat="1" ht="12" customHeight="1">
      <c r="A8" s="30"/>
      <c r="B8" s="31"/>
      <c r="C8" s="30"/>
      <c r="D8" s="25" t="s">
        <v>90</v>
      </c>
      <c r="E8" s="30"/>
      <c r="F8" s="30"/>
      <c r="G8" s="30"/>
      <c r="H8" s="30"/>
      <c r="I8" s="30"/>
      <c r="J8" s="30"/>
      <c r="K8" s="30"/>
      <c r="L8" s="87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52" t="s">
        <v>549</v>
      </c>
      <c r="F9" s="292"/>
      <c r="G9" s="292"/>
      <c r="H9" s="292"/>
      <c r="I9" s="30"/>
      <c r="J9" s="30"/>
      <c r="K9" s="30"/>
      <c r="L9" s="87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87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5" t="s">
        <v>19</v>
      </c>
      <c r="E11" s="30"/>
      <c r="F11" s="23" t="s">
        <v>3</v>
      </c>
      <c r="G11" s="30"/>
      <c r="H11" s="30"/>
      <c r="I11" s="25" t="s">
        <v>20</v>
      </c>
      <c r="J11" s="23" t="s">
        <v>3</v>
      </c>
      <c r="K11" s="30"/>
      <c r="L11" s="87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21</v>
      </c>
      <c r="E12" s="30"/>
      <c r="F12" s="23" t="s">
        <v>22</v>
      </c>
      <c r="G12" s="30"/>
      <c r="H12" s="30"/>
      <c r="I12" s="25" t="s">
        <v>23</v>
      </c>
      <c r="J12" s="48" t="str">
        <f>'Rekapitulace stavby'!AN8</f>
        <v>31. 1. 2022</v>
      </c>
      <c r="K12" s="30"/>
      <c r="L12" s="87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87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5" t="s">
        <v>25</v>
      </c>
      <c r="E14" s="30"/>
      <c r="F14" s="30"/>
      <c r="G14" s="30"/>
      <c r="H14" s="30"/>
      <c r="I14" s="25" t="s">
        <v>26</v>
      </c>
      <c r="J14" s="23" t="str">
        <f>IF('Rekapitulace stavby'!AN10="","",'Rekapitulace stavby'!AN10)</f>
        <v/>
      </c>
      <c r="K14" s="30"/>
      <c r="L14" s="87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3" t="str">
        <f>IF('Rekapitulace stavby'!E11="","",'Rekapitulace stavby'!E11)</f>
        <v xml:space="preserve"> </v>
      </c>
      <c r="F15" s="30"/>
      <c r="G15" s="30"/>
      <c r="H15" s="30"/>
      <c r="I15" s="25" t="s">
        <v>27</v>
      </c>
      <c r="J15" s="23" t="str">
        <f>IF('Rekapitulace stavby'!AN11="","",'Rekapitulace stavby'!AN11)</f>
        <v/>
      </c>
      <c r="K15" s="30"/>
      <c r="L15" s="87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87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5" t="s">
        <v>28</v>
      </c>
      <c r="E17" s="30"/>
      <c r="F17" s="30"/>
      <c r="G17" s="30"/>
      <c r="H17" s="30"/>
      <c r="I17" s="25" t="s">
        <v>26</v>
      </c>
      <c r="J17" s="26" t="str">
        <f>'Rekapitulace stavby'!AN13</f>
        <v>Vyplň údaj</v>
      </c>
      <c r="K17" s="30"/>
      <c r="L17" s="87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93" t="str">
        <f>'Rekapitulace stavby'!E14</f>
        <v>Vyplň údaj</v>
      </c>
      <c r="F18" s="273"/>
      <c r="G18" s="273"/>
      <c r="H18" s="273"/>
      <c r="I18" s="25" t="s">
        <v>27</v>
      </c>
      <c r="J18" s="26" t="str">
        <f>'Rekapitulace stavby'!AN14</f>
        <v>Vyplň údaj</v>
      </c>
      <c r="K18" s="30"/>
      <c r="L18" s="87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87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5" t="s">
        <v>30</v>
      </c>
      <c r="E20" s="30"/>
      <c r="F20" s="30"/>
      <c r="G20" s="30"/>
      <c r="H20" s="30"/>
      <c r="I20" s="25" t="s">
        <v>26</v>
      </c>
      <c r="J20" s="23" t="str">
        <f>IF('Rekapitulace stavby'!AN16="","",'Rekapitulace stavby'!AN16)</f>
        <v/>
      </c>
      <c r="K20" s="30"/>
      <c r="L20" s="87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3" t="str">
        <f>IF('Rekapitulace stavby'!E17="","",'Rekapitulace stavby'!E17)</f>
        <v xml:space="preserve"> </v>
      </c>
      <c r="F21" s="30"/>
      <c r="G21" s="30"/>
      <c r="H21" s="30"/>
      <c r="I21" s="25" t="s">
        <v>27</v>
      </c>
      <c r="J21" s="23" t="str">
        <f>IF('Rekapitulace stavby'!AN17="","",'Rekapitulace stavby'!AN17)</f>
        <v/>
      </c>
      <c r="K21" s="30"/>
      <c r="L21" s="87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87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5" t="s">
        <v>32</v>
      </c>
      <c r="E23" s="30"/>
      <c r="F23" s="30"/>
      <c r="G23" s="30"/>
      <c r="H23" s="30"/>
      <c r="I23" s="25" t="s">
        <v>26</v>
      </c>
      <c r="J23" s="23" t="str">
        <f>IF('Rekapitulace stavby'!AN19="","",'Rekapitulace stavby'!AN19)</f>
        <v/>
      </c>
      <c r="K23" s="30"/>
      <c r="L23" s="87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3" t="str">
        <f>IF('Rekapitulace stavby'!E20="","",'Rekapitulace stavby'!E20)</f>
        <v xml:space="preserve"> </v>
      </c>
      <c r="F24" s="30"/>
      <c r="G24" s="30"/>
      <c r="H24" s="30"/>
      <c r="I24" s="25" t="s">
        <v>27</v>
      </c>
      <c r="J24" s="23" t="str">
        <f>IF('Rekapitulace stavby'!AN20="","",'Rekapitulace stavby'!AN20)</f>
        <v/>
      </c>
      <c r="K24" s="30"/>
      <c r="L24" s="87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87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5" t="s">
        <v>33</v>
      </c>
      <c r="E26" s="30"/>
      <c r="F26" s="30"/>
      <c r="G26" s="30"/>
      <c r="H26" s="30"/>
      <c r="I26" s="30"/>
      <c r="J26" s="30"/>
      <c r="K26" s="30"/>
      <c r="L26" s="87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88"/>
      <c r="B27" s="89"/>
      <c r="C27" s="88"/>
      <c r="D27" s="88"/>
      <c r="E27" s="278" t="s">
        <v>3</v>
      </c>
      <c r="F27" s="278"/>
      <c r="G27" s="278"/>
      <c r="H27" s="278"/>
      <c r="I27" s="88"/>
      <c r="J27" s="88"/>
      <c r="K27" s="88"/>
      <c r="L27" s="90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87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59"/>
      <c r="E29" s="59"/>
      <c r="F29" s="59"/>
      <c r="G29" s="59"/>
      <c r="H29" s="59"/>
      <c r="I29" s="59"/>
      <c r="J29" s="59"/>
      <c r="K29" s="59"/>
      <c r="L29" s="87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1" t="s">
        <v>35</v>
      </c>
      <c r="E30" s="30"/>
      <c r="F30" s="30"/>
      <c r="G30" s="30"/>
      <c r="H30" s="30"/>
      <c r="I30" s="30"/>
      <c r="J30" s="64">
        <f>ROUND(J83, 2)</f>
        <v>0</v>
      </c>
      <c r="K30" s="30"/>
      <c r="L30" s="87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59"/>
      <c r="E31" s="59"/>
      <c r="F31" s="59"/>
      <c r="G31" s="59"/>
      <c r="H31" s="59"/>
      <c r="I31" s="59"/>
      <c r="J31" s="59"/>
      <c r="K31" s="59"/>
      <c r="L31" s="8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37</v>
      </c>
      <c r="G32" s="30"/>
      <c r="H32" s="30"/>
      <c r="I32" s="34" t="s">
        <v>36</v>
      </c>
      <c r="J32" s="34" t="s">
        <v>38</v>
      </c>
      <c r="K32" s="30"/>
      <c r="L32" s="87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92" t="s">
        <v>39</v>
      </c>
      <c r="E33" s="25" t="s">
        <v>40</v>
      </c>
      <c r="F33" s="93">
        <f>ROUND((SUM(BE83:BE96)),  2)</f>
        <v>0</v>
      </c>
      <c r="G33" s="30"/>
      <c r="H33" s="30"/>
      <c r="I33" s="94">
        <v>0.21</v>
      </c>
      <c r="J33" s="93">
        <f>ROUND(((SUM(BE83:BE96))*I33),  2)</f>
        <v>0</v>
      </c>
      <c r="K33" s="30"/>
      <c r="L33" s="87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5" t="s">
        <v>41</v>
      </c>
      <c r="F34" s="93">
        <f>ROUND((SUM(BF83:BF96)),  2)</f>
        <v>0</v>
      </c>
      <c r="G34" s="30"/>
      <c r="H34" s="30"/>
      <c r="I34" s="94">
        <v>0.15</v>
      </c>
      <c r="J34" s="93">
        <f>ROUND(((SUM(BF83:BF96))*I34),  2)</f>
        <v>0</v>
      </c>
      <c r="K34" s="30"/>
      <c r="L34" s="87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42</v>
      </c>
      <c r="F35" s="93">
        <f>ROUND((SUM(BG83:BG96)),  2)</f>
        <v>0</v>
      </c>
      <c r="G35" s="30"/>
      <c r="H35" s="30"/>
      <c r="I35" s="94">
        <v>0.21</v>
      </c>
      <c r="J35" s="93">
        <f>0</f>
        <v>0</v>
      </c>
      <c r="K35" s="30"/>
      <c r="L35" s="87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43</v>
      </c>
      <c r="F36" s="93">
        <f>ROUND((SUM(BH83:BH96)),  2)</f>
        <v>0</v>
      </c>
      <c r="G36" s="30"/>
      <c r="H36" s="30"/>
      <c r="I36" s="94">
        <v>0.15</v>
      </c>
      <c r="J36" s="93">
        <f>0</f>
        <v>0</v>
      </c>
      <c r="K36" s="30"/>
      <c r="L36" s="8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44</v>
      </c>
      <c r="F37" s="93">
        <f>ROUND((SUM(BI83:BI96)),  2)</f>
        <v>0</v>
      </c>
      <c r="G37" s="30"/>
      <c r="H37" s="30"/>
      <c r="I37" s="94">
        <v>0</v>
      </c>
      <c r="J37" s="93">
        <f>0</f>
        <v>0</v>
      </c>
      <c r="K37" s="30"/>
      <c r="L37" s="87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87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95"/>
      <c r="D39" s="96" t="s">
        <v>45</v>
      </c>
      <c r="E39" s="53"/>
      <c r="F39" s="53"/>
      <c r="G39" s="97" t="s">
        <v>46</v>
      </c>
      <c r="H39" s="98" t="s">
        <v>47</v>
      </c>
      <c r="I39" s="53"/>
      <c r="J39" s="99">
        <f>SUM(J30:J37)</f>
        <v>0</v>
      </c>
      <c r="K39" s="100"/>
      <c r="L39" s="87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87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4" spans="1:31" s="2" customFormat="1" ht="6.95" customHeight="1">
      <c r="A44" s="30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87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s="2" customFormat="1" ht="24.95" customHeight="1">
      <c r="A45" s="30"/>
      <c r="B45" s="31"/>
      <c r="C45" s="19" t="s">
        <v>92</v>
      </c>
      <c r="D45" s="30"/>
      <c r="E45" s="30"/>
      <c r="F45" s="30"/>
      <c r="G45" s="30"/>
      <c r="H45" s="30"/>
      <c r="I45" s="30"/>
      <c r="J45" s="30"/>
      <c r="K45" s="30"/>
      <c r="L45" s="87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</row>
    <row r="46" spans="1:31" s="2" customFormat="1" ht="6.95" customHeight="1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87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12" customHeight="1">
      <c r="A47" s="30"/>
      <c r="B47" s="31"/>
      <c r="C47" s="25" t="s">
        <v>17</v>
      </c>
      <c r="D47" s="30"/>
      <c r="E47" s="30"/>
      <c r="F47" s="30"/>
      <c r="G47" s="30"/>
      <c r="H47" s="30"/>
      <c r="I47" s="30"/>
      <c r="J47" s="30"/>
      <c r="K47" s="30"/>
      <c r="L47" s="87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16.5" customHeight="1">
      <c r="A48" s="30"/>
      <c r="B48" s="31"/>
      <c r="C48" s="30"/>
      <c r="D48" s="30"/>
      <c r="E48" s="290" t="str">
        <f>E7</f>
        <v>Revize - Rekonstrukce-zdroje tepla v objektu VŠK E.ROŠICKÉHO v Olomouci</v>
      </c>
      <c r="F48" s="291"/>
      <c r="G48" s="291"/>
      <c r="H48" s="291"/>
      <c r="I48" s="30"/>
      <c r="J48" s="30"/>
      <c r="K48" s="30"/>
      <c r="L48" s="87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12" customHeight="1">
      <c r="A49" s="30"/>
      <c r="B49" s="31"/>
      <c r="C49" s="25" t="s">
        <v>90</v>
      </c>
      <c r="D49" s="30"/>
      <c r="E49" s="30"/>
      <c r="F49" s="30"/>
      <c r="G49" s="30"/>
      <c r="H49" s="30"/>
      <c r="I49" s="30"/>
      <c r="J49" s="30"/>
      <c r="K49" s="30"/>
      <c r="L49" s="87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16.5" customHeight="1">
      <c r="A50" s="30"/>
      <c r="B50" s="31"/>
      <c r="C50" s="30"/>
      <c r="D50" s="30"/>
      <c r="E50" s="252" t="str">
        <f>E9</f>
        <v>03 - VRN</v>
      </c>
      <c r="F50" s="292"/>
      <c r="G50" s="292"/>
      <c r="H50" s="292"/>
      <c r="I50" s="30"/>
      <c r="J50" s="30"/>
      <c r="K50" s="30"/>
      <c r="L50" s="87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2" customFormat="1" ht="6.95" customHeight="1">
      <c r="A51" s="30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87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</row>
    <row r="52" spans="1:47" s="2" customFormat="1" ht="12" customHeight="1">
      <c r="A52" s="30"/>
      <c r="B52" s="31"/>
      <c r="C52" s="25" t="s">
        <v>21</v>
      </c>
      <c r="D52" s="30"/>
      <c r="E52" s="30"/>
      <c r="F52" s="23" t="str">
        <f>F12</f>
        <v xml:space="preserve"> </v>
      </c>
      <c r="G52" s="30"/>
      <c r="H52" s="30"/>
      <c r="I52" s="25" t="s">
        <v>23</v>
      </c>
      <c r="J52" s="48" t="str">
        <f>IF(J12="","",J12)</f>
        <v>31. 1. 2022</v>
      </c>
      <c r="K52" s="30"/>
      <c r="L52" s="87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6.95" customHeight="1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87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15.2" customHeight="1">
      <c r="A54" s="30"/>
      <c r="B54" s="31"/>
      <c r="C54" s="25" t="s">
        <v>25</v>
      </c>
      <c r="D54" s="30"/>
      <c r="E54" s="30"/>
      <c r="F54" s="23" t="str">
        <f>E15</f>
        <v xml:space="preserve"> </v>
      </c>
      <c r="G54" s="30"/>
      <c r="H54" s="30"/>
      <c r="I54" s="25" t="s">
        <v>30</v>
      </c>
      <c r="J54" s="28" t="str">
        <f>E21</f>
        <v xml:space="preserve"> </v>
      </c>
      <c r="K54" s="30"/>
      <c r="L54" s="87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15.2" customHeight="1">
      <c r="A55" s="30"/>
      <c r="B55" s="31"/>
      <c r="C55" s="25" t="s">
        <v>28</v>
      </c>
      <c r="D55" s="30"/>
      <c r="E55" s="30"/>
      <c r="F55" s="23" t="str">
        <f>IF(E18="","",E18)</f>
        <v>Vyplň údaj</v>
      </c>
      <c r="G55" s="30"/>
      <c r="H55" s="30"/>
      <c r="I55" s="25" t="s">
        <v>32</v>
      </c>
      <c r="J55" s="28" t="str">
        <f>E24</f>
        <v xml:space="preserve"> </v>
      </c>
      <c r="K55" s="30"/>
      <c r="L55" s="87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47" s="2" customFormat="1" ht="10.35" customHeight="1">
      <c r="A56" s="30"/>
      <c r="B56" s="31"/>
      <c r="C56" s="30"/>
      <c r="D56" s="30"/>
      <c r="E56" s="30"/>
      <c r="F56" s="30"/>
      <c r="G56" s="30"/>
      <c r="H56" s="30"/>
      <c r="I56" s="30"/>
      <c r="J56" s="30"/>
      <c r="K56" s="30"/>
      <c r="L56" s="87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47" s="2" customFormat="1" ht="29.25" customHeight="1">
      <c r="A57" s="30"/>
      <c r="B57" s="31"/>
      <c r="C57" s="101" t="s">
        <v>93</v>
      </c>
      <c r="D57" s="95"/>
      <c r="E57" s="95"/>
      <c r="F57" s="95"/>
      <c r="G57" s="95"/>
      <c r="H57" s="95"/>
      <c r="I57" s="95"/>
      <c r="J57" s="102" t="s">
        <v>94</v>
      </c>
      <c r="K57" s="95"/>
      <c r="L57" s="87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1:47" s="2" customFormat="1" ht="10.35" customHeight="1">
      <c r="A58" s="30"/>
      <c r="B58" s="31"/>
      <c r="C58" s="30"/>
      <c r="D58" s="30"/>
      <c r="E58" s="30"/>
      <c r="F58" s="30"/>
      <c r="G58" s="30"/>
      <c r="H58" s="30"/>
      <c r="I58" s="30"/>
      <c r="J58" s="30"/>
      <c r="K58" s="30"/>
      <c r="L58" s="87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47" s="2" customFormat="1" ht="22.9" customHeight="1">
      <c r="A59" s="30"/>
      <c r="B59" s="31"/>
      <c r="C59" s="103" t="s">
        <v>67</v>
      </c>
      <c r="D59" s="30"/>
      <c r="E59" s="30"/>
      <c r="F59" s="30"/>
      <c r="G59" s="30"/>
      <c r="H59" s="30"/>
      <c r="I59" s="30"/>
      <c r="J59" s="64">
        <f>J83</f>
        <v>0</v>
      </c>
      <c r="K59" s="30"/>
      <c r="L59" s="87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U59" s="15" t="s">
        <v>95</v>
      </c>
    </row>
    <row r="60" spans="1:47" s="9" customFormat="1" ht="24.95" customHeight="1">
      <c r="B60" s="104"/>
      <c r="D60" s="105" t="s">
        <v>550</v>
      </c>
      <c r="E60" s="106"/>
      <c r="F60" s="106"/>
      <c r="G60" s="106"/>
      <c r="H60" s="106"/>
      <c r="I60" s="106"/>
      <c r="J60" s="107">
        <f>J84</f>
        <v>0</v>
      </c>
      <c r="L60" s="104"/>
    </row>
    <row r="61" spans="1:47" s="10" customFormat="1" ht="19.899999999999999" customHeight="1">
      <c r="B61" s="108"/>
      <c r="D61" s="109" t="s">
        <v>551</v>
      </c>
      <c r="E61" s="110"/>
      <c r="F61" s="110"/>
      <c r="G61" s="110"/>
      <c r="H61" s="110"/>
      <c r="I61" s="110"/>
      <c r="J61" s="111">
        <f>J85</f>
        <v>0</v>
      </c>
      <c r="L61" s="108"/>
    </row>
    <row r="62" spans="1:47" s="10" customFormat="1" ht="19.899999999999999" customHeight="1">
      <c r="B62" s="108"/>
      <c r="D62" s="109" t="s">
        <v>552</v>
      </c>
      <c r="E62" s="110"/>
      <c r="F62" s="110"/>
      <c r="G62" s="110"/>
      <c r="H62" s="110"/>
      <c r="I62" s="110"/>
      <c r="J62" s="111">
        <f>J89</f>
        <v>0</v>
      </c>
      <c r="L62" s="108"/>
    </row>
    <row r="63" spans="1:47" s="10" customFormat="1" ht="19.899999999999999" customHeight="1">
      <c r="B63" s="108"/>
      <c r="D63" s="109" t="s">
        <v>553</v>
      </c>
      <c r="E63" s="110"/>
      <c r="F63" s="110"/>
      <c r="G63" s="110"/>
      <c r="H63" s="110"/>
      <c r="I63" s="110"/>
      <c r="J63" s="111">
        <f>J93</f>
        <v>0</v>
      </c>
      <c r="L63" s="108"/>
    </row>
    <row r="64" spans="1:47" s="2" customFormat="1" ht="21.75" customHeight="1">
      <c r="A64" s="30"/>
      <c r="B64" s="31"/>
      <c r="C64" s="30"/>
      <c r="D64" s="30"/>
      <c r="E64" s="30"/>
      <c r="F64" s="30"/>
      <c r="G64" s="30"/>
      <c r="H64" s="30"/>
      <c r="I64" s="30"/>
      <c r="J64" s="30"/>
      <c r="K64" s="30"/>
      <c r="L64" s="87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</row>
    <row r="65" spans="1:31" s="2" customFormat="1" ht="6.95" customHeight="1">
      <c r="A65" s="30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87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9" spans="1:31" s="2" customFormat="1" ht="6.95" customHeight="1">
      <c r="A69" s="30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87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</row>
    <row r="70" spans="1:31" s="2" customFormat="1" ht="24.95" customHeight="1">
      <c r="A70" s="30"/>
      <c r="B70" s="31"/>
      <c r="C70" s="19" t="s">
        <v>104</v>
      </c>
      <c r="D70" s="30"/>
      <c r="E70" s="30"/>
      <c r="F70" s="30"/>
      <c r="G70" s="30"/>
      <c r="H70" s="30"/>
      <c r="I70" s="30"/>
      <c r="J70" s="30"/>
      <c r="K70" s="30"/>
      <c r="L70" s="87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</row>
    <row r="71" spans="1:31" s="2" customFormat="1" ht="6.95" customHeight="1">
      <c r="A71" s="30"/>
      <c r="B71" s="31"/>
      <c r="C71" s="30"/>
      <c r="D71" s="30"/>
      <c r="E71" s="30"/>
      <c r="F71" s="30"/>
      <c r="G71" s="30"/>
      <c r="H71" s="30"/>
      <c r="I71" s="30"/>
      <c r="J71" s="30"/>
      <c r="K71" s="30"/>
      <c r="L71" s="87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</row>
    <row r="72" spans="1:31" s="2" customFormat="1" ht="12" customHeight="1">
      <c r="A72" s="30"/>
      <c r="B72" s="31"/>
      <c r="C72" s="25" t="s">
        <v>17</v>
      </c>
      <c r="D72" s="30"/>
      <c r="E72" s="30"/>
      <c r="F72" s="30"/>
      <c r="G72" s="30"/>
      <c r="H72" s="30"/>
      <c r="I72" s="30"/>
      <c r="J72" s="30"/>
      <c r="K72" s="30"/>
      <c r="L72" s="87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</row>
    <row r="73" spans="1:31" s="2" customFormat="1" ht="16.5" customHeight="1">
      <c r="A73" s="30"/>
      <c r="B73" s="31"/>
      <c r="C73" s="30"/>
      <c r="D73" s="30"/>
      <c r="E73" s="290" t="str">
        <f>E7</f>
        <v>Revize - Rekonstrukce-zdroje tepla v objektu VŠK E.ROŠICKÉHO v Olomouci</v>
      </c>
      <c r="F73" s="291"/>
      <c r="G73" s="291"/>
      <c r="H73" s="291"/>
      <c r="I73" s="30"/>
      <c r="J73" s="30"/>
      <c r="K73" s="30"/>
      <c r="L73" s="87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</row>
    <row r="74" spans="1:31" s="2" customFormat="1" ht="12" customHeight="1">
      <c r="A74" s="30"/>
      <c r="B74" s="31"/>
      <c r="C74" s="25" t="s">
        <v>90</v>
      </c>
      <c r="D74" s="30"/>
      <c r="E74" s="30"/>
      <c r="F74" s="30"/>
      <c r="G74" s="30"/>
      <c r="H74" s="30"/>
      <c r="I74" s="30"/>
      <c r="J74" s="30"/>
      <c r="K74" s="30"/>
      <c r="L74" s="87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</row>
    <row r="75" spans="1:31" s="2" customFormat="1" ht="16.5" customHeight="1">
      <c r="A75" s="30"/>
      <c r="B75" s="31"/>
      <c r="C75" s="30"/>
      <c r="D75" s="30"/>
      <c r="E75" s="252" t="str">
        <f>E9</f>
        <v>03 - VRN</v>
      </c>
      <c r="F75" s="292"/>
      <c r="G75" s="292"/>
      <c r="H75" s="292"/>
      <c r="I75" s="30"/>
      <c r="J75" s="30"/>
      <c r="K75" s="30"/>
      <c r="L75" s="87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s="2" customFormat="1" ht="6.95" customHeight="1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87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2" customHeight="1">
      <c r="A77" s="30"/>
      <c r="B77" s="31"/>
      <c r="C77" s="25" t="s">
        <v>21</v>
      </c>
      <c r="D77" s="30"/>
      <c r="E77" s="30"/>
      <c r="F77" s="23" t="str">
        <f>F12</f>
        <v xml:space="preserve"> </v>
      </c>
      <c r="G77" s="30"/>
      <c r="H77" s="30"/>
      <c r="I77" s="25" t="s">
        <v>23</v>
      </c>
      <c r="J77" s="48" t="str">
        <f>IF(J12="","",J12)</f>
        <v>31. 1. 2022</v>
      </c>
      <c r="K77" s="30"/>
      <c r="L77" s="87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s="2" customFormat="1" ht="6.95" customHeight="1">
      <c r="A78" s="30"/>
      <c r="B78" s="31"/>
      <c r="C78" s="30"/>
      <c r="D78" s="30"/>
      <c r="E78" s="30"/>
      <c r="F78" s="30"/>
      <c r="G78" s="30"/>
      <c r="H78" s="30"/>
      <c r="I78" s="30"/>
      <c r="J78" s="30"/>
      <c r="K78" s="30"/>
      <c r="L78" s="87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</row>
    <row r="79" spans="1:31" s="2" customFormat="1" ht="15.2" customHeight="1">
      <c r="A79" s="30"/>
      <c r="B79" s="31"/>
      <c r="C79" s="25" t="s">
        <v>25</v>
      </c>
      <c r="D79" s="30"/>
      <c r="E79" s="30"/>
      <c r="F79" s="23" t="str">
        <f>E15</f>
        <v xml:space="preserve"> </v>
      </c>
      <c r="G79" s="30"/>
      <c r="H79" s="30"/>
      <c r="I79" s="25" t="s">
        <v>30</v>
      </c>
      <c r="J79" s="28" t="str">
        <f>E21</f>
        <v xml:space="preserve"> </v>
      </c>
      <c r="K79" s="30"/>
      <c r="L79" s="87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</row>
    <row r="80" spans="1:31" s="2" customFormat="1" ht="15.2" customHeight="1">
      <c r="A80" s="30"/>
      <c r="B80" s="31"/>
      <c r="C80" s="25" t="s">
        <v>28</v>
      </c>
      <c r="D80" s="30"/>
      <c r="E80" s="30"/>
      <c r="F80" s="23" t="str">
        <f>IF(E18="","",E18)</f>
        <v>Vyplň údaj</v>
      </c>
      <c r="G80" s="30"/>
      <c r="H80" s="30"/>
      <c r="I80" s="25" t="s">
        <v>32</v>
      </c>
      <c r="J80" s="28" t="str">
        <f>E24</f>
        <v xml:space="preserve"> </v>
      </c>
      <c r="K80" s="30"/>
      <c r="L80" s="87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65" s="2" customFormat="1" ht="10.35" customHeight="1">
      <c r="A81" s="30"/>
      <c r="B81" s="31"/>
      <c r="C81" s="30"/>
      <c r="D81" s="30"/>
      <c r="E81" s="30"/>
      <c r="F81" s="30"/>
      <c r="G81" s="30"/>
      <c r="H81" s="30"/>
      <c r="I81" s="30"/>
      <c r="J81" s="30"/>
      <c r="K81" s="30"/>
      <c r="L81" s="87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65" s="11" customFormat="1" ht="29.25" customHeight="1">
      <c r="A82" s="112"/>
      <c r="B82" s="113"/>
      <c r="C82" s="114" t="s">
        <v>105</v>
      </c>
      <c r="D82" s="115" t="s">
        <v>54</v>
      </c>
      <c r="E82" s="115" t="s">
        <v>50</v>
      </c>
      <c r="F82" s="115" t="s">
        <v>51</v>
      </c>
      <c r="G82" s="115" t="s">
        <v>106</v>
      </c>
      <c r="H82" s="115" t="s">
        <v>107</v>
      </c>
      <c r="I82" s="115" t="s">
        <v>108</v>
      </c>
      <c r="J82" s="115" t="s">
        <v>94</v>
      </c>
      <c r="K82" s="116" t="s">
        <v>109</v>
      </c>
      <c r="L82" s="117"/>
      <c r="M82" s="55" t="s">
        <v>3</v>
      </c>
      <c r="N82" s="56" t="s">
        <v>39</v>
      </c>
      <c r="O82" s="56" t="s">
        <v>110</v>
      </c>
      <c r="P82" s="56" t="s">
        <v>111</v>
      </c>
      <c r="Q82" s="56" t="s">
        <v>112</v>
      </c>
      <c r="R82" s="56" t="s">
        <v>113</v>
      </c>
      <c r="S82" s="56" t="s">
        <v>114</v>
      </c>
      <c r="T82" s="57" t="s">
        <v>115</v>
      </c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</row>
    <row r="83" spans="1:65" s="2" customFormat="1" ht="22.9" customHeight="1">
      <c r="A83" s="30"/>
      <c r="B83" s="31"/>
      <c r="C83" s="62" t="s">
        <v>116</v>
      </c>
      <c r="D83" s="30"/>
      <c r="E83" s="30"/>
      <c r="F83" s="30"/>
      <c r="G83" s="30"/>
      <c r="H83" s="30"/>
      <c r="I83" s="30"/>
      <c r="J83" s="118">
        <f>BK83</f>
        <v>0</v>
      </c>
      <c r="K83" s="30"/>
      <c r="L83" s="31"/>
      <c r="M83" s="58"/>
      <c r="N83" s="49"/>
      <c r="O83" s="59"/>
      <c r="P83" s="119">
        <f>P84</f>
        <v>0</v>
      </c>
      <c r="Q83" s="59"/>
      <c r="R83" s="119">
        <f>R84</f>
        <v>0</v>
      </c>
      <c r="S83" s="59"/>
      <c r="T83" s="120">
        <f>T84</f>
        <v>0</v>
      </c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T83" s="15" t="s">
        <v>68</v>
      </c>
      <c r="AU83" s="15" t="s">
        <v>95</v>
      </c>
      <c r="BK83" s="121">
        <f>BK84</f>
        <v>0</v>
      </c>
    </row>
    <row r="84" spans="1:65" s="12" customFormat="1" ht="25.9" customHeight="1">
      <c r="B84" s="122"/>
      <c r="D84" s="123" t="s">
        <v>68</v>
      </c>
      <c r="E84" s="124" t="s">
        <v>84</v>
      </c>
      <c r="F84" s="124" t="s">
        <v>554</v>
      </c>
      <c r="I84" s="125"/>
      <c r="J84" s="126">
        <f>BK84</f>
        <v>0</v>
      </c>
      <c r="L84" s="122"/>
      <c r="M84" s="127"/>
      <c r="N84" s="128"/>
      <c r="O84" s="128"/>
      <c r="P84" s="129">
        <f>P85+P89+P93</f>
        <v>0</v>
      </c>
      <c r="Q84" s="128"/>
      <c r="R84" s="129">
        <f>R85+R89+R93</f>
        <v>0</v>
      </c>
      <c r="S84" s="128"/>
      <c r="T84" s="130">
        <f>T85+T89+T93</f>
        <v>0</v>
      </c>
      <c r="AR84" s="123" t="s">
        <v>144</v>
      </c>
      <c r="AT84" s="131" t="s">
        <v>68</v>
      </c>
      <c r="AU84" s="131" t="s">
        <v>69</v>
      </c>
      <c r="AY84" s="123" t="s">
        <v>119</v>
      </c>
      <c r="BK84" s="132">
        <f>BK85+BK89+BK93</f>
        <v>0</v>
      </c>
    </row>
    <row r="85" spans="1:65" s="12" customFormat="1" ht="22.9" customHeight="1">
      <c r="B85" s="122"/>
      <c r="D85" s="123" t="s">
        <v>68</v>
      </c>
      <c r="E85" s="133" t="s">
        <v>555</v>
      </c>
      <c r="F85" s="133" t="s">
        <v>556</v>
      </c>
      <c r="I85" s="125"/>
      <c r="J85" s="134">
        <f>BK85</f>
        <v>0</v>
      </c>
      <c r="L85" s="122"/>
      <c r="M85" s="127"/>
      <c r="N85" s="128"/>
      <c r="O85" s="128"/>
      <c r="P85" s="129">
        <f>SUM(P86:P88)</f>
        <v>0</v>
      </c>
      <c r="Q85" s="128"/>
      <c r="R85" s="129">
        <f>SUM(R86:R88)</f>
        <v>0</v>
      </c>
      <c r="S85" s="128"/>
      <c r="T85" s="130">
        <f>SUM(T86:T88)</f>
        <v>0</v>
      </c>
      <c r="AR85" s="123" t="s">
        <v>144</v>
      </c>
      <c r="AT85" s="131" t="s">
        <v>68</v>
      </c>
      <c r="AU85" s="131" t="s">
        <v>77</v>
      </c>
      <c r="AY85" s="123" t="s">
        <v>119</v>
      </c>
      <c r="BK85" s="132">
        <f>SUM(BK86:BK88)</f>
        <v>0</v>
      </c>
    </row>
    <row r="86" spans="1:65" s="2" customFormat="1" ht="16.5" customHeight="1">
      <c r="A86" s="30"/>
      <c r="B86" s="135"/>
      <c r="C86" s="136" t="s">
        <v>77</v>
      </c>
      <c r="D86" s="136" t="s">
        <v>122</v>
      </c>
      <c r="E86" s="137" t="s">
        <v>557</v>
      </c>
      <c r="F86" s="138" t="s">
        <v>556</v>
      </c>
      <c r="G86" s="139" t="s">
        <v>191</v>
      </c>
      <c r="H86" s="140">
        <v>1</v>
      </c>
      <c r="I86" s="141"/>
      <c r="J86" s="142">
        <f>ROUND(I86*H86,2)</f>
        <v>0</v>
      </c>
      <c r="K86" s="138" t="s">
        <v>558</v>
      </c>
      <c r="L86" s="31"/>
      <c r="M86" s="143" t="s">
        <v>3</v>
      </c>
      <c r="N86" s="144" t="s">
        <v>40</v>
      </c>
      <c r="O86" s="51"/>
      <c r="P86" s="145">
        <f>O86*H86</f>
        <v>0</v>
      </c>
      <c r="Q86" s="145">
        <v>0</v>
      </c>
      <c r="R86" s="145">
        <f>Q86*H86</f>
        <v>0</v>
      </c>
      <c r="S86" s="145">
        <v>0</v>
      </c>
      <c r="T86" s="146">
        <f>S86*H86</f>
        <v>0</v>
      </c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R86" s="147" t="s">
        <v>141</v>
      </c>
      <c r="AT86" s="147" t="s">
        <v>122</v>
      </c>
      <c r="AU86" s="147" t="s">
        <v>79</v>
      </c>
      <c r="AY86" s="15" t="s">
        <v>119</v>
      </c>
      <c r="BE86" s="148">
        <f>IF(N86="základní",J86,0)</f>
        <v>0</v>
      </c>
      <c r="BF86" s="148">
        <f>IF(N86="snížená",J86,0)</f>
        <v>0</v>
      </c>
      <c r="BG86" s="148">
        <f>IF(N86="zákl. přenesená",J86,0)</f>
        <v>0</v>
      </c>
      <c r="BH86" s="148">
        <f>IF(N86="sníž. přenesená",J86,0)</f>
        <v>0</v>
      </c>
      <c r="BI86" s="148">
        <f>IF(N86="nulová",J86,0)</f>
        <v>0</v>
      </c>
      <c r="BJ86" s="15" t="s">
        <v>77</v>
      </c>
      <c r="BK86" s="148">
        <f>ROUND(I86*H86,2)</f>
        <v>0</v>
      </c>
      <c r="BL86" s="15" t="s">
        <v>141</v>
      </c>
      <c r="BM86" s="147" t="s">
        <v>79</v>
      </c>
    </row>
    <row r="87" spans="1:65" s="2" customFormat="1" ht="11.25">
      <c r="A87" s="30"/>
      <c r="B87" s="31"/>
      <c r="C87" s="30"/>
      <c r="D87" s="149" t="s">
        <v>129</v>
      </c>
      <c r="E87" s="30"/>
      <c r="F87" s="150" t="s">
        <v>556</v>
      </c>
      <c r="G87" s="30"/>
      <c r="H87" s="30"/>
      <c r="I87" s="151"/>
      <c r="J87" s="30"/>
      <c r="K87" s="30"/>
      <c r="L87" s="31"/>
      <c r="M87" s="152"/>
      <c r="N87" s="153"/>
      <c r="O87" s="51"/>
      <c r="P87" s="51"/>
      <c r="Q87" s="51"/>
      <c r="R87" s="51"/>
      <c r="S87" s="51"/>
      <c r="T87" s="52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T87" s="15" t="s">
        <v>129</v>
      </c>
      <c r="AU87" s="15" t="s">
        <v>79</v>
      </c>
    </row>
    <row r="88" spans="1:65" s="2" customFormat="1" ht="11.25">
      <c r="A88" s="30"/>
      <c r="B88" s="31"/>
      <c r="C88" s="30"/>
      <c r="D88" s="154" t="s">
        <v>130</v>
      </c>
      <c r="E88" s="30"/>
      <c r="F88" s="155" t="s">
        <v>559</v>
      </c>
      <c r="G88" s="30"/>
      <c r="H88" s="30"/>
      <c r="I88" s="151"/>
      <c r="J88" s="30"/>
      <c r="K88" s="30"/>
      <c r="L88" s="31"/>
      <c r="M88" s="152"/>
      <c r="N88" s="153"/>
      <c r="O88" s="51"/>
      <c r="P88" s="51"/>
      <c r="Q88" s="51"/>
      <c r="R88" s="51"/>
      <c r="S88" s="51"/>
      <c r="T88" s="52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T88" s="15" t="s">
        <v>130</v>
      </c>
      <c r="AU88" s="15" t="s">
        <v>79</v>
      </c>
    </row>
    <row r="89" spans="1:65" s="12" customFormat="1" ht="22.9" customHeight="1">
      <c r="B89" s="122"/>
      <c r="D89" s="123" t="s">
        <v>68</v>
      </c>
      <c r="E89" s="133" t="s">
        <v>560</v>
      </c>
      <c r="F89" s="133" t="s">
        <v>561</v>
      </c>
      <c r="I89" s="125"/>
      <c r="J89" s="134">
        <f>BK89</f>
        <v>0</v>
      </c>
      <c r="L89" s="122"/>
      <c r="M89" s="127"/>
      <c r="N89" s="128"/>
      <c r="O89" s="128"/>
      <c r="P89" s="129">
        <f>SUM(P90:P92)</f>
        <v>0</v>
      </c>
      <c r="Q89" s="128"/>
      <c r="R89" s="129">
        <f>SUM(R90:R92)</f>
        <v>0</v>
      </c>
      <c r="S89" s="128"/>
      <c r="T89" s="130">
        <f>SUM(T90:T92)</f>
        <v>0</v>
      </c>
      <c r="AR89" s="123" t="s">
        <v>144</v>
      </c>
      <c r="AT89" s="131" t="s">
        <v>68</v>
      </c>
      <c r="AU89" s="131" t="s">
        <v>77</v>
      </c>
      <c r="AY89" s="123" t="s">
        <v>119</v>
      </c>
      <c r="BK89" s="132">
        <f>SUM(BK90:BK92)</f>
        <v>0</v>
      </c>
    </row>
    <row r="90" spans="1:65" s="2" customFormat="1" ht="16.5" customHeight="1">
      <c r="A90" s="30"/>
      <c r="B90" s="135"/>
      <c r="C90" s="136" t="s">
        <v>79</v>
      </c>
      <c r="D90" s="136" t="s">
        <v>122</v>
      </c>
      <c r="E90" s="137" t="s">
        <v>562</v>
      </c>
      <c r="F90" s="138" t="s">
        <v>563</v>
      </c>
      <c r="G90" s="139" t="s">
        <v>564</v>
      </c>
      <c r="H90" s="140">
        <v>1</v>
      </c>
      <c r="I90" s="141"/>
      <c r="J90" s="142">
        <f>ROUND(I90*H90,2)</f>
        <v>0</v>
      </c>
      <c r="K90" s="138" t="s">
        <v>558</v>
      </c>
      <c r="L90" s="31"/>
      <c r="M90" s="143" t="s">
        <v>3</v>
      </c>
      <c r="N90" s="144" t="s">
        <v>40</v>
      </c>
      <c r="O90" s="51"/>
      <c r="P90" s="145">
        <f>O90*H90</f>
        <v>0</v>
      </c>
      <c r="Q90" s="145">
        <v>0</v>
      </c>
      <c r="R90" s="145">
        <f>Q90*H90</f>
        <v>0</v>
      </c>
      <c r="S90" s="145">
        <v>0</v>
      </c>
      <c r="T90" s="146">
        <f>S90*H90</f>
        <v>0</v>
      </c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R90" s="147" t="s">
        <v>141</v>
      </c>
      <c r="AT90" s="147" t="s">
        <v>122</v>
      </c>
      <c r="AU90" s="147" t="s">
        <v>79</v>
      </c>
      <c r="AY90" s="15" t="s">
        <v>119</v>
      </c>
      <c r="BE90" s="148">
        <f>IF(N90="základní",J90,0)</f>
        <v>0</v>
      </c>
      <c r="BF90" s="148">
        <f>IF(N90="snížená",J90,0)</f>
        <v>0</v>
      </c>
      <c r="BG90" s="148">
        <f>IF(N90="zákl. přenesená",J90,0)</f>
        <v>0</v>
      </c>
      <c r="BH90" s="148">
        <f>IF(N90="sníž. přenesená",J90,0)</f>
        <v>0</v>
      </c>
      <c r="BI90" s="148">
        <f>IF(N90="nulová",J90,0)</f>
        <v>0</v>
      </c>
      <c r="BJ90" s="15" t="s">
        <v>77</v>
      </c>
      <c r="BK90" s="148">
        <f>ROUND(I90*H90,2)</f>
        <v>0</v>
      </c>
      <c r="BL90" s="15" t="s">
        <v>141</v>
      </c>
      <c r="BM90" s="147" t="s">
        <v>141</v>
      </c>
    </row>
    <row r="91" spans="1:65" s="2" customFormat="1" ht="11.25">
      <c r="A91" s="30"/>
      <c r="B91" s="31"/>
      <c r="C91" s="30"/>
      <c r="D91" s="149" t="s">
        <v>129</v>
      </c>
      <c r="E91" s="30"/>
      <c r="F91" s="150" t="s">
        <v>563</v>
      </c>
      <c r="G91" s="30"/>
      <c r="H91" s="30"/>
      <c r="I91" s="151"/>
      <c r="J91" s="30"/>
      <c r="K91" s="30"/>
      <c r="L91" s="31"/>
      <c r="M91" s="152"/>
      <c r="N91" s="153"/>
      <c r="O91" s="51"/>
      <c r="P91" s="51"/>
      <c r="Q91" s="51"/>
      <c r="R91" s="51"/>
      <c r="S91" s="51"/>
      <c r="T91" s="52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T91" s="15" t="s">
        <v>129</v>
      </c>
      <c r="AU91" s="15" t="s">
        <v>79</v>
      </c>
    </row>
    <row r="92" spans="1:65" s="2" customFormat="1" ht="11.25">
      <c r="A92" s="30"/>
      <c r="B92" s="31"/>
      <c r="C92" s="30"/>
      <c r="D92" s="154" t="s">
        <v>130</v>
      </c>
      <c r="E92" s="30"/>
      <c r="F92" s="155" t="s">
        <v>565</v>
      </c>
      <c r="G92" s="30"/>
      <c r="H92" s="30"/>
      <c r="I92" s="151"/>
      <c r="J92" s="30"/>
      <c r="K92" s="30"/>
      <c r="L92" s="31"/>
      <c r="M92" s="152"/>
      <c r="N92" s="153"/>
      <c r="O92" s="51"/>
      <c r="P92" s="51"/>
      <c r="Q92" s="51"/>
      <c r="R92" s="51"/>
      <c r="S92" s="51"/>
      <c r="T92" s="52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T92" s="15" t="s">
        <v>130</v>
      </c>
      <c r="AU92" s="15" t="s">
        <v>79</v>
      </c>
    </row>
    <row r="93" spans="1:65" s="12" customFormat="1" ht="22.9" customHeight="1">
      <c r="B93" s="122"/>
      <c r="D93" s="123" t="s">
        <v>68</v>
      </c>
      <c r="E93" s="133" t="s">
        <v>566</v>
      </c>
      <c r="F93" s="133" t="s">
        <v>567</v>
      </c>
      <c r="I93" s="125"/>
      <c r="J93" s="134">
        <f>BK93</f>
        <v>0</v>
      </c>
      <c r="L93" s="122"/>
      <c r="M93" s="127"/>
      <c r="N93" s="128"/>
      <c r="O93" s="128"/>
      <c r="P93" s="129">
        <f>SUM(P94:P96)</f>
        <v>0</v>
      </c>
      <c r="Q93" s="128"/>
      <c r="R93" s="129">
        <f>SUM(R94:R96)</f>
        <v>0</v>
      </c>
      <c r="S93" s="128"/>
      <c r="T93" s="130">
        <f>SUM(T94:T96)</f>
        <v>0</v>
      </c>
      <c r="AR93" s="123" t="s">
        <v>144</v>
      </c>
      <c r="AT93" s="131" t="s">
        <v>68</v>
      </c>
      <c r="AU93" s="131" t="s">
        <v>77</v>
      </c>
      <c r="AY93" s="123" t="s">
        <v>119</v>
      </c>
      <c r="BK93" s="132">
        <f>SUM(BK94:BK96)</f>
        <v>0</v>
      </c>
    </row>
    <row r="94" spans="1:65" s="2" customFormat="1" ht="16.5" customHeight="1">
      <c r="A94" s="30"/>
      <c r="B94" s="135"/>
      <c r="C94" s="136" t="s">
        <v>136</v>
      </c>
      <c r="D94" s="136" t="s">
        <v>122</v>
      </c>
      <c r="E94" s="137" t="s">
        <v>568</v>
      </c>
      <c r="F94" s="138" t="s">
        <v>567</v>
      </c>
      <c r="G94" s="139" t="s">
        <v>191</v>
      </c>
      <c r="H94" s="140">
        <v>1</v>
      </c>
      <c r="I94" s="141"/>
      <c r="J94" s="142">
        <f>ROUND(I94*H94,2)</f>
        <v>0</v>
      </c>
      <c r="K94" s="138" t="s">
        <v>558</v>
      </c>
      <c r="L94" s="31"/>
      <c r="M94" s="143" t="s">
        <v>3</v>
      </c>
      <c r="N94" s="144" t="s">
        <v>40</v>
      </c>
      <c r="O94" s="51"/>
      <c r="P94" s="145">
        <f>O94*H94</f>
        <v>0</v>
      </c>
      <c r="Q94" s="145">
        <v>0</v>
      </c>
      <c r="R94" s="145">
        <f>Q94*H94</f>
        <v>0</v>
      </c>
      <c r="S94" s="145">
        <v>0</v>
      </c>
      <c r="T94" s="146">
        <f>S94*H94</f>
        <v>0</v>
      </c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R94" s="147" t="s">
        <v>141</v>
      </c>
      <c r="AT94" s="147" t="s">
        <v>122</v>
      </c>
      <c r="AU94" s="147" t="s">
        <v>79</v>
      </c>
      <c r="AY94" s="15" t="s">
        <v>119</v>
      </c>
      <c r="BE94" s="148">
        <f>IF(N94="základní",J94,0)</f>
        <v>0</v>
      </c>
      <c r="BF94" s="148">
        <f>IF(N94="snížená",J94,0)</f>
        <v>0</v>
      </c>
      <c r="BG94" s="148">
        <f>IF(N94="zákl. přenesená",J94,0)</f>
        <v>0</v>
      </c>
      <c r="BH94" s="148">
        <f>IF(N94="sníž. přenesená",J94,0)</f>
        <v>0</v>
      </c>
      <c r="BI94" s="148">
        <f>IF(N94="nulová",J94,0)</f>
        <v>0</v>
      </c>
      <c r="BJ94" s="15" t="s">
        <v>77</v>
      </c>
      <c r="BK94" s="148">
        <f>ROUND(I94*H94,2)</f>
        <v>0</v>
      </c>
      <c r="BL94" s="15" t="s">
        <v>141</v>
      </c>
      <c r="BM94" s="147" t="s">
        <v>147</v>
      </c>
    </row>
    <row r="95" spans="1:65" s="2" customFormat="1" ht="11.25">
      <c r="A95" s="30"/>
      <c r="B95" s="31"/>
      <c r="C95" s="30"/>
      <c r="D95" s="149" t="s">
        <v>129</v>
      </c>
      <c r="E95" s="30"/>
      <c r="F95" s="150" t="s">
        <v>567</v>
      </c>
      <c r="G95" s="30"/>
      <c r="H95" s="30"/>
      <c r="I95" s="151"/>
      <c r="J95" s="30"/>
      <c r="K95" s="30"/>
      <c r="L95" s="31"/>
      <c r="M95" s="152"/>
      <c r="N95" s="153"/>
      <c r="O95" s="51"/>
      <c r="P95" s="51"/>
      <c r="Q95" s="51"/>
      <c r="R95" s="51"/>
      <c r="S95" s="51"/>
      <c r="T95" s="52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T95" s="15" t="s">
        <v>129</v>
      </c>
      <c r="AU95" s="15" t="s">
        <v>79</v>
      </c>
    </row>
    <row r="96" spans="1:65" s="2" customFormat="1" ht="11.25">
      <c r="A96" s="30"/>
      <c r="B96" s="31"/>
      <c r="C96" s="30"/>
      <c r="D96" s="154" t="s">
        <v>130</v>
      </c>
      <c r="E96" s="30"/>
      <c r="F96" s="155" t="s">
        <v>569</v>
      </c>
      <c r="G96" s="30"/>
      <c r="H96" s="30"/>
      <c r="I96" s="151"/>
      <c r="J96" s="30"/>
      <c r="K96" s="30"/>
      <c r="L96" s="31"/>
      <c r="M96" s="167"/>
      <c r="N96" s="168"/>
      <c r="O96" s="169"/>
      <c r="P96" s="169"/>
      <c r="Q96" s="169"/>
      <c r="R96" s="169"/>
      <c r="S96" s="169"/>
      <c r="T96" s="17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T96" s="15" t="s">
        <v>130</v>
      </c>
      <c r="AU96" s="15" t="s">
        <v>79</v>
      </c>
    </row>
    <row r="97" spans="1:31" s="2" customFormat="1" ht="6.95" customHeight="1">
      <c r="A97" s="30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31"/>
      <c r="M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</sheetData>
  <autoFilter ref="C82:K96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/>
    <hyperlink ref="F92" r:id="rId2"/>
    <hyperlink ref="F96" r:id="rId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9"/>
  <sheetViews>
    <sheetView showGridLines="0" tabSelected="1" topLeftCell="A263" workbookViewId="0">
      <selection activeCell="F295" sqref="F29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 t="s">
        <v>6</v>
      </c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5" t="s">
        <v>88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79</v>
      </c>
    </row>
    <row r="4" spans="1:46" s="1" customFormat="1" ht="24.95" customHeight="1">
      <c r="B4" s="18"/>
      <c r="D4" s="19" t="s">
        <v>89</v>
      </c>
      <c r="L4" s="18"/>
      <c r="M4" s="86" t="s">
        <v>11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5" t="s">
        <v>17</v>
      </c>
      <c r="L6" s="18"/>
    </row>
    <row r="7" spans="1:46" s="1" customFormat="1" ht="16.5" customHeight="1">
      <c r="B7" s="18"/>
      <c r="E7" s="290" t="str">
        <f>'Rekapitulace stavby'!K6</f>
        <v>Revize - Rekonstrukce-zdroje tepla v objektu VŠK E.ROŠICKÉHO v Olomouci</v>
      </c>
      <c r="F7" s="291"/>
      <c r="G7" s="291"/>
      <c r="H7" s="291"/>
      <c r="L7" s="18"/>
    </row>
    <row r="8" spans="1:46" s="2" customFormat="1" ht="12" customHeight="1">
      <c r="A8" s="30"/>
      <c r="B8" s="31"/>
      <c r="C8" s="30"/>
      <c r="D8" s="25" t="s">
        <v>90</v>
      </c>
      <c r="E8" s="30"/>
      <c r="F8" s="30"/>
      <c r="G8" s="30"/>
      <c r="H8" s="30"/>
      <c r="I8" s="30"/>
      <c r="J8" s="30"/>
      <c r="K8" s="30"/>
      <c r="L8" s="87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52" t="s">
        <v>570</v>
      </c>
      <c r="F9" s="292"/>
      <c r="G9" s="292"/>
      <c r="H9" s="292"/>
      <c r="I9" s="30"/>
      <c r="J9" s="30"/>
      <c r="K9" s="30"/>
      <c r="L9" s="87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87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5" t="s">
        <v>19</v>
      </c>
      <c r="E11" s="30"/>
      <c r="F11" s="23" t="s">
        <v>3</v>
      </c>
      <c r="G11" s="30"/>
      <c r="H11" s="30"/>
      <c r="I11" s="25" t="s">
        <v>20</v>
      </c>
      <c r="J11" s="23" t="s">
        <v>3</v>
      </c>
      <c r="K11" s="30"/>
      <c r="L11" s="87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21</v>
      </c>
      <c r="E12" s="30"/>
      <c r="F12" s="23" t="s">
        <v>22</v>
      </c>
      <c r="G12" s="30"/>
      <c r="H12" s="30"/>
      <c r="I12" s="25" t="s">
        <v>23</v>
      </c>
      <c r="J12" s="48" t="str">
        <f>'Rekapitulace stavby'!AN8</f>
        <v>31. 1. 2022</v>
      </c>
      <c r="K12" s="30"/>
      <c r="L12" s="87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87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5" t="s">
        <v>25</v>
      </c>
      <c r="E14" s="30"/>
      <c r="F14" s="30"/>
      <c r="G14" s="30"/>
      <c r="H14" s="30"/>
      <c r="I14" s="25" t="s">
        <v>26</v>
      </c>
      <c r="J14" s="23" t="str">
        <f>IF('Rekapitulace stavby'!AN10="","",'Rekapitulace stavby'!AN10)</f>
        <v/>
      </c>
      <c r="K14" s="30"/>
      <c r="L14" s="87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3" t="str">
        <f>IF('Rekapitulace stavby'!E11="","",'Rekapitulace stavby'!E11)</f>
        <v xml:space="preserve"> </v>
      </c>
      <c r="F15" s="30"/>
      <c r="G15" s="30"/>
      <c r="H15" s="30"/>
      <c r="I15" s="25" t="s">
        <v>27</v>
      </c>
      <c r="J15" s="23" t="str">
        <f>IF('Rekapitulace stavby'!AN11="","",'Rekapitulace stavby'!AN11)</f>
        <v/>
      </c>
      <c r="K15" s="30"/>
      <c r="L15" s="87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87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5" t="s">
        <v>28</v>
      </c>
      <c r="E17" s="30"/>
      <c r="F17" s="30"/>
      <c r="G17" s="30"/>
      <c r="H17" s="30"/>
      <c r="I17" s="25" t="s">
        <v>26</v>
      </c>
      <c r="J17" s="26" t="str">
        <f>'Rekapitulace stavby'!AN13</f>
        <v>Vyplň údaj</v>
      </c>
      <c r="K17" s="30"/>
      <c r="L17" s="87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93" t="str">
        <f>'Rekapitulace stavby'!E14</f>
        <v>Vyplň údaj</v>
      </c>
      <c r="F18" s="273"/>
      <c r="G18" s="273"/>
      <c r="H18" s="273"/>
      <c r="I18" s="25" t="s">
        <v>27</v>
      </c>
      <c r="J18" s="26" t="str">
        <f>'Rekapitulace stavby'!AN14</f>
        <v>Vyplň údaj</v>
      </c>
      <c r="K18" s="30"/>
      <c r="L18" s="87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87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5" t="s">
        <v>30</v>
      </c>
      <c r="E20" s="30"/>
      <c r="F20" s="30"/>
      <c r="G20" s="30"/>
      <c r="H20" s="30"/>
      <c r="I20" s="25" t="s">
        <v>26</v>
      </c>
      <c r="J20" s="23" t="str">
        <f>IF('Rekapitulace stavby'!AN16="","",'Rekapitulace stavby'!AN16)</f>
        <v/>
      </c>
      <c r="K20" s="30"/>
      <c r="L20" s="87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3" t="str">
        <f>IF('Rekapitulace stavby'!E17="","",'Rekapitulace stavby'!E17)</f>
        <v xml:space="preserve"> </v>
      </c>
      <c r="F21" s="30"/>
      <c r="G21" s="30"/>
      <c r="H21" s="30"/>
      <c r="I21" s="25" t="s">
        <v>27</v>
      </c>
      <c r="J21" s="23" t="str">
        <f>IF('Rekapitulace stavby'!AN17="","",'Rekapitulace stavby'!AN17)</f>
        <v/>
      </c>
      <c r="K21" s="30"/>
      <c r="L21" s="87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87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5" t="s">
        <v>32</v>
      </c>
      <c r="E23" s="30"/>
      <c r="F23" s="30"/>
      <c r="G23" s="30"/>
      <c r="H23" s="30"/>
      <c r="I23" s="25" t="s">
        <v>26</v>
      </c>
      <c r="J23" s="23" t="str">
        <f>IF('Rekapitulace stavby'!AN19="","",'Rekapitulace stavby'!AN19)</f>
        <v/>
      </c>
      <c r="K23" s="30"/>
      <c r="L23" s="87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3" t="str">
        <f>IF('Rekapitulace stavby'!E20="","",'Rekapitulace stavby'!E20)</f>
        <v xml:space="preserve"> </v>
      </c>
      <c r="F24" s="30"/>
      <c r="G24" s="30"/>
      <c r="H24" s="30"/>
      <c r="I24" s="25" t="s">
        <v>27</v>
      </c>
      <c r="J24" s="23" t="str">
        <f>IF('Rekapitulace stavby'!AN20="","",'Rekapitulace stavby'!AN20)</f>
        <v/>
      </c>
      <c r="K24" s="30"/>
      <c r="L24" s="87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87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5" t="s">
        <v>33</v>
      </c>
      <c r="E26" s="30"/>
      <c r="F26" s="30"/>
      <c r="G26" s="30"/>
      <c r="H26" s="30"/>
      <c r="I26" s="30"/>
      <c r="J26" s="30"/>
      <c r="K26" s="30"/>
      <c r="L26" s="87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88"/>
      <c r="B27" s="89"/>
      <c r="C27" s="88"/>
      <c r="D27" s="88"/>
      <c r="E27" s="278" t="s">
        <v>3</v>
      </c>
      <c r="F27" s="278"/>
      <c r="G27" s="278"/>
      <c r="H27" s="278"/>
      <c r="I27" s="88"/>
      <c r="J27" s="88"/>
      <c r="K27" s="88"/>
      <c r="L27" s="90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87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59"/>
      <c r="E29" s="59"/>
      <c r="F29" s="59"/>
      <c r="G29" s="59"/>
      <c r="H29" s="59"/>
      <c r="I29" s="59"/>
      <c r="J29" s="59"/>
      <c r="K29" s="59"/>
      <c r="L29" s="87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1" t="s">
        <v>35</v>
      </c>
      <c r="E30" s="30"/>
      <c r="F30" s="30"/>
      <c r="G30" s="30"/>
      <c r="H30" s="30"/>
      <c r="I30" s="30"/>
      <c r="J30" s="64">
        <f>ROUND(J86, 2)</f>
        <v>0</v>
      </c>
      <c r="K30" s="30"/>
      <c r="L30" s="87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59"/>
      <c r="E31" s="59"/>
      <c r="F31" s="59"/>
      <c r="G31" s="59"/>
      <c r="H31" s="59"/>
      <c r="I31" s="59"/>
      <c r="J31" s="59"/>
      <c r="K31" s="59"/>
      <c r="L31" s="8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37</v>
      </c>
      <c r="G32" s="30"/>
      <c r="H32" s="30"/>
      <c r="I32" s="34" t="s">
        <v>36</v>
      </c>
      <c r="J32" s="34" t="s">
        <v>38</v>
      </c>
      <c r="K32" s="30"/>
      <c r="L32" s="87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92" t="s">
        <v>39</v>
      </c>
      <c r="E33" s="25" t="s">
        <v>40</v>
      </c>
      <c r="F33" s="93">
        <f>ROUND((SUM(BE86:BE288)),  2)</f>
        <v>0</v>
      </c>
      <c r="G33" s="30"/>
      <c r="H33" s="30"/>
      <c r="I33" s="94">
        <v>0.21</v>
      </c>
      <c r="J33" s="93">
        <f>ROUND(((SUM(BE86:BE288))*I33),  2)</f>
        <v>0</v>
      </c>
      <c r="K33" s="30"/>
      <c r="L33" s="87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5" t="s">
        <v>41</v>
      </c>
      <c r="F34" s="93">
        <f>ROUND((SUM(BF86:BF288)),  2)</f>
        <v>0</v>
      </c>
      <c r="G34" s="30"/>
      <c r="H34" s="30"/>
      <c r="I34" s="94">
        <v>0.15</v>
      </c>
      <c r="J34" s="93">
        <f>ROUND(((SUM(BF86:BF288))*I34),  2)</f>
        <v>0</v>
      </c>
      <c r="K34" s="30"/>
      <c r="L34" s="87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42</v>
      </c>
      <c r="F35" s="93">
        <f>ROUND((SUM(BG86:BG288)),  2)</f>
        <v>0</v>
      </c>
      <c r="G35" s="30"/>
      <c r="H35" s="30"/>
      <c r="I35" s="94">
        <v>0.21</v>
      </c>
      <c r="J35" s="93">
        <f>0</f>
        <v>0</v>
      </c>
      <c r="K35" s="30"/>
      <c r="L35" s="87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43</v>
      </c>
      <c r="F36" s="93">
        <f>ROUND((SUM(BH86:BH288)),  2)</f>
        <v>0</v>
      </c>
      <c r="G36" s="30"/>
      <c r="H36" s="30"/>
      <c r="I36" s="94">
        <v>0.15</v>
      </c>
      <c r="J36" s="93">
        <f>0</f>
        <v>0</v>
      </c>
      <c r="K36" s="30"/>
      <c r="L36" s="8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44</v>
      </c>
      <c r="F37" s="93">
        <f>ROUND((SUM(BI86:BI288)),  2)</f>
        <v>0</v>
      </c>
      <c r="G37" s="30"/>
      <c r="H37" s="30"/>
      <c r="I37" s="94">
        <v>0</v>
      </c>
      <c r="J37" s="93">
        <f>0</f>
        <v>0</v>
      </c>
      <c r="K37" s="30"/>
      <c r="L37" s="87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87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95"/>
      <c r="D39" s="96" t="s">
        <v>45</v>
      </c>
      <c r="E39" s="53"/>
      <c r="F39" s="53"/>
      <c r="G39" s="97" t="s">
        <v>46</v>
      </c>
      <c r="H39" s="98" t="s">
        <v>47</v>
      </c>
      <c r="I39" s="53"/>
      <c r="J39" s="99">
        <f>SUM(J30:J37)</f>
        <v>0</v>
      </c>
      <c r="K39" s="100"/>
      <c r="L39" s="87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87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4" spans="1:31" s="2" customFormat="1" ht="6.95" customHeight="1">
      <c r="A44" s="30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87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s="2" customFormat="1" ht="24.95" customHeight="1">
      <c r="A45" s="30"/>
      <c r="B45" s="31"/>
      <c r="C45" s="19" t="s">
        <v>92</v>
      </c>
      <c r="D45" s="30"/>
      <c r="E45" s="30"/>
      <c r="F45" s="30"/>
      <c r="G45" s="30"/>
      <c r="H45" s="30"/>
      <c r="I45" s="30"/>
      <c r="J45" s="30"/>
      <c r="K45" s="30"/>
      <c r="L45" s="87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</row>
    <row r="46" spans="1:31" s="2" customFormat="1" ht="6.95" customHeight="1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87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12" customHeight="1">
      <c r="A47" s="30"/>
      <c r="B47" s="31"/>
      <c r="C47" s="25" t="s">
        <v>17</v>
      </c>
      <c r="D47" s="30"/>
      <c r="E47" s="30"/>
      <c r="F47" s="30"/>
      <c r="G47" s="30"/>
      <c r="H47" s="30"/>
      <c r="I47" s="30"/>
      <c r="J47" s="30"/>
      <c r="K47" s="30"/>
      <c r="L47" s="87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16.5" customHeight="1">
      <c r="A48" s="30"/>
      <c r="B48" s="31"/>
      <c r="C48" s="30"/>
      <c r="D48" s="30"/>
      <c r="E48" s="290" t="str">
        <f>E7</f>
        <v>Revize - Rekonstrukce-zdroje tepla v objektu VŠK E.ROŠICKÉHO v Olomouci</v>
      </c>
      <c r="F48" s="291"/>
      <c r="G48" s="291"/>
      <c r="H48" s="291"/>
      <c r="I48" s="30"/>
      <c r="J48" s="30"/>
      <c r="K48" s="30"/>
      <c r="L48" s="87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12" customHeight="1">
      <c r="A49" s="30"/>
      <c r="B49" s="31"/>
      <c r="C49" s="25" t="s">
        <v>90</v>
      </c>
      <c r="D49" s="30"/>
      <c r="E49" s="30"/>
      <c r="F49" s="30"/>
      <c r="G49" s="30"/>
      <c r="H49" s="30"/>
      <c r="I49" s="30"/>
      <c r="J49" s="30"/>
      <c r="K49" s="30"/>
      <c r="L49" s="87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16.5" customHeight="1">
      <c r="A50" s="30"/>
      <c r="B50" s="31"/>
      <c r="C50" s="30"/>
      <c r="D50" s="30"/>
      <c r="E50" s="252" t="str">
        <f>E9</f>
        <v>04 - MaR a EMI</v>
      </c>
      <c r="F50" s="292"/>
      <c r="G50" s="292"/>
      <c r="H50" s="292"/>
      <c r="I50" s="30"/>
      <c r="J50" s="30"/>
      <c r="K50" s="30"/>
      <c r="L50" s="87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2" customFormat="1" ht="6.95" customHeight="1">
      <c r="A51" s="30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87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</row>
    <row r="52" spans="1:47" s="2" customFormat="1" ht="12" customHeight="1">
      <c r="A52" s="30"/>
      <c r="B52" s="31"/>
      <c r="C52" s="25" t="s">
        <v>21</v>
      </c>
      <c r="D52" s="30"/>
      <c r="E52" s="30"/>
      <c r="F52" s="23" t="str">
        <f>F12</f>
        <v xml:space="preserve"> </v>
      </c>
      <c r="G52" s="30"/>
      <c r="H52" s="30"/>
      <c r="I52" s="25" t="s">
        <v>23</v>
      </c>
      <c r="J52" s="48" t="str">
        <f>IF(J12="","",J12)</f>
        <v>31. 1. 2022</v>
      </c>
      <c r="K52" s="30"/>
      <c r="L52" s="87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6.95" customHeight="1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87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15.2" customHeight="1">
      <c r="A54" s="30"/>
      <c r="B54" s="31"/>
      <c r="C54" s="25" t="s">
        <v>25</v>
      </c>
      <c r="D54" s="30"/>
      <c r="E54" s="30"/>
      <c r="F54" s="23" t="str">
        <f>E15</f>
        <v xml:space="preserve"> </v>
      </c>
      <c r="G54" s="30"/>
      <c r="H54" s="30"/>
      <c r="I54" s="25" t="s">
        <v>30</v>
      </c>
      <c r="J54" s="28" t="str">
        <f>E21</f>
        <v xml:space="preserve"> </v>
      </c>
      <c r="K54" s="30"/>
      <c r="L54" s="87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15.2" customHeight="1">
      <c r="A55" s="30"/>
      <c r="B55" s="31"/>
      <c r="C55" s="25" t="s">
        <v>28</v>
      </c>
      <c r="D55" s="30"/>
      <c r="E55" s="30"/>
      <c r="F55" s="23" t="str">
        <f>IF(E18="","",E18)</f>
        <v>Vyplň údaj</v>
      </c>
      <c r="G55" s="30"/>
      <c r="H55" s="30"/>
      <c r="I55" s="25" t="s">
        <v>32</v>
      </c>
      <c r="J55" s="28" t="str">
        <f>E24</f>
        <v xml:space="preserve"> </v>
      </c>
      <c r="K55" s="30"/>
      <c r="L55" s="87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47" s="2" customFormat="1" ht="10.35" customHeight="1">
      <c r="A56" s="30"/>
      <c r="B56" s="31"/>
      <c r="C56" s="30"/>
      <c r="D56" s="30"/>
      <c r="E56" s="30"/>
      <c r="F56" s="30"/>
      <c r="G56" s="30"/>
      <c r="H56" s="30"/>
      <c r="I56" s="30"/>
      <c r="J56" s="30"/>
      <c r="K56" s="30"/>
      <c r="L56" s="87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47" s="2" customFormat="1" ht="29.25" customHeight="1">
      <c r="A57" s="30"/>
      <c r="B57" s="31"/>
      <c r="C57" s="101" t="s">
        <v>93</v>
      </c>
      <c r="D57" s="95"/>
      <c r="E57" s="95"/>
      <c r="F57" s="95"/>
      <c r="G57" s="95"/>
      <c r="H57" s="95"/>
      <c r="I57" s="95"/>
      <c r="J57" s="102" t="s">
        <v>94</v>
      </c>
      <c r="K57" s="95"/>
      <c r="L57" s="87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1:47" s="2" customFormat="1" ht="10.35" customHeight="1">
      <c r="A58" s="30"/>
      <c r="B58" s="31"/>
      <c r="C58" s="30"/>
      <c r="D58" s="30"/>
      <c r="E58" s="30"/>
      <c r="F58" s="30"/>
      <c r="G58" s="30"/>
      <c r="H58" s="30"/>
      <c r="I58" s="30"/>
      <c r="J58" s="30"/>
      <c r="K58" s="30"/>
      <c r="L58" s="87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47" s="2" customFormat="1" ht="22.9" customHeight="1">
      <c r="A59" s="30"/>
      <c r="B59" s="31"/>
      <c r="C59" s="103" t="s">
        <v>67</v>
      </c>
      <c r="D59" s="30"/>
      <c r="E59" s="30"/>
      <c r="F59" s="30"/>
      <c r="G59" s="30"/>
      <c r="H59" s="30"/>
      <c r="I59" s="30"/>
      <c r="J59" s="64">
        <f>J86</f>
        <v>0</v>
      </c>
      <c r="K59" s="30"/>
      <c r="L59" s="87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U59" s="15" t="s">
        <v>95</v>
      </c>
    </row>
    <row r="60" spans="1:47" s="9" customFormat="1" ht="24.95" customHeight="1">
      <c r="B60" s="104"/>
      <c r="D60" s="105" t="s">
        <v>96</v>
      </c>
      <c r="E60" s="106"/>
      <c r="F60" s="106"/>
      <c r="G60" s="106"/>
      <c r="H60" s="106"/>
      <c r="I60" s="106"/>
      <c r="J60" s="107">
        <f>J87</f>
        <v>0</v>
      </c>
      <c r="L60" s="104"/>
    </row>
    <row r="61" spans="1:47" s="10" customFormat="1" ht="19.899999999999999" customHeight="1">
      <c r="B61" s="108"/>
      <c r="D61" s="109" t="s">
        <v>571</v>
      </c>
      <c r="E61" s="110"/>
      <c r="F61" s="110"/>
      <c r="G61" s="110"/>
      <c r="H61" s="110"/>
      <c r="I61" s="110"/>
      <c r="J61" s="111">
        <f>J88</f>
        <v>0</v>
      </c>
      <c r="L61" s="108"/>
    </row>
    <row r="62" spans="1:47" s="10" customFormat="1" ht="19.899999999999999" customHeight="1">
      <c r="B62" s="108"/>
      <c r="D62" s="109" t="s">
        <v>572</v>
      </c>
      <c r="E62" s="110"/>
      <c r="F62" s="110"/>
      <c r="G62" s="110"/>
      <c r="H62" s="110"/>
      <c r="I62" s="110"/>
      <c r="J62" s="111">
        <f>J186</f>
        <v>0</v>
      </c>
      <c r="L62" s="108"/>
    </row>
    <row r="63" spans="1:47" s="10" customFormat="1" ht="19.899999999999999" customHeight="1">
      <c r="B63" s="108"/>
      <c r="D63" s="109" t="s">
        <v>573</v>
      </c>
      <c r="E63" s="110"/>
      <c r="F63" s="110"/>
      <c r="G63" s="110"/>
      <c r="H63" s="110"/>
      <c r="I63" s="110"/>
      <c r="J63" s="111">
        <f>J197</f>
        <v>0</v>
      </c>
      <c r="L63" s="108"/>
    </row>
    <row r="64" spans="1:47" s="10" customFormat="1" ht="19.899999999999999" customHeight="1">
      <c r="B64" s="108"/>
      <c r="D64" s="109" t="s">
        <v>574</v>
      </c>
      <c r="E64" s="110"/>
      <c r="F64" s="110"/>
      <c r="G64" s="110"/>
      <c r="H64" s="110"/>
      <c r="I64" s="110"/>
      <c r="J64" s="111">
        <f>J219</f>
        <v>0</v>
      </c>
      <c r="L64" s="108"/>
    </row>
    <row r="65" spans="1:31" s="10" customFormat="1" ht="19.899999999999999" customHeight="1">
      <c r="B65" s="108"/>
      <c r="D65" s="109" t="s">
        <v>575</v>
      </c>
      <c r="E65" s="110"/>
      <c r="F65" s="110"/>
      <c r="G65" s="110"/>
      <c r="H65" s="110"/>
      <c r="I65" s="110"/>
      <c r="J65" s="111">
        <f>J265</f>
        <v>0</v>
      </c>
      <c r="L65" s="108"/>
    </row>
    <row r="66" spans="1:31" s="10" customFormat="1" ht="19.899999999999999" customHeight="1">
      <c r="B66" s="108"/>
      <c r="D66" s="109" t="s">
        <v>576</v>
      </c>
      <c r="E66" s="110"/>
      <c r="F66" s="110"/>
      <c r="G66" s="110"/>
      <c r="H66" s="110"/>
      <c r="I66" s="110"/>
      <c r="J66" s="111">
        <f>J280</f>
        <v>0</v>
      </c>
      <c r="L66" s="108"/>
    </row>
    <row r="67" spans="1:31" s="2" customFormat="1" ht="21.75" customHeight="1">
      <c r="A67" s="30"/>
      <c r="B67" s="31"/>
      <c r="C67" s="30"/>
      <c r="D67" s="30"/>
      <c r="E67" s="30"/>
      <c r="F67" s="30"/>
      <c r="G67" s="30"/>
      <c r="H67" s="30"/>
      <c r="I67" s="30"/>
      <c r="J67" s="30"/>
      <c r="K67" s="30"/>
      <c r="L67" s="87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</row>
    <row r="68" spans="1:31" s="2" customFormat="1" ht="6.95" customHeight="1">
      <c r="A68" s="30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87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</row>
    <row r="72" spans="1:31" s="2" customFormat="1" ht="6.95" customHeight="1">
      <c r="A72" s="30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87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</row>
    <row r="73" spans="1:31" s="2" customFormat="1" ht="24.95" customHeight="1">
      <c r="A73" s="30"/>
      <c r="B73" s="31"/>
      <c r="C73" s="19" t="s">
        <v>104</v>
      </c>
      <c r="D73" s="30"/>
      <c r="E73" s="30"/>
      <c r="F73" s="30"/>
      <c r="G73" s="30"/>
      <c r="H73" s="30"/>
      <c r="I73" s="30"/>
      <c r="J73" s="30"/>
      <c r="K73" s="30"/>
      <c r="L73" s="87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</row>
    <row r="74" spans="1:31" s="2" customFormat="1" ht="6.95" customHeight="1">
      <c r="A74" s="30"/>
      <c r="B74" s="31"/>
      <c r="C74" s="30"/>
      <c r="D74" s="30"/>
      <c r="E74" s="30"/>
      <c r="F74" s="30"/>
      <c r="G74" s="30"/>
      <c r="H74" s="30"/>
      <c r="I74" s="30"/>
      <c r="J74" s="30"/>
      <c r="K74" s="30"/>
      <c r="L74" s="87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</row>
    <row r="75" spans="1:31" s="2" customFormat="1" ht="12" customHeight="1">
      <c r="A75" s="30"/>
      <c r="B75" s="31"/>
      <c r="C75" s="25" t="s">
        <v>17</v>
      </c>
      <c r="D75" s="30"/>
      <c r="E75" s="30"/>
      <c r="F75" s="30"/>
      <c r="G75" s="30"/>
      <c r="H75" s="30"/>
      <c r="I75" s="30"/>
      <c r="J75" s="30"/>
      <c r="K75" s="30"/>
      <c r="L75" s="87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s="2" customFormat="1" ht="16.5" customHeight="1">
      <c r="A76" s="30"/>
      <c r="B76" s="31"/>
      <c r="C76" s="30"/>
      <c r="D76" s="30"/>
      <c r="E76" s="290" t="str">
        <f>E7</f>
        <v>Revize - Rekonstrukce-zdroje tepla v objektu VŠK E.ROŠICKÉHO v Olomouci</v>
      </c>
      <c r="F76" s="291"/>
      <c r="G76" s="291"/>
      <c r="H76" s="291"/>
      <c r="I76" s="30"/>
      <c r="J76" s="30"/>
      <c r="K76" s="30"/>
      <c r="L76" s="87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2" customHeight="1">
      <c r="A77" s="30"/>
      <c r="B77" s="31"/>
      <c r="C77" s="25" t="s">
        <v>90</v>
      </c>
      <c r="D77" s="30"/>
      <c r="E77" s="30"/>
      <c r="F77" s="30"/>
      <c r="G77" s="30"/>
      <c r="H77" s="30"/>
      <c r="I77" s="30"/>
      <c r="J77" s="30"/>
      <c r="K77" s="30"/>
      <c r="L77" s="87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s="2" customFormat="1" ht="16.5" customHeight="1">
      <c r="A78" s="30"/>
      <c r="B78" s="31"/>
      <c r="C78" s="30"/>
      <c r="D78" s="30"/>
      <c r="E78" s="252" t="str">
        <f>E9</f>
        <v>04 - MaR a EMI</v>
      </c>
      <c r="F78" s="292"/>
      <c r="G78" s="292"/>
      <c r="H78" s="292"/>
      <c r="I78" s="30"/>
      <c r="J78" s="30"/>
      <c r="K78" s="30"/>
      <c r="L78" s="87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</row>
    <row r="79" spans="1:31" s="2" customFormat="1" ht="6.95" customHeight="1">
      <c r="A79" s="30"/>
      <c r="B79" s="31"/>
      <c r="C79" s="30"/>
      <c r="D79" s="30"/>
      <c r="E79" s="30"/>
      <c r="F79" s="30"/>
      <c r="G79" s="30"/>
      <c r="H79" s="30"/>
      <c r="I79" s="30"/>
      <c r="J79" s="30"/>
      <c r="K79" s="30"/>
      <c r="L79" s="87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</row>
    <row r="80" spans="1:31" s="2" customFormat="1" ht="12" customHeight="1">
      <c r="A80" s="30"/>
      <c r="B80" s="31"/>
      <c r="C80" s="25" t="s">
        <v>21</v>
      </c>
      <c r="D80" s="30"/>
      <c r="E80" s="30"/>
      <c r="F80" s="23" t="str">
        <f>F12</f>
        <v xml:space="preserve"> </v>
      </c>
      <c r="G80" s="30"/>
      <c r="H80" s="30"/>
      <c r="I80" s="25" t="s">
        <v>23</v>
      </c>
      <c r="J80" s="48" t="str">
        <f>IF(J12="","",J12)</f>
        <v>31. 1. 2022</v>
      </c>
      <c r="K80" s="30"/>
      <c r="L80" s="87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65" s="2" customFormat="1" ht="6.95" customHeight="1">
      <c r="A81" s="30"/>
      <c r="B81" s="31"/>
      <c r="C81" s="30"/>
      <c r="D81" s="30"/>
      <c r="E81" s="30"/>
      <c r="F81" s="30"/>
      <c r="G81" s="30"/>
      <c r="H81" s="30"/>
      <c r="I81" s="30"/>
      <c r="J81" s="30"/>
      <c r="K81" s="30"/>
      <c r="L81" s="87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65" s="2" customFormat="1" ht="15.2" customHeight="1">
      <c r="A82" s="30"/>
      <c r="B82" s="31"/>
      <c r="C82" s="25" t="s">
        <v>25</v>
      </c>
      <c r="D82" s="30"/>
      <c r="E82" s="30"/>
      <c r="F82" s="23" t="str">
        <f>E15</f>
        <v xml:space="preserve"> </v>
      </c>
      <c r="G82" s="30"/>
      <c r="H82" s="30"/>
      <c r="I82" s="25" t="s">
        <v>30</v>
      </c>
      <c r="J82" s="28" t="str">
        <f>E21</f>
        <v xml:space="preserve"> </v>
      </c>
      <c r="K82" s="30"/>
      <c r="L82" s="87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65" s="2" customFormat="1" ht="15.2" customHeight="1">
      <c r="A83" s="30"/>
      <c r="B83" s="31"/>
      <c r="C83" s="25" t="s">
        <v>28</v>
      </c>
      <c r="D83" s="30"/>
      <c r="E83" s="30"/>
      <c r="F83" s="23" t="str">
        <f>IF(E18="","",E18)</f>
        <v>Vyplň údaj</v>
      </c>
      <c r="G83" s="30"/>
      <c r="H83" s="30"/>
      <c r="I83" s="25" t="s">
        <v>32</v>
      </c>
      <c r="J83" s="28" t="str">
        <f>E24</f>
        <v xml:space="preserve"> </v>
      </c>
      <c r="K83" s="30"/>
      <c r="L83" s="87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65" s="2" customFormat="1" ht="10.35" customHeight="1">
      <c r="A84" s="30"/>
      <c r="B84" s="31"/>
      <c r="C84" s="30"/>
      <c r="D84" s="30"/>
      <c r="E84" s="30"/>
      <c r="F84" s="30"/>
      <c r="G84" s="30"/>
      <c r="H84" s="30"/>
      <c r="I84" s="30"/>
      <c r="J84" s="30"/>
      <c r="K84" s="30"/>
      <c r="L84" s="87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65" s="11" customFormat="1" ht="29.25" customHeight="1">
      <c r="A85" s="112"/>
      <c r="B85" s="113"/>
      <c r="C85" s="114" t="s">
        <v>105</v>
      </c>
      <c r="D85" s="115" t="s">
        <v>54</v>
      </c>
      <c r="E85" s="115" t="s">
        <v>50</v>
      </c>
      <c r="F85" s="115" t="s">
        <v>51</v>
      </c>
      <c r="G85" s="115" t="s">
        <v>106</v>
      </c>
      <c r="H85" s="115" t="s">
        <v>107</v>
      </c>
      <c r="I85" s="115" t="s">
        <v>108</v>
      </c>
      <c r="J85" s="115" t="s">
        <v>94</v>
      </c>
      <c r="K85" s="116" t="s">
        <v>109</v>
      </c>
      <c r="L85" s="117"/>
      <c r="M85" s="55" t="s">
        <v>3</v>
      </c>
      <c r="N85" s="56" t="s">
        <v>39</v>
      </c>
      <c r="O85" s="56" t="s">
        <v>110</v>
      </c>
      <c r="P85" s="56" t="s">
        <v>111</v>
      </c>
      <c r="Q85" s="56" t="s">
        <v>112</v>
      </c>
      <c r="R85" s="56" t="s">
        <v>113</v>
      </c>
      <c r="S85" s="56" t="s">
        <v>114</v>
      </c>
      <c r="T85" s="57" t="s">
        <v>115</v>
      </c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</row>
    <row r="86" spans="1:65" s="2" customFormat="1" ht="22.9" customHeight="1">
      <c r="A86" s="30"/>
      <c r="B86" s="31"/>
      <c r="C86" s="62" t="s">
        <v>116</v>
      </c>
      <c r="D86" s="30"/>
      <c r="E86" s="30"/>
      <c r="F86" s="30"/>
      <c r="G86" s="30"/>
      <c r="H86" s="30"/>
      <c r="I86" s="30"/>
      <c r="J86" s="118">
        <f>BK86</f>
        <v>0</v>
      </c>
      <c r="K86" s="30"/>
      <c r="L86" s="31"/>
      <c r="M86" s="58"/>
      <c r="N86" s="49"/>
      <c r="O86" s="59"/>
      <c r="P86" s="119">
        <f>P87</f>
        <v>0</v>
      </c>
      <c r="Q86" s="59"/>
      <c r="R86" s="119">
        <f>R87</f>
        <v>0</v>
      </c>
      <c r="S86" s="59"/>
      <c r="T86" s="120">
        <f>T87</f>
        <v>0</v>
      </c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T86" s="15" t="s">
        <v>68</v>
      </c>
      <c r="AU86" s="15" t="s">
        <v>95</v>
      </c>
      <c r="BK86" s="121">
        <f>BK87</f>
        <v>0</v>
      </c>
    </row>
    <row r="87" spans="1:65" s="12" customFormat="1" ht="25.9" customHeight="1">
      <c r="B87" s="122"/>
      <c r="D87" s="123" t="s">
        <v>68</v>
      </c>
      <c r="E87" s="124" t="s">
        <v>117</v>
      </c>
      <c r="F87" s="124" t="s">
        <v>118</v>
      </c>
      <c r="I87" s="125"/>
      <c r="J87" s="126">
        <f>BK87</f>
        <v>0</v>
      </c>
      <c r="L87" s="122"/>
      <c r="M87" s="127"/>
      <c r="N87" s="128"/>
      <c r="O87" s="128"/>
      <c r="P87" s="129">
        <f>P88+P186+P197+P219+P265+P280</f>
        <v>0</v>
      </c>
      <c r="Q87" s="128"/>
      <c r="R87" s="129">
        <f>R88+R186+R197+R219+R265+R280</f>
        <v>0</v>
      </c>
      <c r="S87" s="128"/>
      <c r="T87" s="130">
        <f>T88+T186+T197+T219+T265+T280</f>
        <v>0</v>
      </c>
      <c r="AR87" s="123" t="s">
        <v>79</v>
      </c>
      <c r="AT87" s="131" t="s">
        <v>68</v>
      </c>
      <c r="AU87" s="131" t="s">
        <v>69</v>
      </c>
      <c r="AY87" s="123" t="s">
        <v>119</v>
      </c>
      <c r="BK87" s="132">
        <f>BK88+BK186+BK197+BK219+BK265+BK280</f>
        <v>0</v>
      </c>
    </row>
    <row r="88" spans="1:65" s="12" customFormat="1" ht="22.9" customHeight="1">
      <c r="B88" s="122"/>
      <c r="D88" s="123" t="s">
        <v>68</v>
      </c>
      <c r="E88" s="133" t="s">
        <v>74</v>
      </c>
      <c r="F88" s="133" t="s">
        <v>577</v>
      </c>
      <c r="I88" s="125"/>
      <c r="J88" s="134">
        <f>BK88</f>
        <v>0</v>
      </c>
      <c r="L88" s="122"/>
      <c r="M88" s="127"/>
      <c r="N88" s="128"/>
      <c r="O88" s="128"/>
      <c r="P88" s="129">
        <f>SUM(P89:P185)</f>
        <v>0</v>
      </c>
      <c r="Q88" s="128"/>
      <c r="R88" s="129">
        <f>SUM(R89:R185)</f>
        <v>0</v>
      </c>
      <c r="S88" s="128"/>
      <c r="T88" s="130">
        <f>SUM(T89:T185)</f>
        <v>0</v>
      </c>
      <c r="AR88" s="123" t="s">
        <v>77</v>
      </c>
      <c r="AT88" s="131" t="s">
        <v>68</v>
      </c>
      <c r="AU88" s="131" t="s">
        <v>77</v>
      </c>
      <c r="AY88" s="123" t="s">
        <v>119</v>
      </c>
      <c r="BK88" s="132">
        <f>SUM(BK89:BK185)</f>
        <v>0</v>
      </c>
    </row>
    <row r="89" spans="1:65" s="2" customFormat="1" ht="16.5" customHeight="1">
      <c r="A89" s="30"/>
      <c r="B89" s="135"/>
      <c r="C89" s="136" t="s">
        <v>77</v>
      </c>
      <c r="D89" s="136" t="s">
        <v>122</v>
      </c>
      <c r="E89" s="137" t="s">
        <v>578</v>
      </c>
      <c r="F89" s="138" t="s">
        <v>579</v>
      </c>
      <c r="G89" s="139" t="s">
        <v>154</v>
      </c>
      <c r="H89" s="140">
        <v>1</v>
      </c>
      <c r="I89" s="141"/>
      <c r="J89" s="142">
        <f>ROUND(I89*H89,2)</f>
        <v>0</v>
      </c>
      <c r="K89" s="138" t="s">
        <v>3</v>
      </c>
      <c r="L89" s="31"/>
      <c r="M89" s="143" t="s">
        <v>3</v>
      </c>
      <c r="N89" s="144" t="s">
        <v>40</v>
      </c>
      <c r="O89" s="51"/>
      <c r="P89" s="145">
        <f>O89*H89</f>
        <v>0</v>
      </c>
      <c r="Q89" s="145">
        <v>0</v>
      </c>
      <c r="R89" s="145">
        <f>Q89*H89</f>
        <v>0</v>
      </c>
      <c r="S89" s="145">
        <v>0</v>
      </c>
      <c r="T89" s="146">
        <f>S89*H89</f>
        <v>0</v>
      </c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R89" s="147" t="s">
        <v>141</v>
      </c>
      <c r="AT89" s="147" t="s">
        <v>122</v>
      </c>
      <c r="AU89" s="147" t="s">
        <v>79</v>
      </c>
      <c r="AY89" s="15" t="s">
        <v>119</v>
      </c>
      <c r="BE89" s="148">
        <f>IF(N89="základní",J89,0)</f>
        <v>0</v>
      </c>
      <c r="BF89" s="148">
        <f>IF(N89="snížená",J89,0)</f>
        <v>0</v>
      </c>
      <c r="BG89" s="148">
        <f>IF(N89="zákl. přenesená",J89,0)</f>
        <v>0</v>
      </c>
      <c r="BH89" s="148">
        <f>IF(N89="sníž. přenesená",J89,0)</f>
        <v>0</v>
      </c>
      <c r="BI89" s="148">
        <f>IF(N89="nulová",J89,0)</f>
        <v>0</v>
      </c>
      <c r="BJ89" s="15" t="s">
        <v>77</v>
      </c>
      <c r="BK89" s="148">
        <f>ROUND(I89*H89,2)</f>
        <v>0</v>
      </c>
      <c r="BL89" s="15" t="s">
        <v>141</v>
      </c>
      <c r="BM89" s="147" t="s">
        <v>79</v>
      </c>
    </row>
    <row r="90" spans="1:65" s="2" customFormat="1" ht="11.25">
      <c r="A90" s="30"/>
      <c r="B90" s="31"/>
      <c r="C90" s="30"/>
      <c r="D90" s="149" t="s">
        <v>129</v>
      </c>
      <c r="E90" s="30"/>
      <c r="F90" s="150" t="s">
        <v>579</v>
      </c>
      <c r="G90" s="30"/>
      <c r="H90" s="30"/>
      <c r="I90" s="151"/>
      <c r="J90" s="30"/>
      <c r="K90" s="30"/>
      <c r="L90" s="31"/>
      <c r="M90" s="152"/>
      <c r="N90" s="153"/>
      <c r="O90" s="51"/>
      <c r="P90" s="51"/>
      <c r="Q90" s="51"/>
      <c r="R90" s="51"/>
      <c r="S90" s="51"/>
      <c r="T90" s="52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T90" s="15" t="s">
        <v>129</v>
      </c>
      <c r="AU90" s="15" t="s">
        <v>79</v>
      </c>
    </row>
    <row r="91" spans="1:65" s="2" customFormat="1" ht="19.5">
      <c r="A91" s="30"/>
      <c r="B91" s="31"/>
      <c r="C91" s="30"/>
      <c r="D91" s="149" t="s">
        <v>187</v>
      </c>
      <c r="E91" s="30"/>
      <c r="F91" s="166" t="s">
        <v>580</v>
      </c>
      <c r="G91" s="30"/>
      <c r="H91" s="30"/>
      <c r="I91" s="151"/>
      <c r="J91" s="30"/>
      <c r="K91" s="30"/>
      <c r="L91" s="31"/>
      <c r="M91" s="152"/>
      <c r="N91" s="153"/>
      <c r="O91" s="51"/>
      <c r="P91" s="51"/>
      <c r="Q91" s="51"/>
      <c r="R91" s="51"/>
      <c r="S91" s="51"/>
      <c r="T91" s="52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T91" s="15" t="s">
        <v>187</v>
      </c>
      <c r="AU91" s="15" t="s">
        <v>79</v>
      </c>
    </row>
    <row r="92" spans="1:65" s="2" customFormat="1" ht="16.5" customHeight="1">
      <c r="A92" s="30"/>
      <c r="B92" s="135"/>
      <c r="C92" s="136" t="s">
        <v>79</v>
      </c>
      <c r="D92" s="136" t="s">
        <v>122</v>
      </c>
      <c r="E92" s="137" t="s">
        <v>581</v>
      </c>
      <c r="F92" s="138" t="s">
        <v>582</v>
      </c>
      <c r="G92" s="139" t="s">
        <v>154</v>
      </c>
      <c r="H92" s="140">
        <v>1</v>
      </c>
      <c r="I92" s="141"/>
      <c r="J92" s="142">
        <f>ROUND(I92*H92,2)</f>
        <v>0</v>
      </c>
      <c r="K92" s="138" t="s">
        <v>3</v>
      </c>
      <c r="L92" s="31"/>
      <c r="M92" s="143" t="s">
        <v>3</v>
      </c>
      <c r="N92" s="144" t="s">
        <v>40</v>
      </c>
      <c r="O92" s="51"/>
      <c r="P92" s="145">
        <f>O92*H92</f>
        <v>0</v>
      </c>
      <c r="Q92" s="145">
        <v>0</v>
      </c>
      <c r="R92" s="145">
        <f>Q92*H92</f>
        <v>0</v>
      </c>
      <c r="S92" s="145">
        <v>0</v>
      </c>
      <c r="T92" s="146">
        <f>S92*H92</f>
        <v>0</v>
      </c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R92" s="147" t="s">
        <v>141</v>
      </c>
      <c r="AT92" s="147" t="s">
        <v>122</v>
      </c>
      <c r="AU92" s="147" t="s">
        <v>79</v>
      </c>
      <c r="AY92" s="15" t="s">
        <v>119</v>
      </c>
      <c r="BE92" s="148">
        <f>IF(N92="základní",J92,0)</f>
        <v>0</v>
      </c>
      <c r="BF92" s="148">
        <f>IF(N92="snížená",J92,0)</f>
        <v>0</v>
      </c>
      <c r="BG92" s="148">
        <f>IF(N92="zákl. přenesená",J92,0)</f>
        <v>0</v>
      </c>
      <c r="BH92" s="148">
        <f>IF(N92="sníž. přenesená",J92,0)</f>
        <v>0</v>
      </c>
      <c r="BI92" s="148">
        <f>IF(N92="nulová",J92,0)</f>
        <v>0</v>
      </c>
      <c r="BJ92" s="15" t="s">
        <v>77</v>
      </c>
      <c r="BK92" s="148">
        <f>ROUND(I92*H92,2)</f>
        <v>0</v>
      </c>
      <c r="BL92" s="15" t="s">
        <v>141</v>
      </c>
      <c r="BM92" s="147" t="s">
        <v>141</v>
      </c>
    </row>
    <row r="93" spans="1:65" s="2" customFormat="1" ht="11.25">
      <c r="A93" s="30"/>
      <c r="B93" s="31"/>
      <c r="C93" s="30"/>
      <c r="D93" s="149" t="s">
        <v>129</v>
      </c>
      <c r="E93" s="30"/>
      <c r="F93" s="150" t="s">
        <v>582</v>
      </c>
      <c r="G93" s="30"/>
      <c r="H93" s="30"/>
      <c r="I93" s="151"/>
      <c r="J93" s="30"/>
      <c r="K93" s="30"/>
      <c r="L93" s="31"/>
      <c r="M93" s="152"/>
      <c r="N93" s="153"/>
      <c r="O93" s="51"/>
      <c r="P93" s="51"/>
      <c r="Q93" s="51"/>
      <c r="R93" s="51"/>
      <c r="S93" s="51"/>
      <c r="T93" s="52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T93" s="15" t="s">
        <v>129</v>
      </c>
      <c r="AU93" s="15" t="s">
        <v>79</v>
      </c>
    </row>
    <row r="94" spans="1:65" s="2" customFormat="1" ht="19.5">
      <c r="A94" s="30"/>
      <c r="B94" s="31"/>
      <c r="C94" s="30"/>
      <c r="D94" s="149" t="s">
        <v>187</v>
      </c>
      <c r="E94" s="30"/>
      <c r="F94" s="166" t="s">
        <v>580</v>
      </c>
      <c r="G94" s="30"/>
      <c r="H94" s="30"/>
      <c r="I94" s="151"/>
      <c r="J94" s="30"/>
      <c r="K94" s="30"/>
      <c r="L94" s="31"/>
      <c r="M94" s="152"/>
      <c r="N94" s="153"/>
      <c r="O94" s="51"/>
      <c r="P94" s="51"/>
      <c r="Q94" s="51"/>
      <c r="R94" s="51"/>
      <c r="S94" s="51"/>
      <c r="T94" s="52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T94" s="15" t="s">
        <v>187</v>
      </c>
      <c r="AU94" s="15" t="s">
        <v>79</v>
      </c>
    </row>
    <row r="95" spans="1:65" s="2" customFormat="1" ht="16.5" customHeight="1">
      <c r="A95" s="30"/>
      <c r="B95" s="135"/>
      <c r="C95" s="136" t="s">
        <v>136</v>
      </c>
      <c r="D95" s="136" t="s">
        <v>122</v>
      </c>
      <c r="E95" s="137" t="s">
        <v>583</v>
      </c>
      <c r="F95" s="138" t="s">
        <v>584</v>
      </c>
      <c r="G95" s="139" t="s">
        <v>154</v>
      </c>
      <c r="H95" s="140">
        <v>1</v>
      </c>
      <c r="I95" s="141"/>
      <c r="J95" s="142">
        <f>ROUND(I95*H95,2)</f>
        <v>0</v>
      </c>
      <c r="K95" s="138" t="s">
        <v>3</v>
      </c>
      <c r="L95" s="31"/>
      <c r="M95" s="143" t="s">
        <v>3</v>
      </c>
      <c r="N95" s="144" t="s">
        <v>40</v>
      </c>
      <c r="O95" s="51"/>
      <c r="P95" s="145">
        <f>O95*H95</f>
        <v>0</v>
      </c>
      <c r="Q95" s="145">
        <v>0</v>
      </c>
      <c r="R95" s="145">
        <f>Q95*H95</f>
        <v>0</v>
      </c>
      <c r="S95" s="145">
        <v>0</v>
      </c>
      <c r="T95" s="146">
        <f>S95*H95</f>
        <v>0</v>
      </c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R95" s="147" t="s">
        <v>141</v>
      </c>
      <c r="AT95" s="147" t="s">
        <v>122</v>
      </c>
      <c r="AU95" s="147" t="s">
        <v>79</v>
      </c>
      <c r="AY95" s="15" t="s">
        <v>119</v>
      </c>
      <c r="BE95" s="148">
        <f>IF(N95="základní",J95,0)</f>
        <v>0</v>
      </c>
      <c r="BF95" s="148">
        <f>IF(N95="snížená",J95,0)</f>
        <v>0</v>
      </c>
      <c r="BG95" s="148">
        <f>IF(N95="zákl. přenesená",J95,0)</f>
        <v>0</v>
      </c>
      <c r="BH95" s="148">
        <f>IF(N95="sníž. přenesená",J95,0)</f>
        <v>0</v>
      </c>
      <c r="BI95" s="148">
        <f>IF(N95="nulová",J95,0)</f>
        <v>0</v>
      </c>
      <c r="BJ95" s="15" t="s">
        <v>77</v>
      </c>
      <c r="BK95" s="148">
        <f>ROUND(I95*H95,2)</f>
        <v>0</v>
      </c>
      <c r="BL95" s="15" t="s">
        <v>141</v>
      </c>
      <c r="BM95" s="147" t="s">
        <v>147</v>
      </c>
    </row>
    <row r="96" spans="1:65" s="2" customFormat="1" ht="11.25">
      <c r="A96" s="30"/>
      <c r="B96" s="31"/>
      <c r="C96" s="30"/>
      <c r="D96" s="149" t="s">
        <v>129</v>
      </c>
      <c r="E96" s="30"/>
      <c r="F96" s="150" t="s">
        <v>584</v>
      </c>
      <c r="G96" s="30"/>
      <c r="H96" s="30"/>
      <c r="I96" s="151"/>
      <c r="J96" s="30"/>
      <c r="K96" s="30"/>
      <c r="L96" s="31"/>
      <c r="M96" s="152"/>
      <c r="N96" s="153"/>
      <c r="O96" s="51"/>
      <c r="P96" s="51"/>
      <c r="Q96" s="51"/>
      <c r="R96" s="51"/>
      <c r="S96" s="51"/>
      <c r="T96" s="52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T96" s="15" t="s">
        <v>129</v>
      </c>
      <c r="AU96" s="15" t="s">
        <v>79</v>
      </c>
    </row>
    <row r="97" spans="1:65" s="2" customFormat="1" ht="19.5">
      <c r="A97" s="30"/>
      <c r="B97" s="31"/>
      <c r="C97" s="30"/>
      <c r="D97" s="149" t="s">
        <v>187</v>
      </c>
      <c r="E97" s="30"/>
      <c r="F97" s="166" t="s">
        <v>580</v>
      </c>
      <c r="G97" s="30"/>
      <c r="H97" s="30"/>
      <c r="I97" s="151"/>
      <c r="J97" s="30"/>
      <c r="K97" s="30"/>
      <c r="L97" s="31"/>
      <c r="M97" s="152"/>
      <c r="N97" s="153"/>
      <c r="O97" s="51"/>
      <c r="P97" s="51"/>
      <c r="Q97" s="51"/>
      <c r="R97" s="51"/>
      <c r="S97" s="51"/>
      <c r="T97" s="52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T97" s="15" t="s">
        <v>187</v>
      </c>
      <c r="AU97" s="15" t="s">
        <v>79</v>
      </c>
    </row>
    <row r="98" spans="1:65" s="2" customFormat="1" ht="16.5" customHeight="1">
      <c r="A98" s="30"/>
      <c r="B98" s="135"/>
      <c r="C98" s="136" t="s">
        <v>141</v>
      </c>
      <c r="D98" s="136" t="s">
        <v>122</v>
      </c>
      <c r="E98" s="137" t="s">
        <v>585</v>
      </c>
      <c r="F98" s="138" t="s">
        <v>586</v>
      </c>
      <c r="G98" s="139" t="s">
        <v>154</v>
      </c>
      <c r="H98" s="140">
        <v>3</v>
      </c>
      <c r="I98" s="141"/>
      <c r="J98" s="142">
        <f>ROUND(I98*H98,2)</f>
        <v>0</v>
      </c>
      <c r="K98" s="138" t="s">
        <v>3</v>
      </c>
      <c r="L98" s="31"/>
      <c r="M98" s="143" t="s">
        <v>3</v>
      </c>
      <c r="N98" s="144" t="s">
        <v>40</v>
      </c>
      <c r="O98" s="51"/>
      <c r="P98" s="145">
        <f>O98*H98</f>
        <v>0</v>
      </c>
      <c r="Q98" s="145">
        <v>0</v>
      </c>
      <c r="R98" s="145">
        <f>Q98*H98</f>
        <v>0</v>
      </c>
      <c r="S98" s="145">
        <v>0</v>
      </c>
      <c r="T98" s="146">
        <f>S98*H98</f>
        <v>0</v>
      </c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R98" s="147" t="s">
        <v>141</v>
      </c>
      <c r="AT98" s="147" t="s">
        <v>122</v>
      </c>
      <c r="AU98" s="147" t="s">
        <v>79</v>
      </c>
      <c r="AY98" s="15" t="s">
        <v>119</v>
      </c>
      <c r="BE98" s="148">
        <f>IF(N98="základní",J98,0)</f>
        <v>0</v>
      </c>
      <c r="BF98" s="148">
        <f>IF(N98="snížená",J98,0)</f>
        <v>0</v>
      </c>
      <c r="BG98" s="148">
        <f>IF(N98="zákl. přenesená",J98,0)</f>
        <v>0</v>
      </c>
      <c r="BH98" s="148">
        <f>IF(N98="sníž. přenesená",J98,0)</f>
        <v>0</v>
      </c>
      <c r="BI98" s="148">
        <f>IF(N98="nulová",J98,0)</f>
        <v>0</v>
      </c>
      <c r="BJ98" s="15" t="s">
        <v>77</v>
      </c>
      <c r="BK98" s="148">
        <f>ROUND(I98*H98,2)</f>
        <v>0</v>
      </c>
      <c r="BL98" s="15" t="s">
        <v>141</v>
      </c>
      <c r="BM98" s="147" t="s">
        <v>157</v>
      </c>
    </row>
    <row r="99" spans="1:65" s="2" customFormat="1" ht="11.25">
      <c r="A99" s="30"/>
      <c r="B99" s="31"/>
      <c r="C99" s="30"/>
      <c r="D99" s="149" t="s">
        <v>129</v>
      </c>
      <c r="E99" s="30"/>
      <c r="F99" s="150" t="s">
        <v>586</v>
      </c>
      <c r="G99" s="30"/>
      <c r="H99" s="30"/>
      <c r="I99" s="151"/>
      <c r="J99" s="30"/>
      <c r="K99" s="30"/>
      <c r="L99" s="31"/>
      <c r="M99" s="152"/>
      <c r="N99" s="153"/>
      <c r="O99" s="51"/>
      <c r="P99" s="51"/>
      <c r="Q99" s="51"/>
      <c r="R99" s="51"/>
      <c r="S99" s="51"/>
      <c r="T99" s="52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T99" s="15" t="s">
        <v>129</v>
      </c>
      <c r="AU99" s="15" t="s">
        <v>79</v>
      </c>
    </row>
    <row r="100" spans="1:65" s="2" customFormat="1" ht="19.5">
      <c r="A100" s="30"/>
      <c r="B100" s="31"/>
      <c r="C100" s="30"/>
      <c r="D100" s="149" t="s">
        <v>187</v>
      </c>
      <c r="E100" s="30"/>
      <c r="F100" s="166" t="s">
        <v>580</v>
      </c>
      <c r="G100" s="30"/>
      <c r="H100" s="30"/>
      <c r="I100" s="151"/>
      <c r="J100" s="30"/>
      <c r="K100" s="30"/>
      <c r="L100" s="31"/>
      <c r="M100" s="152"/>
      <c r="N100" s="153"/>
      <c r="O100" s="51"/>
      <c r="P100" s="51"/>
      <c r="Q100" s="51"/>
      <c r="R100" s="51"/>
      <c r="S100" s="51"/>
      <c r="T100" s="52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T100" s="15" t="s">
        <v>187</v>
      </c>
      <c r="AU100" s="15" t="s">
        <v>79</v>
      </c>
    </row>
    <row r="101" spans="1:65" s="2" customFormat="1" ht="16.5" customHeight="1">
      <c r="A101" s="30"/>
      <c r="B101" s="135"/>
      <c r="C101" s="136" t="s">
        <v>144</v>
      </c>
      <c r="D101" s="136" t="s">
        <v>122</v>
      </c>
      <c r="E101" s="137" t="s">
        <v>587</v>
      </c>
      <c r="F101" s="138" t="s">
        <v>588</v>
      </c>
      <c r="G101" s="139" t="s">
        <v>154</v>
      </c>
      <c r="H101" s="140">
        <v>1</v>
      </c>
      <c r="I101" s="141"/>
      <c r="J101" s="142">
        <f>ROUND(I101*H101,2)</f>
        <v>0</v>
      </c>
      <c r="K101" s="138" t="s">
        <v>3</v>
      </c>
      <c r="L101" s="31"/>
      <c r="M101" s="143" t="s">
        <v>3</v>
      </c>
      <c r="N101" s="144" t="s">
        <v>40</v>
      </c>
      <c r="O101" s="51"/>
      <c r="P101" s="145">
        <f>O101*H101</f>
        <v>0</v>
      </c>
      <c r="Q101" s="145">
        <v>0</v>
      </c>
      <c r="R101" s="145">
        <f>Q101*H101</f>
        <v>0</v>
      </c>
      <c r="S101" s="145">
        <v>0</v>
      </c>
      <c r="T101" s="146">
        <f>S101*H101</f>
        <v>0</v>
      </c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R101" s="147" t="s">
        <v>141</v>
      </c>
      <c r="AT101" s="147" t="s">
        <v>122</v>
      </c>
      <c r="AU101" s="147" t="s">
        <v>79</v>
      </c>
      <c r="AY101" s="15" t="s">
        <v>119</v>
      </c>
      <c r="BE101" s="148">
        <f>IF(N101="základní",J101,0)</f>
        <v>0</v>
      </c>
      <c r="BF101" s="148">
        <f>IF(N101="snížená",J101,0)</f>
        <v>0</v>
      </c>
      <c r="BG101" s="148">
        <f>IF(N101="zákl. přenesená",J101,0)</f>
        <v>0</v>
      </c>
      <c r="BH101" s="148">
        <f>IF(N101="sníž. přenesená",J101,0)</f>
        <v>0</v>
      </c>
      <c r="BI101" s="148">
        <f>IF(N101="nulová",J101,0)</f>
        <v>0</v>
      </c>
      <c r="BJ101" s="15" t="s">
        <v>77</v>
      </c>
      <c r="BK101" s="148">
        <f>ROUND(I101*H101,2)</f>
        <v>0</v>
      </c>
      <c r="BL101" s="15" t="s">
        <v>141</v>
      </c>
      <c r="BM101" s="147" t="s">
        <v>128</v>
      </c>
    </row>
    <row r="102" spans="1:65" s="2" customFormat="1" ht="11.25">
      <c r="A102" s="30"/>
      <c r="B102" s="31"/>
      <c r="C102" s="30"/>
      <c r="D102" s="149" t="s">
        <v>129</v>
      </c>
      <c r="E102" s="30"/>
      <c r="F102" s="150" t="s">
        <v>588</v>
      </c>
      <c r="G102" s="30"/>
      <c r="H102" s="30"/>
      <c r="I102" s="151"/>
      <c r="J102" s="30"/>
      <c r="K102" s="30"/>
      <c r="L102" s="31"/>
      <c r="M102" s="152"/>
      <c r="N102" s="153"/>
      <c r="O102" s="51"/>
      <c r="P102" s="51"/>
      <c r="Q102" s="51"/>
      <c r="R102" s="51"/>
      <c r="S102" s="51"/>
      <c r="T102" s="52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T102" s="15" t="s">
        <v>129</v>
      </c>
      <c r="AU102" s="15" t="s">
        <v>79</v>
      </c>
    </row>
    <row r="103" spans="1:65" s="2" customFormat="1" ht="19.5">
      <c r="A103" s="30"/>
      <c r="B103" s="31"/>
      <c r="C103" s="30"/>
      <c r="D103" s="149" t="s">
        <v>187</v>
      </c>
      <c r="E103" s="30"/>
      <c r="F103" s="166" t="s">
        <v>580</v>
      </c>
      <c r="G103" s="30"/>
      <c r="H103" s="30"/>
      <c r="I103" s="151"/>
      <c r="J103" s="30"/>
      <c r="K103" s="30"/>
      <c r="L103" s="31"/>
      <c r="M103" s="152"/>
      <c r="N103" s="153"/>
      <c r="O103" s="51"/>
      <c r="P103" s="51"/>
      <c r="Q103" s="51"/>
      <c r="R103" s="51"/>
      <c r="S103" s="51"/>
      <c r="T103" s="52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T103" s="15" t="s">
        <v>187</v>
      </c>
      <c r="AU103" s="15" t="s">
        <v>79</v>
      </c>
    </row>
    <row r="104" spans="1:65" s="2" customFormat="1" ht="16.5" customHeight="1">
      <c r="A104" s="30"/>
      <c r="B104" s="135"/>
      <c r="C104" s="136" t="s">
        <v>147</v>
      </c>
      <c r="D104" s="136" t="s">
        <v>122</v>
      </c>
      <c r="E104" s="137" t="s">
        <v>589</v>
      </c>
      <c r="F104" s="138" t="s">
        <v>590</v>
      </c>
      <c r="G104" s="139" t="s">
        <v>154</v>
      </c>
      <c r="H104" s="140">
        <v>5</v>
      </c>
      <c r="I104" s="141"/>
      <c r="J104" s="142">
        <f>ROUND(I104*H104,2)</f>
        <v>0</v>
      </c>
      <c r="K104" s="138" t="s">
        <v>3</v>
      </c>
      <c r="L104" s="31"/>
      <c r="M104" s="143" t="s">
        <v>3</v>
      </c>
      <c r="N104" s="144" t="s">
        <v>40</v>
      </c>
      <c r="O104" s="51"/>
      <c r="P104" s="145">
        <f>O104*H104</f>
        <v>0</v>
      </c>
      <c r="Q104" s="145">
        <v>0</v>
      </c>
      <c r="R104" s="145">
        <f>Q104*H104</f>
        <v>0</v>
      </c>
      <c r="S104" s="145">
        <v>0</v>
      </c>
      <c r="T104" s="146">
        <f>S104*H104</f>
        <v>0</v>
      </c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R104" s="147" t="s">
        <v>141</v>
      </c>
      <c r="AT104" s="147" t="s">
        <v>122</v>
      </c>
      <c r="AU104" s="147" t="s">
        <v>79</v>
      </c>
      <c r="AY104" s="15" t="s">
        <v>119</v>
      </c>
      <c r="BE104" s="148">
        <f>IF(N104="základní",J104,0)</f>
        <v>0</v>
      </c>
      <c r="BF104" s="148">
        <f>IF(N104="snížená",J104,0)</f>
        <v>0</v>
      </c>
      <c r="BG104" s="148">
        <f>IF(N104="zákl. přenesená",J104,0)</f>
        <v>0</v>
      </c>
      <c r="BH104" s="148">
        <f>IF(N104="sníž. přenesená",J104,0)</f>
        <v>0</v>
      </c>
      <c r="BI104" s="148">
        <f>IF(N104="nulová",J104,0)</f>
        <v>0</v>
      </c>
      <c r="BJ104" s="15" t="s">
        <v>77</v>
      </c>
      <c r="BK104" s="148">
        <f>ROUND(I104*H104,2)</f>
        <v>0</v>
      </c>
      <c r="BL104" s="15" t="s">
        <v>141</v>
      </c>
      <c r="BM104" s="147" t="s">
        <v>134</v>
      </c>
    </row>
    <row r="105" spans="1:65" s="2" customFormat="1" ht="11.25">
      <c r="A105" s="30"/>
      <c r="B105" s="31"/>
      <c r="C105" s="30"/>
      <c r="D105" s="149" t="s">
        <v>129</v>
      </c>
      <c r="E105" s="30"/>
      <c r="F105" s="150" t="s">
        <v>590</v>
      </c>
      <c r="G105" s="30"/>
      <c r="H105" s="30"/>
      <c r="I105" s="151"/>
      <c r="J105" s="30"/>
      <c r="K105" s="30"/>
      <c r="L105" s="31"/>
      <c r="M105" s="152"/>
      <c r="N105" s="153"/>
      <c r="O105" s="51"/>
      <c r="P105" s="51"/>
      <c r="Q105" s="51"/>
      <c r="R105" s="51"/>
      <c r="S105" s="51"/>
      <c r="T105" s="52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T105" s="15" t="s">
        <v>129</v>
      </c>
      <c r="AU105" s="15" t="s">
        <v>79</v>
      </c>
    </row>
    <row r="106" spans="1:65" s="2" customFormat="1" ht="19.5">
      <c r="A106" s="30"/>
      <c r="B106" s="31"/>
      <c r="C106" s="30"/>
      <c r="D106" s="149" t="s">
        <v>187</v>
      </c>
      <c r="E106" s="30"/>
      <c r="F106" s="166" t="s">
        <v>580</v>
      </c>
      <c r="G106" s="30"/>
      <c r="H106" s="30"/>
      <c r="I106" s="151"/>
      <c r="J106" s="30"/>
      <c r="K106" s="30"/>
      <c r="L106" s="31"/>
      <c r="M106" s="152"/>
      <c r="N106" s="153"/>
      <c r="O106" s="51"/>
      <c r="P106" s="51"/>
      <c r="Q106" s="51"/>
      <c r="R106" s="51"/>
      <c r="S106" s="51"/>
      <c r="T106" s="52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T106" s="15" t="s">
        <v>187</v>
      </c>
      <c r="AU106" s="15" t="s">
        <v>79</v>
      </c>
    </row>
    <row r="107" spans="1:65" s="2" customFormat="1" ht="16.5" customHeight="1">
      <c r="A107" s="30"/>
      <c r="B107" s="135"/>
      <c r="C107" s="136" t="s">
        <v>151</v>
      </c>
      <c r="D107" s="136" t="s">
        <v>122</v>
      </c>
      <c r="E107" s="137" t="s">
        <v>591</v>
      </c>
      <c r="F107" s="138" t="s">
        <v>592</v>
      </c>
      <c r="G107" s="139" t="s">
        <v>154</v>
      </c>
      <c r="H107" s="140">
        <v>1</v>
      </c>
      <c r="I107" s="141"/>
      <c r="J107" s="142">
        <f>ROUND(I107*H107,2)</f>
        <v>0</v>
      </c>
      <c r="K107" s="138" t="s">
        <v>3</v>
      </c>
      <c r="L107" s="31"/>
      <c r="M107" s="143" t="s">
        <v>3</v>
      </c>
      <c r="N107" s="144" t="s">
        <v>40</v>
      </c>
      <c r="O107" s="51"/>
      <c r="P107" s="145">
        <f>O107*H107</f>
        <v>0</v>
      </c>
      <c r="Q107" s="145">
        <v>0</v>
      </c>
      <c r="R107" s="145">
        <f>Q107*H107</f>
        <v>0</v>
      </c>
      <c r="S107" s="145">
        <v>0</v>
      </c>
      <c r="T107" s="146">
        <f>S107*H107</f>
        <v>0</v>
      </c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R107" s="147" t="s">
        <v>141</v>
      </c>
      <c r="AT107" s="147" t="s">
        <v>122</v>
      </c>
      <c r="AU107" s="147" t="s">
        <v>79</v>
      </c>
      <c r="AY107" s="15" t="s">
        <v>119</v>
      </c>
      <c r="BE107" s="148">
        <f>IF(N107="základní",J107,0)</f>
        <v>0</v>
      </c>
      <c r="BF107" s="148">
        <f>IF(N107="snížená",J107,0)</f>
        <v>0</v>
      </c>
      <c r="BG107" s="148">
        <f>IF(N107="zákl. přenesená",J107,0)</f>
        <v>0</v>
      </c>
      <c r="BH107" s="148">
        <f>IF(N107="sníž. přenesená",J107,0)</f>
        <v>0</v>
      </c>
      <c r="BI107" s="148">
        <f>IF(N107="nulová",J107,0)</f>
        <v>0</v>
      </c>
      <c r="BJ107" s="15" t="s">
        <v>77</v>
      </c>
      <c r="BK107" s="148">
        <f>ROUND(I107*H107,2)</f>
        <v>0</v>
      </c>
      <c r="BL107" s="15" t="s">
        <v>141</v>
      </c>
      <c r="BM107" s="147" t="s">
        <v>156</v>
      </c>
    </row>
    <row r="108" spans="1:65" s="2" customFormat="1" ht="11.25">
      <c r="A108" s="30"/>
      <c r="B108" s="31"/>
      <c r="C108" s="30"/>
      <c r="D108" s="149" t="s">
        <v>129</v>
      </c>
      <c r="E108" s="30"/>
      <c r="F108" s="150" t="s">
        <v>592</v>
      </c>
      <c r="G108" s="30"/>
      <c r="H108" s="30"/>
      <c r="I108" s="151"/>
      <c r="J108" s="30"/>
      <c r="K108" s="30"/>
      <c r="L108" s="31"/>
      <c r="M108" s="152"/>
      <c r="N108" s="153"/>
      <c r="O108" s="51"/>
      <c r="P108" s="51"/>
      <c r="Q108" s="51"/>
      <c r="R108" s="51"/>
      <c r="S108" s="51"/>
      <c r="T108" s="52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T108" s="15" t="s">
        <v>129</v>
      </c>
      <c r="AU108" s="15" t="s">
        <v>79</v>
      </c>
    </row>
    <row r="109" spans="1:65" s="2" customFormat="1" ht="19.5">
      <c r="A109" s="30"/>
      <c r="B109" s="31"/>
      <c r="C109" s="30"/>
      <c r="D109" s="149" t="s">
        <v>187</v>
      </c>
      <c r="E109" s="30"/>
      <c r="F109" s="166" t="s">
        <v>580</v>
      </c>
      <c r="G109" s="30"/>
      <c r="H109" s="30"/>
      <c r="I109" s="151"/>
      <c r="J109" s="30"/>
      <c r="K109" s="30"/>
      <c r="L109" s="31"/>
      <c r="M109" s="152"/>
      <c r="N109" s="153"/>
      <c r="O109" s="51"/>
      <c r="P109" s="51"/>
      <c r="Q109" s="51"/>
      <c r="R109" s="51"/>
      <c r="S109" s="51"/>
      <c r="T109" s="52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T109" s="15" t="s">
        <v>187</v>
      </c>
      <c r="AU109" s="15" t="s">
        <v>79</v>
      </c>
    </row>
    <row r="110" spans="1:65" s="2" customFormat="1" ht="16.5" customHeight="1">
      <c r="A110" s="30"/>
      <c r="B110" s="135"/>
      <c r="C110" s="136" t="s">
        <v>157</v>
      </c>
      <c r="D110" s="136" t="s">
        <v>122</v>
      </c>
      <c r="E110" s="137" t="s">
        <v>593</v>
      </c>
      <c r="F110" s="138" t="s">
        <v>594</v>
      </c>
      <c r="G110" s="139" t="s">
        <v>154</v>
      </c>
      <c r="H110" s="140">
        <v>5</v>
      </c>
      <c r="I110" s="141"/>
      <c r="J110" s="142">
        <f>ROUND(I110*H110,2)</f>
        <v>0</v>
      </c>
      <c r="K110" s="138" t="s">
        <v>3</v>
      </c>
      <c r="L110" s="31"/>
      <c r="M110" s="143" t="s">
        <v>3</v>
      </c>
      <c r="N110" s="144" t="s">
        <v>40</v>
      </c>
      <c r="O110" s="51"/>
      <c r="P110" s="145">
        <f>O110*H110</f>
        <v>0</v>
      </c>
      <c r="Q110" s="145">
        <v>0</v>
      </c>
      <c r="R110" s="145">
        <f>Q110*H110</f>
        <v>0</v>
      </c>
      <c r="S110" s="145">
        <v>0</v>
      </c>
      <c r="T110" s="146">
        <f>S110*H110</f>
        <v>0</v>
      </c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R110" s="147" t="s">
        <v>141</v>
      </c>
      <c r="AT110" s="147" t="s">
        <v>122</v>
      </c>
      <c r="AU110" s="147" t="s">
        <v>79</v>
      </c>
      <c r="AY110" s="15" t="s">
        <v>119</v>
      </c>
      <c r="BE110" s="148">
        <f>IF(N110="základní",J110,0)</f>
        <v>0</v>
      </c>
      <c r="BF110" s="148">
        <f>IF(N110="snížená",J110,0)</f>
        <v>0</v>
      </c>
      <c r="BG110" s="148">
        <f>IF(N110="zákl. přenesená",J110,0)</f>
        <v>0</v>
      </c>
      <c r="BH110" s="148">
        <f>IF(N110="sníž. přenesená",J110,0)</f>
        <v>0</v>
      </c>
      <c r="BI110" s="148">
        <f>IF(N110="nulová",J110,0)</f>
        <v>0</v>
      </c>
      <c r="BJ110" s="15" t="s">
        <v>77</v>
      </c>
      <c r="BK110" s="148">
        <f>ROUND(I110*H110,2)</f>
        <v>0</v>
      </c>
      <c r="BL110" s="15" t="s">
        <v>141</v>
      </c>
      <c r="BM110" s="147" t="s">
        <v>127</v>
      </c>
    </row>
    <row r="111" spans="1:65" s="2" customFormat="1" ht="11.25">
      <c r="A111" s="30"/>
      <c r="B111" s="31"/>
      <c r="C111" s="30"/>
      <c r="D111" s="149" t="s">
        <v>129</v>
      </c>
      <c r="E111" s="30"/>
      <c r="F111" s="150" t="s">
        <v>594</v>
      </c>
      <c r="G111" s="30"/>
      <c r="H111" s="30"/>
      <c r="I111" s="151"/>
      <c r="J111" s="30"/>
      <c r="K111" s="30"/>
      <c r="L111" s="31"/>
      <c r="M111" s="152"/>
      <c r="N111" s="153"/>
      <c r="O111" s="51"/>
      <c r="P111" s="51"/>
      <c r="Q111" s="51"/>
      <c r="R111" s="51"/>
      <c r="S111" s="51"/>
      <c r="T111" s="52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T111" s="15" t="s">
        <v>129</v>
      </c>
      <c r="AU111" s="15" t="s">
        <v>79</v>
      </c>
    </row>
    <row r="112" spans="1:65" s="2" customFormat="1" ht="19.5">
      <c r="A112" s="30"/>
      <c r="B112" s="31"/>
      <c r="C112" s="30"/>
      <c r="D112" s="149" t="s">
        <v>187</v>
      </c>
      <c r="E112" s="30"/>
      <c r="F112" s="166" t="s">
        <v>580</v>
      </c>
      <c r="G112" s="30"/>
      <c r="H112" s="30"/>
      <c r="I112" s="151"/>
      <c r="J112" s="30"/>
      <c r="K112" s="30"/>
      <c r="L112" s="31"/>
      <c r="M112" s="152"/>
      <c r="N112" s="153"/>
      <c r="O112" s="51"/>
      <c r="P112" s="51"/>
      <c r="Q112" s="51"/>
      <c r="R112" s="51"/>
      <c r="S112" s="51"/>
      <c r="T112" s="52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T112" s="15" t="s">
        <v>187</v>
      </c>
      <c r="AU112" s="15" t="s">
        <v>79</v>
      </c>
    </row>
    <row r="113" spans="1:65" s="2" customFormat="1" ht="16.5" customHeight="1">
      <c r="A113" s="30"/>
      <c r="B113" s="135"/>
      <c r="C113" s="136" t="s">
        <v>164</v>
      </c>
      <c r="D113" s="136" t="s">
        <v>122</v>
      </c>
      <c r="E113" s="137" t="s">
        <v>595</v>
      </c>
      <c r="F113" s="138" t="s">
        <v>596</v>
      </c>
      <c r="G113" s="139" t="s">
        <v>154</v>
      </c>
      <c r="H113" s="140">
        <v>1</v>
      </c>
      <c r="I113" s="141"/>
      <c r="J113" s="142">
        <f>ROUND(I113*H113,2)</f>
        <v>0</v>
      </c>
      <c r="K113" s="138" t="s">
        <v>3</v>
      </c>
      <c r="L113" s="31"/>
      <c r="M113" s="143" t="s">
        <v>3</v>
      </c>
      <c r="N113" s="144" t="s">
        <v>40</v>
      </c>
      <c r="O113" s="51"/>
      <c r="P113" s="145">
        <f>O113*H113</f>
        <v>0</v>
      </c>
      <c r="Q113" s="145">
        <v>0</v>
      </c>
      <c r="R113" s="145">
        <f>Q113*H113</f>
        <v>0</v>
      </c>
      <c r="S113" s="145">
        <v>0</v>
      </c>
      <c r="T113" s="146">
        <f>S113*H113</f>
        <v>0</v>
      </c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R113" s="147" t="s">
        <v>141</v>
      </c>
      <c r="AT113" s="147" t="s">
        <v>122</v>
      </c>
      <c r="AU113" s="147" t="s">
        <v>79</v>
      </c>
      <c r="AY113" s="15" t="s">
        <v>119</v>
      </c>
      <c r="BE113" s="148">
        <f>IF(N113="základní",J113,0)</f>
        <v>0</v>
      </c>
      <c r="BF113" s="148">
        <f>IF(N113="snížená",J113,0)</f>
        <v>0</v>
      </c>
      <c r="BG113" s="148">
        <f>IF(N113="zákl. přenesená",J113,0)</f>
        <v>0</v>
      </c>
      <c r="BH113" s="148">
        <f>IF(N113="sníž. přenesená",J113,0)</f>
        <v>0</v>
      </c>
      <c r="BI113" s="148">
        <f>IF(N113="nulová",J113,0)</f>
        <v>0</v>
      </c>
      <c r="BJ113" s="15" t="s">
        <v>77</v>
      </c>
      <c r="BK113" s="148">
        <f>ROUND(I113*H113,2)</f>
        <v>0</v>
      </c>
      <c r="BL113" s="15" t="s">
        <v>141</v>
      </c>
      <c r="BM113" s="147" t="s">
        <v>167</v>
      </c>
    </row>
    <row r="114" spans="1:65" s="2" customFormat="1" ht="11.25">
      <c r="A114" s="30"/>
      <c r="B114" s="31"/>
      <c r="C114" s="30"/>
      <c r="D114" s="149" t="s">
        <v>129</v>
      </c>
      <c r="E114" s="30"/>
      <c r="F114" s="150" t="s">
        <v>596</v>
      </c>
      <c r="G114" s="30"/>
      <c r="H114" s="30"/>
      <c r="I114" s="151"/>
      <c r="J114" s="30"/>
      <c r="K114" s="30"/>
      <c r="L114" s="31"/>
      <c r="M114" s="152"/>
      <c r="N114" s="153"/>
      <c r="O114" s="51"/>
      <c r="P114" s="51"/>
      <c r="Q114" s="51"/>
      <c r="R114" s="51"/>
      <c r="S114" s="51"/>
      <c r="T114" s="52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T114" s="15" t="s">
        <v>129</v>
      </c>
      <c r="AU114" s="15" t="s">
        <v>79</v>
      </c>
    </row>
    <row r="115" spans="1:65" s="2" customFormat="1" ht="19.5">
      <c r="A115" s="30"/>
      <c r="B115" s="31"/>
      <c r="C115" s="30"/>
      <c r="D115" s="149" t="s">
        <v>187</v>
      </c>
      <c r="E115" s="30"/>
      <c r="F115" s="166" t="s">
        <v>580</v>
      </c>
      <c r="G115" s="30"/>
      <c r="H115" s="30"/>
      <c r="I115" s="151"/>
      <c r="J115" s="30"/>
      <c r="K115" s="30"/>
      <c r="L115" s="31"/>
      <c r="M115" s="152"/>
      <c r="N115" s="153"/>
      <c r="O115" s="51"/>
      <c r="P115" s="51"/>
      <c r="Q115" s="51"/>
      <c r="R115" s="51"/>
      <c r="S115" s="51"/>
      <c r="T115" s="52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T115" s="15" t="s">
        <v>187</v>
      </c>
      <c r="AU115" s="15" t="s">
        <v>79</v>
      </c>
    </row>
    <row r="116" spans="1:65" s="2" customFormat="1" ht="16.5" customHeight="1">
      <c r="A116" s="30"/>
      <c r="B116" s="135"/>
      <c r="C116" s="136" t="s">
        <v>128</v>
      </c>
      <c r="D116" s="136" t="s">
        <v>122</v>
      </c>
      <c r="E116" s="137" t="s">
        <v>597</v>
      </c>
      <c r="F116" s="138" t="s">
        <v>598</v>
      </c>
      <c r="G116" s="139" t="s">
        <v>154</v>
      </c>
      <c r="H116" s="140">
        <v>1</v>
      </c>
      <c r="I116" s="141"/>
      <c r="J116" s="142">
        <f>ROUND(I116*H116,2)</f>
        <v>0</v>
      </c>
      <c r="K116" s="138" t="s">
        <v>3</v>
      </c>
      <c r="L116" s="31"/>
      <c r="M116" s="143" t="s">
        <v>3</v>
      </c>
      <c r="N116" s="144" t="s">
        <v>40</v>
      </c>
      <c r="O116" s="51"/>
      <c r="P116" s="145">
        <f>O116*H116</f>
        <v>0</v>
      </c>
      <c r="Q116" s="145">
        <v>0</v>
      </c>
      <c r="R116" s="145">
        <f>Q116*H116</f>
        <v>0</v>
      </c>
      <c r="S116" s="145">
        <v>0</v>
      </c>
      <c r="T116" s="146">
        <f>S116*H116</f>
        <v>0</v>
      </c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R116" s="147" t="s">
        <v>141</v>
      </c>
      <c r="AT116" s="147" t="s">
        <v>122</v>
      </c>
      <c r="AU116" s="147" t="s">
        <v>79</v>
      </c>
      <c r="AY116" s="15" t="s">
        <v>119</v>
      </c>
      <c r="BE116" s="148">
        <f>IF(N116="základní",J116,0)</f>
        <v>0</v>
      </c>
      <c r="BF116" s="148">
        <f>IF(N116="snížená",J116,0)</f>
        <v>0</v>
      </c>
      <c r="BG116" s="148">
        <f>IF(N116="zákl. přenesená",J116,0)</f>
        <v>0</v>
      </c>
      <c r="BH116" s="148">
        <f>IF(N116="sníž. přenesená",J116,0)</f>
        <v>0</v>
      </c>
      <c r="BI116" s="148">
        <f>IF(N116="nulová",J116,0)</f>
        <v>0</v>
      </c>
      <c r="BJ116" s="15" t="s">
        <v>77</v>
      </c>
      <c r="BK116" s="148">
        <f>ROUND(I116*H116,2)</f>
        <v>0</v>
      </c>
      <c r="BL116" s="15" t="s">
        <v>141</v>
      </c>
      <c r="BM116" s="147" t="s">
        <v>171</v>
      </c>
    </row>
    <row r="117" spans="1:65" s="2" customFormat="1" ht="11.25">
      <c r="A117" s="30"/>
      <c r="B117" s="31"/>
      <c r="C117" s="30"/>
      <c r="D117" s="149" t="s">
        <v>129</v>
      </c>
      <c r="E117" s="30"/>
      <c r="F117" s="150" t="s">
        <v>598</v>
      </c>
      <c r="G117" s="30"/>
      <c r="H117" s="30"/>
      <c r="I117" s="151"/>
      <c r="J117" s="30"/>
      <c r="K117" s="30"/>
      <c r="L117" s="31"/>
      <c r="M117" s="152"/>
      <c r="N117" s="153"/>
      <c r="O117" s="51"/>
      <c r="P117" s="51"/>
      <c r="Q117" s="51"/>
      <c r="R117" s="51"/>
      <c r="S117" s="51"/>
      <c r="T117" s="52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T117" s="15" t="s">
        <v>129</v>
      </c>
      <c r="AU117" s="15" t="s">
        <v>79</v>
      </c>
    </row>
    <row r="118" spans="1:65" s="2" customFormat="1" ht="19.5">
      <c r="A118" s="30"/>
      <c r="B118" s="31"/>
      <c r="C118" s="30"/>
      <c r="D118" s="149" t="s">
        <v>187</v>
      </c>
      <c r="E118" s="30"/>
      <c r="F118" s="166" t="s">
        <v>580</v>
      </c>
      <c r="G118" s="30"/>
      <c r="H118" s="30"/>
      <c r="I118" s="151"/>
      <c r="J118" s="30"/>
      <c r="K118" s="30"/>
      <c r="L118" s="31"/>
      <c r="M118" s="152"/>
      <c r="N118" s="153"/>
      <c r="O118" s="51"/>
      <c r="P118" s="51"/>
      <c r="Q118" s="51"/>
      <c r="R118" s="51"/>
      <c r="S118" s="51"/>
      <c r="T118" s="52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T118" s="15" t="s">
        <v>187</v>
      </c>
      <c r="AU118" s="15" t="s">
        <v>79</v>
      </c>
    </row>
    <row r="119" spans="1:65" s="2" customFormat="1" ht="16.5" customHeight="1">
      <c r="A119" s="30"/>
      <c r="B119" s="135"/>
      <c r="C119" s="136" t="s">
        <v>173</v>
      </c>
      <c r="D119" s="136" t="s">
        <v>122</v>
      </c>
      <c r="E119" s="137" t="s">
        <v>599</v>
      </c>
      <c r="F119" s="138" t="s">
        <v>600</v>
      </c>
      <c r="G119" s="139" t="s">
        <v>154</v>
      </c>
      <c r="H119" s="140">
        <v>15</v>
      </c>
      <c r="I119" s="141"/>
      <c r="J119" s="142">
        <f>ROUND(I119*H119,2)</f>
        <v>0</v>
      </c>
      <c r="K119" s="138" t="s">
        <v>3</v>
      </c>
      <c r="L119" s="31"/>
      <c r="M119" s="143" t="s">
        <v>3</v>
      </c>
      <c r="N119" s="144" t="s">
        <v>40</v>
      </c>
      <c r="O119" s="51"/>
      <c r="P119" s="145">
        <f>O119*H119</f>
        <v>0</v>
      </c>
      <c r="Q119" s="145">
        <v>0</v>
      </c>
      <c r="R119" s="145">
        <f>Q119*H119</f>
        <v>0</v>
      </c>
      <c r="S119" s="145">
        <v>0</v>
      </c>
      <c r="T119" s="146">
        <f>S119*H119</f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R119" s="147" t="s">
        <v>141</v>
      </c>
      <c r="AT119" s="147" t="s">
        <v>122</v>
      </c>
      <c r="AU119" s="147" t="s">
        <v>79</v>
      </c>
      <c r="AY119" s="15" t="s">
        <v>119</v>
      </c>
      <c r="BE119" s="148">
        <f>IF(N119="základní",J119,0)</f>
        <v>0</v>
      </c>
      <c r="BF119" s="148">
        <f>IF(N119="snížená",J119,0)</f>
        <v>0</v>
      </c>
      <c r="BG119" s="148">
        <f>IF(N119="zákl. přenesená",J119,0)</f>
        <v>0</v>
      </c>
      <c r="BH119" s="148">
        <f>IF(N119="sníž. přenesená",J119,0)</f>
        <v>0</v>
      </c>
      <c r="BI119" s="148">
        <f>IF(N119="nulová",J119,0)</f>
        <v>0</v>
      </c>
      <c r="BJ119" s="15" t="s">
        <v>77</v>
      </c>
      <c r="BK119" s="148">
        <f>ROUND(I119*H119,2)</f>
        <v>0</v>
      </c>
      <c r="BL119" s="15" t="s">
        <v>141</v>
      </c>
      <c r="BM119" s="147" t="s">
        <v>176</v>
      </c>
    </row>
    <row r="120" spans="1:65" s="2" customFormat="1" ht="11.25">
      <c r="A120" s="30"/>
      <c r="B120" s="31"/>
      <c r="C120" s="30"/>
      <c r="D120" s="149" t="s">
        <v>129</v>
      </c>
      <c r="E120" s="30"/>
      <c r="F120" s="150" t="s">
        <v>600</v>
      </c>
      <c r="G120" s="30"/>
      <c r="H120" s="30"/>
      <c r="I120" s="151"/>
      <c r="J120" s="30"/>
      <c r="K120" s="30"/>
      <c r="L120" s="31"/>
      <c r="M120" s="152"/>
      <c r="N120" s="153"/>
      <c r="O120" s="51"/>
      <c r="P120" s="51"/>
      <c r="Q120" s="51"/>
      <c r="R120" s="51"/>
      <c r="S120" s="51"/>
      <c r="T120" s="52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T120" s="15" t="s">
        <v>129</v>
      </c>
      <c r="AU120" s="15" t="s">
        <v>79</v>
      </c>
    </row>
    <row r="121" spans="1:65" s="2" customFormat="1" ht="19.5">
      <c r="A121" s="30"/>
      <c r="B121" s="31"/>
      <c r="C121" s="30"/>
      <c r="D121" s="149" t="s">
        <v>187</v>
      </c>
      <c r="E121" s="30"/>
      <c r="F121" s="166" t="s">
        <v>580</v>
      </c>
      <c r="G121" s="30"/>
      <c r="H121" s="30"/>
      <c r="I121" s="151"/>
      <c r="J121" s="30"/>
      <c r="K121" s="30"/>
      <c r="L121" s="31"/>
      <c r="M121" s="152"/>
      <c r="N121" s="153"/>
      <c r="O121" s="51"/>
      <c r="P121" s="51"/>
      <c r="Q121" s="51"/>
      <c r="R121" s="51"/>
      <c r="S121" s="51"/>
      <c r="T121" s="52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T121" s="15" t="s">
        <v>187</v>
      </c>
      <c r="AU121" s="15" t="s">
        <v>79</v>
      </c>
    </row>
    <row r="122" spans="1:65" s="2" customFormat="1" ht="16.5" customHeight="1">
      <c r="A122" s="30"/>
      <c r="B122" s="135"/>
      <c r="C122" s="136" t="s">
        <v>134</v>
      </c>
      <c r="D122" s="136" t="s">
        <v>122</v>
      </c>
      <c r="E122" s="137" t="s">
        <v>601</v>
      </c>
      <c r="F122" s="138" t="s">
        <v>602</v>
      </c>
      <c r="G122" s="139" t="s">
        <v>154</v>
      </c>
      <c r="H122" s="140">
        <v>15</v>
      </c>
      <c r="I122" s="141"/>
      <c r="J122" s="142">
        <f>ROUND(I122*H122,2)</f>
        <v>0</v>
      </c>
      <c r="K122" s="138" t="s">
        <v>3</v>
      </c>
      <c r="L122" s="31"/>
      <c r="M122" s="143" t="s">
        <v>3</v>
      </c>
      <c r="N122" s="144" t="s">
        <v>40</v>
      </c>
      <c r="O122" s="51"/>
      <c r="P122" s="145">
        <f>O122*H122</f>
        <v>0</v>
      </c>
      <c r="Q122" s="145">
        <v>0</v>
      </c>
      <c r="R122" s="145">
        <f>Q122*H122</f>
        <v>0</v>
      </c>
      <c r="S122" s="145">
        <v>0</v>
      </c>
      <c r="T122" s="146">
        <f>S122*H122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47" t="s">
        <v>141</v>
      </c>
      <c r="AT122" s="147" t="s">
        <v>122</v>
      </c>
      <c r="AU122" s="147" t="s">
        <v>79</v>
      </c>
      <c r="AY122" s="15" t="s">
        <v>119</v>
      </c>
      <c r="BE122" s="148">
        <f>IF(N122="základní",J122,0)</f>
        <v>0</v>
      </c>
      <c r="BF122" s="148">
        <f>IF(N122="snížená",J122,0)</f>
        <v>0</v>
      </c>
      <c r="BG122" s="148">
        <f>IF(N122="zákl. přenesená",J122,0)</f>
        <v>0</v>
      </c>
      <c r="BH122" s="148">
        <f>IF(N122="sníž. přenesená",J122,0)</f>
        <v>0</v>
      </c>
      <c r="BI122" s="148">
        <f>IF(N122="nulová",J122,0)</f>
        <v>0</v>
      </c>
      <c r="BJ122" s="15" t="s">
        <v>77</v>
      </c>
      <c r="BK122" s="148">
        <f>ROUND(I122*H122,2)</f>
        <v>0</v>
      </c>
      <c r="BL122" s="15" t="s">
        <v>141</v>
      </c>
      <c r="BM122" s="147" t="s">
        <v>179</v>
      </c>
    </row>
    <row r="123" spans="1:65" s="2" customFormat="1" ht="11.25">
      <c r="A123" s="30"/>
      <c r="B123" s="31"/>
      <c r="C123" s="30"/>
      <c r="D123" s="149" t="s">
        <v>129</v>
      </c>
      <c r="E123" s="30"/>
      <c r="F123" s="150" t="s">
        <v>602</v>
      </c>
      <c r="G123" s="30"/>
      <c r="H123" s="30"/>
      <c r="I123" s="151"/>
      <c r="J123" s="30"/>
      <c r="K123" s="30"/>
      <c r="L123" s="31"/>
      <c r="M123" s="152"/>
      <c r="N123" s="153"/>
      <c r="O123" s="51"/>
      <c r="P123" s="51"/>
      <c r="Q123" s="51"/>
      <c r="R123" s="51"/>
      <c r="S123" s="51"/>
      <c r="T123" s="52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T123" s="15" t="s">
        <v>129</v>
      </c>
      <c r="AU123" s="15" t="s">
        <v>79</v>
      </c>
    </row>
    <row r="124" spans="1:65" s="2" customFormat="1" ht="19.5">
      <c r="A124" s="30"/>
      <c r="B124" s="31"/>
      <c r="C124" s="30"/>
      <c r="D124" s="149" t="s">
        <v>187</v>
      </c>
      <c r="E124" s="30"/>
      <c r="F124" s="166" t="s">
        <v>580</v>
      </c>
      <c r="G124" s="30"/>
      <c r="H124" s="30"/>
      <c r="I124" s="151"/>
      <c r="J124" s="30"/>
      <c r="K124" s="30"/>
      <c r="L124" s="31"/>
      <c r="M124" s="152"/>
      <c r="N124" s="153"/>
      <c r="O124" s="51"/>
      <c r="P124" s="51"/>
      <c r="Q124" s="51"/>
      <c r="R124" s="51"/>
      <c r="S124" s="51"/>
      <c r="T124" s="52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5" t="s">
        <v>187</v>
      </c>
      <c r="AU124" s="15" t="s">
        <v>79</v>
      </c>
    </row>
    <row r="125" spans="1:65" s="2" customFormat="1" ht="16.5" customHeight="1">
      <c r="A125" s="30"/>
      <c r="B125" s="135"/>
      <c r="C125" s="136" t="s">
        <v>180</v>
      </c>
      <c r="D125" s="136" t="s">
        <v>122</v>
      </c>
      <c r="E125" s="137" t="s">
        <v>603</v>
      </c>
      <c r="F125" s="138" t="s">
        <v>604</v>
      </c>
      <c r="G125" s="139" t="s">
        <v>154</v>
      </c>
      <c r="H125" s="140">
        <v>100</v>
      </c>
      <c r="I125" s="141"/>
      <c r="J125" s="142">
        <f>ROUND(I125*H125,2)</f>
        <v>0</v>
      </c>
      <c r="K125" s="138" t="s">
        <v>3</v>
      </c>
      <c r="L125" s="31"/>
      <c r="M125" s="143" t="s">
        <v>3</v>
      </c>
      <c r="N125" s="144" t="s">
        <v>40</v>
      </c>
      <c r="O125" s="51"/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47" t="s">
        <v>141</v>
      </c>
      <c r="AT125" s="147" t="s">
        <v>122</v>
      </c>
      <c r="AU125" s="147" t="s">
        <v>79</v>
      </c>
      <c r="AY125" s="15" t="s">
        <v>119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5" t="s">
        <v>77</v>
      </c>
      <c r="BK125" s="148">
        <f>ROUND(I125*H125,2)</f>
        <v>0</v>
      </c>
      <c r="BL125" s="15" t="s">
        <v>141</v>
      </c>
      <c r="BM125" s="147" t="s">
        <v>183</v>
      </c>
    </row>
    <row r="126" spans="1:65" s="2" customFormat="1" ht="11.25">
      <c r="A126" s="30"/>
      <c r="B126" s="31"/>
      <c r="C126" s="30"/>
      <c r="D126" s="149" t="s">
        <v>129</v>
      </c>
      <c r="E126" s="30"/>
      <c r="F126" s="150" t="s">
        <v>604</v>
      </c>
      <c r="G126" s="30"/>
      <c r="H126" s="30"/>
      <c r="I126" s="151"/>
      <c r="J126" s="30"/>
      <c r="K126" s="30"/>
      <c r="L126" s="31"/>
      <c r="M126" s="152"/>
      <c r="N126" s="153"/>
      <c r="O126" s="51"/>
      <c r="P126" s="51"/>
      <c r="Q126" s="51"/>
      <c r="R126" s="51"/>
      <c r="S126" s="51"/>
      <c r="T126" s="52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T126" s="15" t="s">
        <v>129</v>
      </c>
      <c r="AU126" s="15" t="s">
        <v>79</v>
      </c>
    </row>
    <row r="127" spans="1:65" s="2" customFormat="1" ht="19.5">
      <c r="A127" s="30"/>
      <c r="B127" s="31"/>
      <c r="C127" s="30"/>
      <c r="D127" s="149" t="s">
        <v>187</v>
      </c>
      <c r="E127" s="30"/>
      <c r="F127" s="166" t="s">
        <v>580</v>
      </c>
      <c r="G127" s="30"/>
      <c r="H127" s="30"/>
      <c r="I127" s="151"/>
      <c r="J127" s="30"/>
      <c r="K127" s="30"/>
      <c r="L127" s="31"/>
      <c r="M127" s="152"/>
      <c r="N127" s="153"/>
      <c r="O127" s="51"/>
      <c r="P127" s="51"/>
      <c r="Q127" s="51"/>
      <c r="R127" s="51"/>
      <c r="S127" s="51"/>
      <c r="T127" s="52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T127" s="15" t="s">
        <v>187</v>
      </c>
      <c r="AU127" s="15" t="s">
        <v>79</v>
      </c>
    </row>
    <row r="128" spans="1:65" s="2" customFormat="1" ht="16.5" customHeight="1">
      <c r="A128" s="30"/>
      <c r="B128" s="135"/>
      <c r="C128" s="136" t="s">
        <v>156</v>
      </c>
      <c r="D128" s="136" t="s">
        <v>122</v>
      </c>
      <c r="E128" s="137" t="s">
        <v>605</v>
      </c>
      <c r="F128" s="138" t="s">
        <v>606</v>
      </c>
      <c r="G128" s="139" t="s">
        <v>154</v>
      </c>
      <c r="H128" s="140">
        <v>2</v>
      </c>
      <c r="I128" s="141"/>
      <c r="J128" s="142">
        <f>ROUND(I128*H128,2)</f>
        <v>0</v>
      </c>
      <c r="K128" s="138" t="s">
        <v>3</v>
      </c>
      <c r="L128" s="31"/>
      <c r="M128" s="143" t="s">
        <v>3</v>
      </c>
      <c r="N128" s="144" t="s">
        <v>40</v>
      </c>
      <c r="O128" s="51"/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47" t="s">
        <v>141</v>
      </c>
      <c r="AT128" s="147" t="s">
        <v>122</v>
      </c>
      <c r="AU128" s="147" t="s">
        <v>79</v>
      </c>
      <c r="AY128" s="15" t="s">
        <v>119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5" t="s">
        <v>77</v>
      </c>
      <c r="BK128" s="148">
        <f>ROUND(I128*H128,2)</f>
        <v>0</v>
      </c>
      <c r="BL128" s="15" t="s">
        <v>141</v>
      </c>
      <c r="BM128" s="147" t="s">
        <v>186</v>
      </c>
    </row>
    <row r="129" spans="1:65" s="2" customFormat="1" ht="11.25">
      <c r="A129" s="30"/>
      <c r="B129" s="31"/>
      <c r="C129" s="30"/>
      <c r="D129" s="149" t="s">
        <v>129</v>
      </c>
      <c r="E129" s="30"/>
      <c r="F129" s="150" t="s">
        <v>606</v>
      </c>
      <c r="G129" s="30"/>
      <c r="H129" s="30"/>
      <c r="I129" s="151"/>
      <c r="J129" s="30"/>
      <c r="K129" s="30"/>
      <c r="L129" s="31"/>
      <c r="M129" s="152"/>
      <c r="N129" s="153"/>
      <c r="O129" s="51"/>
      <c r="P129" s="51"/>
      <c r="Q129" s="51"/>
      <c r="R129" s="51"/>
      <c r="S129" s="51"/>
      <c r="T129" s="52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5" t="s">
        <v>129</v>
      </c>
      <c r="AU129" s="15" t="s">
        <v>79</v>
      </c>
    </row>
    <row r="130" spans="1:65" s="2" customFormat="1" ht="19.5">
      <c r="A130" s="30"/>
      <c r="B130" s="31"/>
      <c r="C130" s="30"/>
      <c r="D130" s="149" t="s">
        <v>187</v>
      </c>
      <c r="E130" s="30"/>
      <c r="F130" s="166" t="s">
        <v>580</v>
      </c>
      <c r="G130" s="30"/>
      <c r="H130" s="30"/>
      <c r="I130" s="151"/>
      <c r="J130" s="30"/>
      <c r="K130" s="30"/>
      <c r="L130" s="31"/>
      <c r="M130" s="152"/>
      <c r="N130" s="153"/>
      <c r="O130" s="51"/>
      <c r="P130" s="51"/>
      <c r="Q130" s="51"/>
      <c r="R130" s="51"/>
      <c r="S130" s="51"/>
      <c r="T130" s="52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5" t="s">
        <v>187</v>
      </c>
      <c r="AU130" s="15" t="s">
        <v>79</v>
      </c>
    </row>
    <row r="131" spans="1:65" s="2" customFormat="1" ht="16.5" customHeight="1">
      <c r="A131" s="30"/>
      <c r="B131" s="135"/>
      <c r="C131" s="136" t="s">
        <v>9</v>
      </c>
      <c r="D131" s="136" t="s">
        <v>122</v>
      </c>
      <c r="E131" s="137" t="s">
        <v>607</v>
      </c>
      <c r="F131" s="138" t="s">
        <v>608</v>
      </c>
      <c r="G131" s="139" t="s">
        <v>154</v>
      </c>
      <c r="H131" s="140">
        <v>1</v>
      </c>
      <c r="I131" s="141"/>
      <c r="J131" s="142">
        <f>ROUND(I131*H131,2)</f>
        <v>0</v>
      </c>
      <c r="K131" s="138" t="s">
        <v>3</v>
      </c>
      <c r="L131" s="31"/>
      <c r="M131" s="143" t="s">
        <v>3</v>
      </c>
      <c r="N131" s="144" t="s">
        <v>40</v>
      </c>
      <c r="O131" s="51"/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47" t="s">
        <v>141</v>
      </c>
      <c r="AT131" s="147" t="s">
        <v>122</v>
      </c>
      <c r="AU131" s="147" t="s">
        <v>79</v>
      </c>
      <c r="AY131" s="15" t="s">
        <v>119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5" t="s">
        <v>77</v>
      </c>
      <c r="BK131" s="148">
        <f>ROUND(I131*H131,2)</f>
        <v>0</v>
      </c>
      <c r="BL131" s="15" t="s">
        <v>141</v>
      </c>
      <c r="BM131" s="147" t="s">
        <v>192</v>
      </c>
    </row>
    <row r="132" spans="1:65" s="2" customFormat="1" ht="11.25">
      <c r="A132" s="30"/>
      <c r="B132" s="31"/>
      <c r="C132" s="30"/>
      <c r="D132" s="149" t="s">
        <v>129</v>
      </c>
      <c r="E132" s="30"/>
      <c r="F132" s="150" t="s">
        <v>608</v>
      </c>
      <c r="G132" s="30"/>
      <c r="H132" s="30"/>
      <c r="I132" s="151"/>
      <c r="J132" s="30"/>
      <c r="K132" s="30"/>
      <c r="L132" s="31"/>
      <c r="M132" s="152"/>
      <c r="N132" s="153"/>
      <c r="O132" s="51"/>
      <c r="P132" s="51"/>
      <c r="Q132" s="51"/>
      <c r="R132" s="51"/>
      <c r="S132" s="51"/>
      <c r="T132" s="52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T132" s="15" t="s">
        <v>129</v>
      </c>
      <c r="AU132" s="15" t="s">
        <v>79</v>
      </c>
    </row>
    <row r="133" spans="1:65" s="2" customFormat="1" ht="16.5" customHeight="1">
      <c r="A133" s="30"/>
      <c r="B133" s="135"/>
      <c r="C133" s="136" t="s">
        <v>127</v>
      </c>
      <c r="D133" s="136" t="s">
        <v>122</v>
      </c>
      <c r="E133" s="137" t="s">
        <v>609</v>
      </c>
      <c r="F133" s="138" t="s">
        <v>610</v>
      </c>
      <c r="G133" s="139" t="s">
        <v>154</v>
      </c>
      <c r="H133" s="140">
        <v>1</v>
      </c>
      <c r="I133" s="141"/>
      <c r="J133" s="142">
        <f>ROUND(I133*H133,2)</f>
        <v>0</v>
      </c>
      <c r="K133" s="138" t="s">
        <v>3</v>
      </c>
      <c r="L133" s="31"/>
      <c r="M133" s="143" t="s">
        <v>3</v>
      </c>
      <c r="N133" s="144" t="s">
        <v>40</v>
      </c>
      <c r="O133" s="51"/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47" t="s">
        <v>141</v>
      </c>
      <c r="AT133" s="147" t="s">
        <v>122</v>
      </c>
      <c r="AU133" s="147" t="s">
        <v>79</v>
      </c>
      <c r="AY133" s="15" t="s">
        <v>119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5" t="s">
        <v>77</v>
      </c>
      <c r="BK133" s="148">
        <f>ROUND(I133*H133,2)</f>
        <v>0</v>
      </c>
      <c r="BL133" s="15" t="s">
        <v>141</v>
      </c>
      <c r="BM133" s="147" t="s">
        <v>140</v>
      </c>
    </row>
    <row r="134" spans="1:65" s="2" customFormat="1" ht="11.25">
      <c r="A134" s="30"/>
      <c r="B134" s="31"/>
      <c r="C134" s="30"/>
      <c r="D134" s="149" t="s">
        <v>129</v>
      </c>
      <c r="E134" s="30"/>
      <c r="F134" s="150" t="s">
        <v>610</v>
      </c>
      <c r="G134" s="30"/>
      <c r="H134" s="30"/>
      <c r="I134" s="151"/>
      <c r="J134" s="30"/>
      <c r="K134" s="30"/>
      <c r="L134" s="31"/>
      <c r="M134" s="152"/>
      <c r="N134" s="153"/>
      <c r="O134" s="51"/>
      <c r="P134" s="51"/>
      <c r="Q134" s="51"/>
      <c r="R134" s="51"/>
      <c r="S134" s="51"/>
      <c r="T134" s="52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T134" s="15" t="s">
        <v>129</v>
      </c>
      <c r="AU134" s="15" t="s">
        <v>79</v>
      </c>
    </row>
    <row r="135" spans="1:65" s="2" customFormat="1" ht="16.5" customHeight="1">
      <c r="A135" s="30"/>
      <c r="B135" s="135"/>
      <c r="C135" s="136" t="s">
        <v>196</v>
      </c>
      <c r="D135" s="136" t="s">
        <v>122</v>
      </c>
      <c r="E135" s="137" t="s">
        <v>611</v>
      </c>
      <c r="F135" s="138" t="s">
        <v>612</v>
      </c>
      <c r="G135" s="139" t="s">
        <v>154</v>
      </c>
      <c r="H135" s="140">
        <v>1</v>
      </c>
      <c r="I135" s="141"/>
      <c r="J135" s="142">
        <f>ROUND(I135*H135,2)</f>
        <v>0</v>
      </c>
      <c r="K135" s="138" t="s">
        <v>3</v>
      </c>
      <c r="L135" s="31"/>
      <c r="M135" s="143" t="s">
        <v>3</v>
      </c>
      <c r="N135" s="144" t="s">
        <v>40</v>
      </c>
      <c r="O135" s="51"/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47" t="s">
        <v>141</v>
      </c>
      <c r="AT135" s="147" t="s">
        <v>122</v>
      </c>
      <c r="AU135" s="147" t="s">
        <v>79</v>
      </c>
      <c r="AY135" s="15" t="s">
        <v>119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5" t="s">
        <v>77</v>
      </c>
      <c r="BK135" s="148">
        <f>ROUND(I135*H135,2)</f>
        <v>0</v>
      </c>
      <c r="BL135" s="15" t="s">
        <v>141</v>
      </c>
      <c r="BM135" s="147" t="s">
        <v>199</v>
      </c>
    </row>
    <row r="136" spans="1:65" s="2" customFormat="1" ht="11.25">
      <c r="A136" s="30"/>
      <c r="B136" s="31"/>
      <c r="C136" s="30"/>
      <c r="D136" s="149" t="s">
        <v>129</v>
      </c>
      <c r="E136" s="30"/>
      <c r="F136" s="150" t="s">
        <v>612</v>
      </c>
      <c r="G136" s="30"/>
      <c r="H136" s="30"/>
      <c r="I136" s="151"/>
      <c r="J136" s="30"/>
      <c r="K136" s="30"/>
      <c r="L136" s="31"/>
      <c r="M136" s="152"/>
      <c r="N136" s="153"/>
      <c r="O136" s="51"/>
      <c r="P136" s="51"/>
      <c r="Q136" s="51"/>
      <c r="R136" s="51"/>
      <c r="S136" s="51"/>
      <c r="T136" s="52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T136" s="15" t="s">
        <v>129</v>
      </c>
      <c r="AU136" s="15" t="s">
        <v>79</v>
      </c>
    </row>
    <row r="137" spans="1:65" s="2" customFormat="1" ht="19.5">
      <c r="A137" s="30"/>
      <c r="B137" s="31"/>
      <c r="C137" s="30"/>
      <c r="D137" s="149" t="s">
        <v>187</v>
      </c>
      <c r="E137" s="30"/>
      <c r="F137" s="166" t="s">
        <v>580</v>
      </c>
      <c r="G137" s="30"/>
      <c r="H137" s="30"/>
      <c r="I137" s="151"/>
      <c r="J137" s="30"/>
      <c r="K137" s="30"/>
      <c r="L137" s="31"/>
      <c r="M137" s="152"/>
      <c r="N137" s="153"/>
      <c r="O137" s="51"/>
      <c r="P137" s="51"/>
      <c r="Q137" s="51"/>
      <c r="R137" s="51"/>
      <c r="S137" s="51"/>
      <c r="T137" s="52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T137" s="15" t="s">
        <v>187</v>
      </c>
      <c r="AU137" s="15" t="s">
        <v>79</v>
      </c>
    </row>
    <row r="138" spans="1:65" s="2" customFormat="1" ht="16.5" customHeight="1">
      <c r="A138" s="30"/>
      <c r="B138" s="135"/>
      <c r="C138" s="136" t="s">
        <v>167</v>
      </c>
      <c r="D138" s="136" t="s">
        <v>122</v>
      </c>
      <c r="E138" s="137" t="s">
        <v>613</v>
      </c>
      <c r="F138" s="138" t="s">
        <v>614</v>
      </c>
      <c r="G138" s="139" t="s">
        <v>154</v>
      </c>
      <c r="H138" s="140">
        <v>130</v>
      </c>
      <c r="I138" s="141"/>
      <c r="J138" s="142">
        <f>ROUND(I138*H138,2)</f>
        <v>0</v>
      </c>
      <c r="K138" s="138" t="s">
        <v>3</v>
      </c>
      <c r="L138" s="31"/>
      <c r="M138" s="143" t="s">
        <v>3</v>
      </c>
      <c r="N138" s="144" t="s">
        <v>40</v>
      </c>
      <c r="O138" s="51"/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47" t="s">
        <v>141</v>
      </c>
      <c r="AT138" s="147" t="s">
        <v>122</v>
      </c>
      <c r="AU138" s="147" t="s">
        <v>79</v>
      </c>
      <c r="AY138" s="15" t="s">
        <v>119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5" t="s">
        <v>77</v>
      </c>
      <c r="BK138" s="148">
        <f>ROUND(I138*H138,2)</f>
        <v>0</v>
      </c>
      <c r="BL138" s="15" t="s">
        <v>141</v>
      </c>
      <c r="BM138" s="147" t="s">
        <v>202</v>
      </c>
    </row>
    <row r="139" spans="1:65" s="2" customFormat="1" ht="11.25">
      <c r="A139" s="30"/>
      <c r="B139" s="31"/>
      <c r="C139" s="30"/>
      <c r="D139" s="149" t="s">
        <v>129</v>
      </c>
      <c r="E139" s="30"/>
      <c r="F139" s="150" t="s">
        <v>614</v>
      </c>
      <c r="G139" s="30"/>
      <c r="H139" s="30"/>
      <c r="I139" s="151"/>
      <c r="J139" s="30"/>
      <c r="K139" s="30"/>
      <c r="L139" s="31"/>
      <c r="M139" s="152"/>
      <c r="N139" s="153"/>
      <c r="O139" s="51"/>
      <c r="P139" s="51"/>
      <c r="Q139" s="51"/>
      <c r="R139" s="51"/>
      <c r="S139" s="51"/>
      <c r="T139" s="52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T139" s="15" t="s">
        <v>129</v>
      </c>
      <c r="AU139" s="15" t="s">
        <v>79</v>
      </c>
    </row>
    <row r="140" spans="1:65" s="2" customFormat="1" ht="19.5">
      <c r="A140" s="30"/>
      <c r="B140" s="31"/>
      <c r="C140" s="30"/>
      <c r="D140" s="149" t="s">
        <v>187</v>
      </c>
      <c r="E140" s="30"/>
      <c r="F140" s="166" t="s">
        <v>580</v>
      </c>
      <c r="G140" s="30"/>
      <c r="H140" s="30"/>
      <c r="I140" s="151"/>
      <c r="J140" s="30"/>
      <c r="K140" s="30"/>
      <c r="L140" s="31"/>
      <c r="M140" s="152"/>
      <c r="N140" s="153"/>
      <c r="O140" s="51"/>
      <c r="P140" s="51"/>
      <c r="Q140" s="51"/>
      <c r="R140" s="51"/>
      <c r="S140" s="51"/>
      <c r="T140" s="52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T140" s="15" t="s">
        <v>187</v>
      </c>
      <c r="AU140" s="15" t="s">
        <v>79</v>
      </c>
    </row>
    <row r="141" spans="1:65" s="2" customFormat="1" ht="16.5" customHeight="1">
      <c r="A141" s="30"/>
      <c r="B141" s="135"/>
      <c r="C141" s="136" t="s">
        <v>206</v>
      </c>
      <c r="D141" s="136" t="s">
        <v>122</v>
      </c>
      <c r="E141" s="137" t="s">
        <v>615</v>
      </c>
      <c r="F141" s="138" t="s">
        <v>616</v>
      </c>
      <c r="G141" s="139" t="s">
        <v>154</v>
      </c>
      <c r="H141" s="140">
        <v>7</v>
      </c>
      <c r="I141" s="141"/>
      <c r="J141" s="142">
        <f>ROUND(I141*H141,2)</f>
        <v>0</v>
      </c>
      <c r="K141" s="138" t="s">
        <v>3</v>
      </c>
      <c r="L141" s="31"/>
      <c r="M141" s="143" t="s">
        <v>3</v>
      </c>
      <c r="N141" s="144" t="s">
        <v>40</v>
      </c>
      <c r="O141" s="51"/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47" t="s">
        <v>141</v>
      </c>
      <c r="AT141" s="147" t="s">
        <v>122</v>
      </c>
      <c r="AU141" s="147" t="s">
        <v>79</v>
      </c>
      <c r="AY141" s="15" t="s">
        <v>119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5" t="s">
        <v>77</v>
      </c>
      <c r="BK141" s="148">
        <f>ROUND(I141*H141,2)</f>
        <v>0</v>
      </c>
      <c r="BL141" s="15" t="s">
        <v>141</v>
      </c>
      <c r="BM141" s="147" t="s">
        <v>209</v>
      </c>
    </row>
    <row r="142" spans="1:65" s="2" customFormat="1" ht="11.25">
      <c r="A142" s="30"/>
      <c r="B142" s="31"/>
      <c r="C142" s="30"/>
      <c r="D142" s="149" t="s">
        <v>129</v>
      </c>
      <c r="E142" s="30"/>
      <c r="F142" s="150" t="s">
        <v>617</v>
      </c>
      <c r="G142" s="30"/>
      <c r="H142" s="30"/>
      <c r="I142" s="151"/>
      <c r="J142" s="30"/>
      <c r="K142" s="30"/>
      <c r="L142" s="31"/>
      <c r="M142" s="152"/>
      <c r="N142" s="153"/>
      <c r="O142" s="51"/>
      <c r="P142" s="51"/>
      <c r="Q142" s="51"/>
      <c r="R142" s="51"/>
      <c r="S142" s="51"/>
      <c r="T142" s="52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T142" s="15" t="s">
        <v>129</v>
      </c>
      <c r="AU142" s="15" t="s">
        <v>79</v>
      </c>
    </row>
    <row r="143" spans="1:65" s="2" customFormat="1" ht="19.5">
      <c r="A143" s="30"/>
      <c r="B143" s="31"/>
      <c r="C143" s="30"/>
      <c r="D143" s="149" t="s">
        <v>187</v>
      </c>
      <c r="E143" s="30"/>
      <c r="F143" s="166" t="s">
        <v>580</v>
      </c>
      <c r="G143" s="30"/>
      <c r="H143" s="30"/>
      <c r="I143" s="151"/>
      <c r="J143" s="30"/>
      <c r="K143" s="30"/>
      <c r="L143" s="31"/>
      <c r="M143" s="152"/>
      <c r="N143" s="153"/>
      <c r="O143" s="51"/>
      <c r="P143" s="51"/>
      <c r="Q143" s="51"/>
      <c r="R143" s="51"/>
      <c r="S143" s="51"/>
      <c r="T143" s="52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T143" s="15" t="s">
        <v>187</v>
      </c>
      <c r="AU143" s="15" t="s">
        <v>79</v>
      </c>
    </row>
    <row r="144" spans="1:65" s="2" customFormat="1" ht="16.5" customHeight="1">
      <c r="A144" s="30"/>
      <c r="B144" s="135"/>
      <c r="C144" s="136" t="s">
        <v>171</v>
      </c>
      <c r="D144" s="136" t="s">
        <v>122</v>
      </c>
      <c r="E144" s="137" t="s">
        <v>618</v>
      </c>
      <c r="F144" s="138" t="s">
        <v>619</v>
      </c>
      <c r="G144" s="139" t="s">
        <v>154</v>
      </c>
      <c r="H144" s="140">
        <v>2</v>
      </c>
      <c r="I144" s="141"/>
      <c r="J144" s="142">
        <f>ROUND(I144*H144,2)</f>
        <v>0</v>
      </c>
      <c r="K144" s="138" t="s">
        <v>3</v>
      </c>
      <c r="L144" s="31"/>
      <c r="M144" s="143" t="s">
        <v>3</v>
      </c>
      <c r="N144" s="144" t="s">
        <v>40</v>
      </c>
      <c r="O144" s="51"/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47" t="s">
        <v>141</v>
      </c>
      <c r="AT144" s="147" t="s">
        <v>122</v>
      </c>
      <c r="AU144" s="147" t="s">
        <v>79</v>
      </c>
      <c r="AY144" s="15" t="s">
        <v>119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5" t="s">
        <v>77</v>
      </c>
      <c r="BK144" s="148">
        <f>ROUND(I144*H144,2)</f>
        <v>0</v>
      </c>
      <c r="BL144" s="15" t="s">
        <v>141</v>
      </c>
      <c r="BM144" s="147" t="s">
        <v>213</v>
      </c>
    </row>
    <row r="145" spans="1:65" s="2" customFormat="1" ht="11.25">
      <c r="A145" s="30"/>
      <c r="B145" s="31"/>
      <c r="C145" s="30"/>
      <c r="D145" s="149" t="s">
        <v>129</v>
      </c>
      <c r="E145" s="30"/>
      <c r="F145" s="150" t="s">
        <v>619</v>
      </c>
      <c r="G145" s="30"/>
      <c r="H145" s="30"/>
      <c r="I145" s="151"/>
      <c r="J145" s="30"/>
      <c r="K145" s="30"/>
      <c r="L145" s="31"/>
      <c r="M145" s="152"/>
      <c r="N145" s="153"/>
      <c r="O145" s="51"/>
      <c r="P145" s="51"/>
      <c r="Q145" s="51"/>
      <c r="R145" s="51"/>
      <c r="S145" s="51"/>
      <c r="T145" s="52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T145" s="15" t="s">
        <v>129</v>
      </c>
      <c r="AU145" s="15" t="s">
        <v>79</v>
      </c>
    </row>
    <row r="146" spans="1:65" s="2" customFormat="1" ht="19.5">
      <c r="A146" s="30"/>
      <c r="B146" s="31"/>
      <c r="C146" s="30"/>
      <c r="D146" s="149" t="s">
        <v>187</v>
      </c>
      <c r="E146" s="30"/>
      <c r="F146" s="166" t="s">
        <v>580</v>
      </c>
      <c r="G146" s="30"/>
      <c r="H146" s="30"/>
      <c r="I146" s="151"/>
      <c r="J146" s="30"/>
      <c r="K146" s="30"/>
      <c r="L146" s="31"/>
      <c r="M146" s="152"/>
      <c r="N146" s="153"/>
      <c r="O146" s="51"/>
      <c r="P146" s="51"/>
      <c r="Q146" s="51"/>
      <c r="R146" s="51"/>
      <c r="S146" s="51"/>
      <c r="T146" s="52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T146" s="15" t="s">
        <v>187</v>
      </c>
      <c r="AU146" s="15" t="s">
        <v>79</v>
      </c>
    </row>
    <row r="147" spans="1:65" s="2" customFormat="1" ht="16.5" customHeight="1">
      <c r="A147" s="30"/>
      <c r="B147" s="135"/>
      <c r="C147" s="136" t="s">
        <v>8</v>
      </c>
      <c r="D147" s="136" t="s">
        <v>122</v>
      </c>
      <c r="E147" s="137" t="s">
        <v>620</v>
      </c>
      <c r="F147" s="138" t="s">
        <v>621</v>
      </c>
      <c r="G147" s="139" t="s">
        <v>154</v>
      </c>
      <c r="H147" s="140">
        <v>2</v>
      </c>
      <c r="I147" s="141"/>
      <c r="J147" s="142">
        <f>ROUND(I147*H147,2)</f>
        <v>0</v>
      </c>
      <c r="K147" s="138" t="s">
        <v>3</v>
      </c>
      <c r="L147" s="31"/>
      <c r="M147" s="143" t="s">
        <v>3</v>
      </c>
      <c r="N147" s="144" t="s">
        <v>40</v>
      </c>
      <c r="O147" s="51"/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47" t="s">
        <v>141</v>
      </c>
      <c r="AT147" s="147" t="s">
        <v>122</v>
      </c>
      <c r="AU147" s="147" t="s">
        <v>79</v>
      </c>
      <c r="AY147" s="15" t="s">
        <v>119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5" t="s">
        <v>77</v>
      </c>
      <c r="BK147" s="148">
        <f>ROUND(I147*H147,2)</f>
        <v>0</v>
      </c>
      <c r="BL147" s="15" t="s">
        <v>141</v>
      </c>
      <c r="BM147" s="147" t="s">
        <v>217</v>
      </c>
    </row>
    <row r="148" spans="1:65" s="2" customFormat="1" ht="11.25">
      <c r="A148" s="30"/>
      <c r="B148" s="31"/>
      <c r="C148" s="30"/>
      <c r="D148" s="149" t="s">
        <v>129</v>
      </c>
      <c r="E148" s="30"/>
      <c r="F148" s="150" t="s">
        <v>621</v>
      </c>
      <c r="G148" s="30"/>
      <c r="H148" s="30"/>
      <c r="I148" s="151"/>
      <c r="J148" s="30"/>
      <c r="K148" s="30"/>
      <c r="L148" s="31"/>
      <c r="M148" s="152"/>
      <c r="N148" s="153"/>
      <c r="O148" s="51"/>
      <c r="P148" s="51"/>
      <c r="Q148" s="51"/>
      <c r="R148" s="51"/>
      <c r="S148" s="51"/>
      <c r="T148" s="52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T148" s="15" t="s">
        <v>129</v>
      </c>
      <c r="AU148" s="15" t="s">
        <v>79</v>
      </c>
    </row>
    <row r="149" spans="1:65" s="2" customFormat="1" ht="19.5">
      <c r="A149" s="30"/>
      <c r="B149" s="31"/>
      <c r="C149" s="30"/>
      <c r="D149" s="149" t="s">
        <v>187</v>
      </c>
      <c r="E149" s="30"/>
      <c r="F149" s="166" t="s">
        <v>580</v>
      </c>
      <c r="G149" s="30"/>
      <c r="H149" s="30"/>
      <c r="I149" s="151"/>
      <c r="J149" s="30"/>
      <c r="K149" s="30"/>
      <c r="L149" s="31"/>
      <c r="M149" s="152"/>
      <c r="N149" s="153"/>
      <c r="O149" s="51"/>
      <c r="P149" s="51"/>
      <c r="Q149" s="51"/>
      <c r="R149" s="51"/>
      <c r="S149" s="51"/>
      <c r="T149" s="52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T149" s="15" t="s">
        <v>187</v>
      </c>
      <c r="AU149" s="15" t="s">
        <v>79</v>
      </c>
    </row>
    <row r="150" spans="1:65" s="2" customFormat="1" ht="16.5" customHeight="1">
      <c r="A150" s="30"/>
      <c r="B150" s="135"/>
      <c r="C150" s="136" t="s">
        <v>176</v>
      </c>
      <c r="D150" s="136" t="s">
        <v>122</v>
      </c>
      <c r="E150" s="137" t="s">
        <v>622</v>
      </c>
      <c r="F150" s="138" t="s">
        <v>623</v>
      </c>
      <c r="G150" s="139" t="s">
        <v>154</v>
      </c>
      <c r="H150" s="140">
        <v>2</v>
      </c>
      <c r="I150" s="141"/>
      <c r="J150" s="142">
        <f>ROUND(I150*H150,2)</f>
        <v>0</v>
      </c>
      <c r="K150" s="138" t="s">
        <v>3</v>
      </c>
      <c r="L150" s="31"/>
      <c r="M150" s="143" t="s">
        <v>3</v>
      </c>
      <c r="N150" s="144" t="s">
        <v>40</v>
      </c>
      <c r="O150" s="51"/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47" t="s">
        <v>141</v>
      </c>
      <c r="AT150" s="147" t="s">
        <v>122</v>
      </c>
      <c r="AU150" s="147" t="s">
        <v>79</v>
      </c>
      <c r="AY150" s="15" t="s">
        <v>119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5" t="s">
        <v>77</v>
      </c>
      <c r="BK150" s="148">
        <f>ROUND(I150*H150,2)</f>
        <v>0</v>
      </c>
      <c r="BL150" s="15" t="s">
        <v>141</v>
      </c>
      <c r="BM150" s="147" t="s">
        <v>221</v>
      </c>
    </row>
    <row r="151" spans="1:65" s="2" customFormat="1" ht="11.25">
      <c r="A151" s="30"/>
      <c r="B151" s="31"/>
      <c r="C151" s="30"/>
      <c r="D151" s="149" t="s">
        <v>129</v>
      </c>
      <c r="E151" s="30"/>
      <c r="F151" s="150" t="s">
        <v>623</v>
      </c>
      <c r="G151" s="30"/>
      <c r="H151" s="30"/>
      <c r="I151" s="151"/>
      <c r="J151" s="30"/>
      <c r="K151" s="30"/>
      <c r="L151" s="31"/>
      <c r="M151" s="152"/>
      <c r="N151" s="153"/>
      <c r="O151" s="51"/>
      <c r="P151" s="51"/>
      <c r="Q151" s="51"/>
      <c r="R151" s="51"/>
      <c r="S151" s="51"/>
      <c r="T151" s="52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T151" s="15" t="s">
        <v>129</v>
      </c>
      <c r="AU151" s="15" t="s">
        <v>79</v>
      </c>
    </row>
    <row r="152" spans="1:65" s="2" customFormat="1" ht="19.5">
      <c r="A152" s="30"/>
      <c r="B152" s="31"/>
      <c r="C152" s="30"/>
      <c r="D152" s="149" t="s">
        <v>187</v>
      </c>
      <c r="E152" s="30"/>
      <c r="F152" s="166" t="s">
        <v>580</v>
      </c>
      <c r="G152" s="30"/>
      <c r="H152" s="30"/>
      <c r="I152" s="151"/>
      <c r="J152" s="30"/>
      <c r="K152" s="30"/>
      <c r="L152" s="31"/>
      <c r="M152" s="152"/>
      <c r="N152" s="153"/>
      <c r="O152" s="51"/>
      <c r="P152" s="51"/>
      <c r="Q152" s="51"/>
      <c r="R152" s="51"/>
      <c r="S152" s="51"/>
      <c r="T152" s="52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T152" s="15" t="s">
        <v>187</v>
      </c>
      <c r="AU152" s="15" t="s">
        <v>79</v>
      </c>
    </row>
    <row r="153" spans="1:65" s="2" customFormat="1" ht="16.5" customHeight="1">
      <c r="A153" s="30"/>
      <c r="B153" s="135"/>
      <c r="C153" s="136" t="s">
        <v>223</v>
      </c>
      <c r="D153" s="136" t="s">
        <v>122</v>
      </c>
      <c r="E153" s="137" t="s">
        <v>624</v>
      </c>
      <c r="F153" s="138" t="s">
        <v>625</v>
      </c>
      <c r="G153" s="139" t="s">
        <v>154</v>
      </c>
      <c r="H153" s="140">
        <v>5</v>
      </c>
      <c r="I153" s="141"/>
      <c r="J153" s="142">
        <f>ROUND(I153*H153,2)</f>
        <v>0</v>
      </c>
      <c r="K153" s="138" t="s">
        <v>3</v>
      </c>
      <c r="L153" s="31"/>
      <c r="M153" s="143" t="s">
        <v>3</v>
      </c>
      <c r="N153" s="144" t="s">
        <v>40</v>
      </c>
      <c r="O153" s="51"/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47" t="s">
        <v>141</v>
      </c>
      <c r="AT153" s="147" t="s">
        <v>122</v>
      </c>
      <c r="AU153" s="147" t="s">
        <v>79</v>
      </c>
      <c r="AY153" s="15" t="s">
        <v>119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5" t="s">
        <v>77</v>
      </c>
      <c r="BK153" s="148">
        <f>ROUND(I153*H153,2)</f>
        <v>0</v>
      </c>
      <c r="BL153" s="15" t="s">
        <v>141</v>
      </c>
      <c r="BM153" s="147" t="s">
        <v>226</v>
      </c>
    </row>
    <row r="154" spans="1:65" s="2" customFormat="1" ht="11.25">
      <c r="A154" s="30"/>
      <c r="B154" s="31"/>
      <c r="C154" s="30"/>
      <c r="D154" s="149" t="s">
        <v>129</v>
      </c>
      <c r="E154" s="30"/>
      <c r="F154" s="150" t="s">
        <v>625</v>
      </c>
      <c r="G154" s="30"/>
      <c r="H154" s="30"/>
      <c r="I154" s="151"/>
      <c r="J154" s="30"/>
      <c r="K154" s="30"/>
      <c r="L154" s="31"/>
      <c r="M154" s="152"/>
      <c r="N154" s="153"/>
      <c r="O154" s="51"/>
      <c r="P154" s="51"/>
      <c r="Q154" s="51"/>
      <c r="R154" s="51"/>
      <c r="S154" s="51"/>
      <c r="T154" s="52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T154" s="15" t="s">
        <v>129</v>
      </c>
      <c r="AU154" s="15" t="s">
        <v>79</v>
      </c>
    </row>
    <row r="155" spans="1:65" s="2" customFormat="1" ht="19.5">
      <c r="A155" s="30"/>
      <c r="B155" s="31"/>
      <c r="C155" s="30"/>
      <c r="D155" s="149" t="s">
        <v>187</v>
      </c>
      <c r="E155" s="30"/>
      <c r="F155" s="166" t="s">
        <v>580</v>
      </c>
      <c r="G155" s="30"/>
      <c r="H155" s="30"/>
      <c r="I155" s="151"/>
      <c r="J155" s="30"/>
      <c r="K155" s="30"/>
      <c r="L155" s="31"/>
      <c r="M155" s="152"/>
      <c r="N155" s="153"/>
      <c r="O155" s="51"/>
      <c r="P155" s="51"/>
      <c r="Q155" s="51"/>
      <c r="R155" s="51"/>
      <c r="S155" s="51"/>
      <c r="T155" s="52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T155" s="15" t="s">
        <v>187</v>
      </c>
      <c r="AU155" s="15" t="s">
        <v>79</v>
      </c>
    </row>
    <row r="156" spans="1:65" s="2" customFormat="1" ht="16.5" customHeight="1">
      <c r="A156" s="30"/>
      <c r="B156" s="135"/>
      <c r="C156" s="136" t="s">
        <v>179</v>
      </c>
      <c r="D156" s="136" t="s">
        <v>122</v>
      </c>
      <c r="E156" s="137" t="s">
        <v>626</v>
      </c>
      <c r="F156" s="138" t="s">
        <v>627</v>
      </c>
      <c r="G156" s="139" t="s">
        <v>154</v>
      </c>
      <c r="H156" s="140">
        <v>2</v>
      </c>
      <c r="I156" s="141"/>
      <c r="J156" s="142">
        <f>ROUND(I156*H156,2)</f>
        <v>0</v>
      </c>
      <c r="K156" s="138" t="s">
        <v>3</v>
      </c>
      <c r="L156" s="31"/>
      <c r="M156" s="143" t="s">
        <v>3</v>
      </c>
      <c r="N156" s="144" t="s">
        <v>40</v>
      </c>
      <c r="O156" s="51"/>
      <c r="P156" s="145">
        <f>O156*H156</f>
        <v>0</v>
      </c>
      <c r="Q156" s="145">
        <v>0</v>
      </c>
      <c r="R156" s="145">
        <f>Q156*H156</f>
        <v>0</v>
      </c>
      <c r="S156" s="145">
        <v>0</v>
      </c>
      <c r="T156" s="146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47" t="s">
        <v>141</v>
      </c>
      <c r="AT156" s="147" t="s">
        <v>122</v>
      </c>
      <c r="AU156" s="147" t="s">
        <v>79</v>
      </c>
      <c r="AY156" s="15" t="s">
        <v>119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5" t="s">
        <v>77</v>
      </c>
      <c r="BK156" s="148">
        <f>ROUND(I156*H156,2)</f>
        <v>0</v>
      </c>
      <c r="BL156" s="15" t="s">
        <v>141</v>
      </c>
      <c r="BM156" s="147" t="s">
        <v>230</v>
      </c>
    </row>
    <row r="157" spans="1:65" s="2" customFormat="1" ht="11.25">
      <c r="A157" s="30"/>
      <c r="B157" s="31"/>
      <c r="C157" s="30"/>
      <c r="D157" s="149" t="s">
        <v>129</v>
      </c>
      <c r="E157" s="30"/>
      <c r="F157" s="150" t="s">
        <v>627</v>
      </c>
      <c r="G157" s="30"/>
      <c r="H157" s="30"/>
      <c r="I157" s="151"/>
      <c r="J157" s="30"/>
      <c r="K157" s="30"/>
      <c r="L157" s="31"/>
      <c r="M157" s="152"/>
      <c r="N157" s="153"/>
      <c r="O157" s="51"/>
      <c r="P157" s="51"/>
      <c r="Q157" s="51"/>
      <c r="R157" s="51"/>
      <c r="S157" s="51"/>
      <c r="T157" s="52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T157" s="15" t="s">
        <v>129</v>
      </c>
      <c r="AU157" s="15" t="s">
        <v>79</v>
      </c>
    </row>
    <row r="158" spans="1:65" s="2" customFormat="1" ht="19.5">
      <c r="A158" s="30"/>
      <c r="B158" s="31"/>
      <c r="C158" s="30"/>
      <c r="D158" s="149" t="s">
        <v>187</v>
      </c>
      <c r="E158" s="30"/>
      <c r="F158" s="166" t="s">
        <v>580</v>
      </c>
      <c r="G158" s="30"/>
      <c r="H158" s="30"/>
      <c r="I158" s="151"/>
      <c r="J158" s="30"/>
      <c r="K158" s="30"/>
      <c r="L158" s="31"/>
      <c r="M158" s="152"/>
      <c r="N158" s="153"/>
      <c r="O158" s="51"/>
      <c r="P158" s="51"/>
      <c r="Q158" s="51"/>
      <c r="R158" s="51"/>
      <c r="S158" s="51"/>
      <c r="T158" s="52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T158" s="15" t="s">
        <v>187</v>
      </c>
      <c r="AU158" s="15" t="s">
        <v>79</v>
      </c>
    </row>
    <row r="159" spans="1:65" s="2" customFormat="1" ht="16.5" customHeight="1">
      <c r="A159" s="30"/>
      <c r="B159" s="135"/>
      <c r="C159" s="136" t="s">
        <v>232</v>
      </c>
      <c r="D159" s="136" t="s">
        <v>122</v>
      </c>
      <c r="E159" s="137" t="s">
        <v>628</v>
      </c>
      <c r="F159" s="138" t="s">
        <v>629</v>
      </c>
      <c r="G159" s="139" t="s">
        <v>154</v>
      </c>
      <c r="H159" s="140">
        <v>6</v>
      </c>
      <c r="I159" s="141"/>
      <c r="J159" s="142">
        <f>ROUND(I159*H159,2)</f>
        <v>0</v>
      </c>
      <c r="K159" s="138" t="s">
        <v>3</v>
      </c>
      <c r="L159" s="31"/>
      <c r="M159" s="143" t="s">
        <v>3</v>
      </c>
      <c r="N159" s="144" t="s">
        <v>40</v>
      </c>
      <c r="O159" s="51"/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47" t="s">
        <v>141</v>
      </c>
      <c r="AT159" s="147" t="s">
        <v>122</v>
      </c>
      <c r="AU159" s="147" t="s">
        <v>79</v>
      </c>
      <c r="AY159" s="15" t="s">
        <v>119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5" t="s">
        <v>77</v>
      </c>
      <c r="BK159" s="148">
        <f>ROUND(I159*H159,2)</f>
        <v>0</v>
      </c>
      <c r="BL159" s="15" t="s">
        <v>141</v>
      </c>
      <c r="BM159" s="147" t="s">
        <v>235</v>
      </c>
    </row>
    <row r="160" spans="1:65" s="2" customFormat="1" ht="11.25">
      <c r="A160" s="30"/>
      <c r="B160" s="31"/>
      <c r="C160" s="30"/>
      <c r="D160" s="149" t="s">
        <v>129</v>
      </c>
      <c r="E160" s="30"/>
      <c r="F160" s="150" t="s">
        <v>629</v>
      </c>
      <c r="G160" s="30"/>
      <c r="H160" s="30"/>
      <c r="I160" s="151"/>
      <c r="J160" s="30"/>
      <c r="K160" s="30"/>
      <c r="L160" s="31"/>
      <c r="M160" s="152"/>
      <c r="N160" s="153"/>
      <c r="O160" s="51"/>
      <c r="P160" s="51"/>
      <c r="Q160" s="51"/>
      <c r="R160" s="51"/>
      <c r="S160" s="51"/>
      <c r="T160" s="52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T160" s="15" t="s">
        <v>129</v>
      </c>
      <c r="AU160" s="15" t="s">
        <v>79</v>
      </c>
    </row>
    <row r="161" spans="1:65" s="2" customFormat="1" ht="19.5">
      <c r="A161" s="30"/>
      <c r="B161" s="31"/>
      <c r="C161" s="30"/>
      <c r="D161" s="149" t="s">
        <v>187</v>
      </c>
      <c r="E161" s="30"/>
      <c r="F161" s="166" t="s">
        <v>580</v>
      </c>
      <c r="G161" s="30"/>
      <c r="H161" s="30"/>
      <c r="I161" s="151"/>
      <c r="J161" s="30"/>
      <c r="K161" s="30"/>
      <c r="L161" s="31"/>
      <c r="M161" s="152"/>
      <c r="N161" s="153"/>
      <c r="O161" s="51"/>
      <c r="P161" s="51"/>
      <c r="Q161" s="51"/>
      <c r="R161" s="51"/>
      <c r="S161" s="51"/>
      <c r="T161" s="52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T161" s="15" t="s">
        <v>187</v>
      </c>
      <c r="AU161" s="15" t="s">
        <v>79</v>
      </c>
    </row>
    <row r="162" spans="1:65" s="2" customFormat="1" ht="16.5" customHeight="1">
      <c r="A162" s="30"/>
      <c r="B162" s="135"/>
      <c r="C162" s="136" t="s">
        <v>183</v>
      </c>
      <c r="D162" s="136" t="s">
        <v>122</v>
      </c>
      <c r="E162" s="137" t="s">
        <v>630</v>
      </c>
      <c r="F162" s="138" t="s">
        <v>631</v>
      </c>
      <c r="G162" s="139" t="s">
        <v>154</v>
      </c>
      <c r="H162" s="140">
        <v>2</v>
      </c>
      <c r="I162" s="141"/>
      <c r="J162" s="142">
        <f>ROUND(I162*H162,2)</f>
        <v>0</v>
      </c>
      <c r="K162" s="138" t="s">
        <v>3</v>
      </c>
      <c r="L162" s="31"/>
      <c r="M162" s="143" t="s">
        <v>3</v>
      </c>
      <c r="N162" s="144" t="s">
        <v>40</v>
      </c>
      <c r="O162" s="51"/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47" t="s">
        <v>141</v>
      </c>
      <c r="AT162" s="147" t="s">
        <v>122</v>
      </c>
      <c r="AU162" s="147" t="s">
        <v>79</v>
      </c>
      <c r="AY162" s="15" t="s">
        <v>119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5" t="s">
        <v>77</v>
      </c>
      <c r="BK162" s="148">
        <f>ROUND(I162*H162,2)</f>
        <v>0</v>
      </c>
      <c r="BL162" s="15" t="s">
        <v>141</v>
      </c>
      <c r="BM162" s="147" t="s">
        <v>239</v>
      </c>
    </row>
    <row r="163" spans="1:65" s="2" customFormat="1" ht="11.25">
      <c r="A163" s="30"/>
      <c r="B163" s="31"/>
      <c r="C163" s="30"/>
      <c r="D163" s="149" t="s">
        <v>129</v>
      </c>
      <c r="E163" s="30"/>
      <c r="F163" s="150" t="s">
        <v>631</v>
      </c>
      <c r="G163" s="30"/>
      <c r="H163" s="30"/>
      <c r="I163" s="151"/>
      <c r="J163" s="30"/>
      <c r="K163" s="30"/>
      <c r="L163" s="31"/>
      <c r="M163" s="152"/>
      <c r="N163" s="153"/>
      <c r="O163" s="51"/>
      <c r="P163" s="51"/>
      <c r="Q163" s="51"/>
      <c r="R163" s="51"/>
      <c r="S163" s="51"/>
      <c r="T163" s="52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T163" s="15" t="s">
        <v>129</v>
      </c>
      <c r="AU163" s="15" t="s">
        <v>79</v>
      </c>
    </row>
    <row r="164" spans="1:65" s="2" customFormat="1" ht="19.5">
      <c r="A164" s="30"/>
      <c r="B164" s="31"/>
      <c r="C164" s="30"/>
      <c r="D164" s="149" t="s">
        <v>187</v>
      </c>
      <c r="E164" s="30"/>
      <c r="F164" s="166" t="s">
        <v>580</v>
      </c>
      <c r="G164" s="30"/>
      <c r="H164" s="30"/>
      <c r="I164" s="151"/>
      <c r="J164" s="30"/>
      <c r="K164" s="30"/>
      <c r="L164" s="31"/>
      <c r="M164" s="152"/>
      <c r="N164" s="153"/>
      <c r="O164" s="51"/>
      <c r="P164" s="51"/>
      <c r="Q164" s="51"/>
      <c r="R164" s="51"/>
      <c r="S164" s="51"/>
      <c r="T164" s="52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T164" s="15" t="s">
        <v>187</v>
      </c>
      <c r="AU164" s="15" t="s">
        <v>79</v>
      </c>
    </row>
    <row r="165" spans="1:65" s="2" customFormat="1" ht="16.5" customHeight="1">
      <c r="A165" s="30"/>
      <c r="B165" s="135"/>
      <c r="C165" s="136" t="s">
        <v>241</v>
      </c>
      <c r="D165" s="136" t="s">
        <v>122</v>
      </c>
      <c r="E165" s="137" t="s">
        <v>632</v>
      </c>
      <c r="F165" s="138" t="s">
        <v>633</v>
      </c>
      <c r="G165" s="139" t="s">
        <v>154</v>
      </c>
      <c r="H165" s="140">
        <v>1</v>
      </c>
      <c r="I165" s="141"/>
      <c r="J165" s="142">
        <f>ROUND(I165*H165,2)</f>
        <v>0</v>
      </c>
      <c r="K165" s="138" t="s">
        <v>3</v>
      </c>
      <c r="L165" s="31"/>
      <c r="M165" s="143" t="s">
        <v>3</v>
      </c>
      <c r="N165" s="144" t="s">
        <v>40</v>
      </c>
      <c r="O165" s="51"/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47" t="s">
        <v>141</v>
      </c>
      <c r="AT165" s="147" t="s">
        <v>122</v>
      </c>
      <c r="AU165" s="147" t="s">
        <v>79</v>
      </c>
      <c r="AY165" s="15" t="s">
        <v>119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5" t="s">
        <v>77</v>
      </c>
      <c r="BK165" s="148">
        <f>ROUND(I165*H165,2)</f>
        <v>0</v>
      </c>
      <c r="BL165" s="15" t="s">
        <v>141</v>
      </c>
      <c r="BM165" s="147" t="s">
        <v>244</v>
      </c>
    </row>
    <row r="166" spans="1:65" s="2" customFormat="1" ht="11.25">
      <c r="A166" s="30"/>
      <c r="B166" s="31"/>
      <c r="C166" s="30"/>
      <c r="D166" s="149" t="s">
        <v>129</v>
      </c>
      <c r="E166" s="30"/>
      <c r="F166" s="150" t="s">
        <v>633</v>
      </c>
      <c r="G166" s="30"/>
      <c r="H166" s="30"/>
      <c r="I166" s="151"/>
      <c r="J166" s="30"/>
      <c r="K166" s="30"/>
      <c r="L166" s="31"/>
      <c r="M166" s="152"/>
      <c r="N166" s="153"/>
      <c r="O166" s="51"/>
      <c r="P166" s="51"/>
      <c r="Q166" s="51"/>
      <c r="R166" s="51"/>
      <c r="S166" s="51"/>
      <c r="T166" s="52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T166" s="15" t="s">
        <v>129</v>
      </c>
      <c r="AU166" s="15" t="s">
        <v>79</v>
      </c>
    </row>
    <row r="167" spans="1:65" s="2" customFormat="1" ht="19.5">
      <c r="A167" s="30"/>
      <c r="B167" s="31"/>
      <c r="C167" s="30"/>
      <c r="D167" s="149" t="s">
        <v>187</v>
      </c>
      <c r="E167" s="30"/>
      <c r="F167" s="166" t="s">
        <v>580</v>
      </c>
      <c r="G167" s="30"/>
      <c r="H167" s="30"/>
      <c r="I167" s="151"/>
      <c r="J167" s="30"/>
      <c r="K167" s="30"/>
      <c r="L167" s="31"/>
      <c r="M167" s="152"/>
      <c r="N167" s="153"/>
      <c r="O167" s="51"/>
      <c r="P167" s="51"/>
      <c r="Q167" s="51"/>
      <c r="R167" s="51"/>
      <c r="S167" s="51"/>
      <c r="T167" s="52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T167" s="15" t="s">
        <v>187</v>
      </c>
      <c r="AU167" s="15" t="s">
        <v>79</v>
      </c>
    </row>
    <row r="168" spans="1:65" s="2" customFormat="1" ht="16.5" customHeight="1">
      <c r="A168" s="30"/>
      <c r="B168" s="135"/>
      <c r="C168" s="136" t="s">
        <v>186</v>
      </c>
      <c r="D168" s="136" t="s">
        <v>122</v>
      </c>
      <c r="E168" s="137" t="s">
        <v>634</v>
      </c>
      <c r="F168" s="138" t="s">
        <v>635</v>
      </c>
      <c r="G168" s="139" t="s">
        <v>154</v>
      </c>
      <c r="H168" s="140">
        <v>1</v>
      </c>
      <c r="I168" s="141"/>
      <c r="J168" s="142">
        <f>ROUND(I168*H168,2)</f>
        <v>0</v>
      </c>
      <c r="K168" s="138" t="s">
        <v>3</v>
      </c>
      <c r="L168" s="31"/>
      <c r="M168" s="143" t="s">
        <v>3</v>
      </c>
      <c r="N168" s="144" t="s">
        <v>40</v>
      </c>
      <c r="O168" s="51"/>
      <c r="P168" s="145">
        <f>O168*H168</f>
        <v>0</v>
      </c>
      <c r="Q168" s="145">
        <v>0</v>
      </c>
      <c r="R168" s="145">
        <f>Q168*H168</f>
        <v>0</v>
      </c>
      <c r="S168" s="145">
        <v>0</v>
      </c>
      <c r="T168" s="146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47" t="s">
        <v>141</v>
      </c>
      <c r="AT168" s="147" t="s">
        <v>122</v>
      </c>
      <c r="AU168" s="147" t="s">
        <v>79</v>
      </c>
      <c r="AY168" s="15" t="s">
        <v>119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5" t="s">
        <v>77</v>
      </c>
      <c r="BK168" s="148">
        <f>ROUND(I168*H168,2)</f>
        <v>0</v>
      </c>
      <c r="BL168" s="15" t="s">
        <v>141</v>
      </c>
      <c r="BM168" s="147" t="s">
        <v>248</v>
      </c>
    </row>
    <row r="169" spans="1:65" s="2" customFormat="1" ht="11.25">
      <c r="A169" s="30"/>
      <c r="B169" s="31"/>
      <c r="C169" s="30"/>
      <c r="D169" s="149" t="s">
        <v>129</v>
      </c>
      <c r="E169" s="30"/>
      <c r="F169" s="150" t="s">
        <v>635</v>
      </c>
      <c r="G169" s="30"/>
      <c r="H169" s="30"/>
      <c r="I169" s="151"/>
      <c r="J169" s="30"/>
      <c r="K169" s="30"/>
      <c r="L169" s="31"/>
      <c r="M169" s="152"/>
      <c r="N169" s="153"/>
      <c r="O169" s="51"/>
      <c r="P169" s="51"/>
      <c r="Q169" s="51"/>
      <c r="R169" s="51"/>
      <c r="S169" s="51"/>
      <c r="T169" s="52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T169" s="15" t="s">
        <v>129</v>
      </c>
      <c r="AU169" s="15" t="s">
        <v>79</v>
      </c>
    </row>
    <row r="170" spans="1:65" s="2" customFormat="1" ht="19.5">
      <c r="A170" s="30"/>
      <c r="B170" s="31"/>
      <c r="C170" s="30"/>
      <c r="D170" s="149" t="s">
        <v>187</v>
      </c>
      <c r="E170" s="30"/>
      <c r="F170" s="166" t="s">
        <v>580</v>
      </c>
      <c r="G170" s="30"/>
      <c r="H170" s="30"/>
      <c r="I170" s="151"/>
      <c r="J170" s="30"/>
      <c r="K170" s="30"/>
      <c r="L170" s="31"/>
      <c r="M170" s="152"/>
      <c r="N170" s="153"/>
      <c r="O170" s="51"/>
      <c r="P170" s="51"/>
      <c r="Q170" s="51"/>
      <c r="R170" s="51"/>
      <c r="S170" s="51"/>
      <c r="T170" s="52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T170" s="15" t="s">
        <v>187</v>
      </c>
      <c r="AU170" s="15" t="s">
        <v>79</v>
      </c>
    </row>
    <row r="171" spans="1:65" s="2" customFormat="1" ht="16.5" customHeight="1">
      <c r="A171" s="30"/>
      <c r="B171" s="135"/>
      <c r="C171" s="136" t="s">
        <v>250</v>
      </c>
      <c r="D171" s="136" t="s">
        <v>122</v>
      </c>
      <c r="E171" s="137" t="s">
        <v>636</v>
      </c>
      <c r="F171" s="138" t="s">
        <v>637</v>
      </c>
      <c r="G171" s="139" t="s">
        <v>154</v>
      </c>
      <c r="H171" s="140">
        <v>20</v>
      </c>
      <c r="I171" s="141"/>
      <c r="J171" s="142">
        <f>ROUND(I171*H171,2)</f>
        <v>0</v>
      </c>
      <c r="K171" s="138" t="s">
        <v>3</v>
      </c>
      <c r="L171" s="31"/>
      <c r="M171" s="143" t="s">
        <v>3</v>
      </c>
      <c r="N171" s="144" t="s">
        <v>40</v>
      </c>
      <c r="O171" s="51"/>
      <c r="P171" s="145">
        <f>O171*H171</f>
        <v>0</v>
      </c>
      <c r="Q171" s="145">
        <v>0</v>
      </c>
      <c r="R171" s="145">
        <f>Q171*H171</f>
        <v>0</v>
      </c>
      <c r="S171" s="145">
        <v>0</v>
      </c>
      <c r="T171" s="146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47" t="s">
        <v>141</v>
      </c>
      <c r="AT171" s="147" t="s">
        <v>122</v>
      </c>
      <c r="AU171" s="147" t="s">
        <v>79</v>
      </c>
      <c r="AY171" s="15" t="s">
        <v>119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15" t="s">
        <v>77</v>
      </c>
      <c r="BK171" s="148">
        <f>ROUND(I171*H171,2)</f>
        <v>0</v>
      </c>
      <c r="BL171" s="15" t="s">
        <v>141</v>
      </c>
      <c r="BM171" s="147" t="s">
        <v>253</v>
      </c>
    </row>
    <row r="172" spans="1:65" s="2" customFormat="1" ht="11.25">
      <c r="A172" s="30"/>
      <c r="B172" s="31"/>
      <c r="C172" s="30"/>
      <c r="D172" s="149" t="s">
        <v>129</v>
      </c>
      <c r="E172" s="30"/>
      <c r="F172" s="150" t="s">
        <v>637</v>
      </c>
      <c r="G172" s="30"/>
      <c r="H172" s="30"/>
      <c r="I172" s="151"/>
      <c r="J172" s="30"/>
      <c r="K172" s="30"/>
      <c r="L172" s="31"/>
      <c r="M172" s="152"/>
      <c r="N172" s="153"/>
      <c r="O172" s="51"/>
      <c r="P172" s="51"/>
      <c r="Q172" s="51"/>
      <c r="R172" s="51"/>
      <c r="S172" s="51"/>
      <c r="T172" s="52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T172" s="15" t="s">
        <v>129</v>
      </c>
      <c r="AU172" s="15" t="s">
        <v>79</v>
      </c>
    </row>
    <row r="173" spans="1:65" s="2" customFormat="1" ht="19.5">
      <c r="A173" s="30"/>
      <c r="B173" s="31"/>
      <c r="C173" s="30"/>
      <c r="D173" s="149" t="s">
        <v>187</v>
      </c>
      <c r="E173" s="30"/>
      <c r="F173" s="166" t="s">
        <v>580</v>
      </c>
      <c r="G173" s="30"/>
      <c r="H173" s="30"/>
      <c r="I173" s="151"/>
      <c r="J173" s="30"/>
      <c r="K173" s="30"/>
      <c r="L173" s="31"/>
      <c r="M173" s="152"/>
      <c r="N173" s="153"/>
      <c r="O173" s="51"/>
      <c r="P173" s="51"/>
      <c r="Q173" s="51"/>
      <c r="R173" s="51"/>
      <c r="S173" s="51"/>
      <c r="T173" s="52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T173" s="15" t="s">
        <v>187</v>
      </c>
      <c r="AU173" s="15" t="s">
        <v>79</v>
      </c>
    </row>
    <row r="174" spans="1:65" s="2" customFormat="1" ht="16.5" customHeight="1">
      <c r="A174" s="30"/>
      <c r="B174" s="135"/>
      <c r="C174" s="136" t="s">
        <v>192</v>
      </c>
      <c r="D174" s="136" t="s">
        <v>122</v>
      </c>
      <c r="E174" s="137" t="s">
        <v>638</v>
      </c>
      <c r="F174" s="138" t="s">
        <v>639</v>
      </c>
      <c r="G174" s="139" t="s">
        <v>154</v>
      </c>
      <c r="H174" s="140">
        <v>30</v>
      </c>
      <c r="I174" s="141"/>
      <c r="J174" s="142">
        <f>ROUND(I174*H174,2)</f>
        <v>0</v>
      </c>
      <c r="K174" s="138" t="s">
        <v>3</v>
      </c>
      <c r="L174" s="31"/>
      <c r="M174" s="143" t="s">
        <v>3</v>
      </c>
      <c r="N174" s="144" t="s">
        <v>40</v>
      </c>
      <c r="O174" s="51"/>
      <c r="P174" s="145">
        <f>O174*H174</f>
        <v>0</v>
      </c>
      <c r="Q174" s="145">
        <v>0</v>
      </c>
      <c r="R174" s="145">
        <f>Q174*H174</f>
        <v>0</v>
      </c>
      <c r="S174" s="145">
        <v>0</v>
      </c>
      <c r="T174" s="146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47" t="s">
        <v>141</v>
      </c>
      <c r="AT174" s="147" t="s">
        <v>122</v>
      </c>
      <c r="AU174" s="147" t="s">
        <v>79</v>
      </c>
      <c r="AY174" s="15" t="s">
        <v>119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5" t="s">
        <v>77</v>
      </c>
      <c r="BK174" s="148">
        <f>ROUND(I174*H174,2)</f>
        <v>0</v>
      </c>
      <c r="BL174" s="15" t="s">
        <v>141</v>
      </c>
      <c r="BM174" s="147" t="s">
        <v>257</v>
      </c>
    </row>
    <row r="175" spans="1:65" s="2" customFormat="1" ht="11.25">
      <c r="A175" s="30"/>
      <c r="B175" s="31"/>
      <c r="C175" s="30"/>
      <c r="D175" s="149" t="s">
        <v>129</v>
      </c>
      <c r="E175" s="30"/>
      <c r="F175" s="150" t="s">
        <v>639</v>
      </c>
      <c r="G175" s="30"/>
      <c r="H175" s="30"/>
      <c r="I175" s="151"/>
      <c r="J175" s="30"/>
      <c r="K175" s="30"/>
      <c r="L175" s="31"/>
      <c r="M175" s="152"/>
      <c r="N175" s="153"/>
      <c r="O175" s="51"/>
      <c r="P175" s="51"/>
      <c r="Q175" s="51"/>
      <c r="R175" s="51"/>
      <c r="S175" s="51"/>
      <c r="T175" s="52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T175" s="15" t="s">
        <v>129</v>
      </c>
      <c r="AU175" s="15" t="s">
        <v>79</v>
      </c>
    </row>
    <row r="176" spans="1:65" s="2" customFormat="1" ht="19.5">
      <c r="A176" s="30"/>
      <c r="B176" s="31"/>
      <c r="C176" s="30"/>
      <c r="D176" s="149" t="s">
        <v>187</v>
      </c>
      <c r="E176" s="30"/>
      <c r="F176" s="166" t="s">
        <v>580</v>
      </c>
      <c r="G176" s="30"/>
      <c r="H176" s="30"/>
      <c r="I176" s="151"/>
      <c r="J176" s="30"/>
      <c r="K176" s="30"/>
      <c r="L176" s="31"/>
      <c r="M176" s="152"/>
      <c r="N176" s="153"/>
      <c r="O176" s="51"/>
      <c r="P176" s="51"/>
      <c r="Q176" s="51"/>
      <c r="R176" s="51"/>
      <c r="S176" s="51"/>
      <c r="T176" s="52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T176" s="15" t="s">
        <v>187</v>
      </c>
      <c r="AU176" s="15" t="s">
        <v>79</v>
      </c>
    </row>
    <row r="177" spans="1:65" s="2" customFormat="1" ht="16.5" customHeight="1">
      <c r="A177" s="30"/>
      <c r="B177" s="135"/>
      <c r="C177" s="136" t="s">
        <v>258</v>
      </c>
      <c r="D177" s="136" t="s">
        <v>122</v>
      </c>
      <c r="E177" s="137" t="s">
        <v>640</v>
      </c>
      <c r="F177" s="138" t="s">
        <v>641</v>
      </c>
      <c r="G177" s="139" t="s">
        <v>154</v>
      </c>
      <c r="H177" s="140">
        <v>2</v>
      </c>
      <c r="I177" s="141"/>
      <c r="J177" s="142">
        <f>ROUND(I177*H177,2)</f>
        <v>0</v>
      </c>
      <c r="K177" s="138" t="s">
        <v>3</v>
      </c>
      <c r="L177" s="31"/>
      <c r="M177" s="143" t="s">
        <v>3</v>
      </c>
      <c r="N177" s="144" t="s">
        <v>40</v>
      </c>
      <c r="O177" s="51"/>
      <c r="P177" s="145">
        <f>O177*H177</f>
        <v>0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47" t="s">
        <v>141</v>
      </c>
      <c r="AT177" s="147" t="s">
        <v>122</v>
      </c>
      <c r="AU177" s="147" t="s">
        <v>79</v>
      </c>
      <c r="AY177" s="15" t="s">
        <v>119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5" t="s">
        <v>77</v>
      </c>
      <c r="BK177" s="148">
        <f>ROUND(I177*H177,2)</f>
        <v>0</v>
      </c>
      <c r="BL177" s="15" t="s">
        <v>141</v>
      </c>
      <c r="BM177" s="147" t="s">
        <v>261</v>
      </c>
    </row>
    <row r="178" spans="1:65" s="2" customFormat="1" ht="11.25">
      <c r="A178" s="30"/>
      <c r="B178" s="31"/>
      <c r="C178" s="30"/>
      <c r="D178" s="149" t="s">
        <v>129</v>
      </c>
      <c r="E178" s="30"/>
      <c r="F178" s="150" t="s">
        <v>641</v>
      </c>
      <c r="G178" s="30"/>
      <c r="H178" s="30"/>
      <c r="I178" s="151"/>
      <c r="J178" s="30"/>
      <c r="K178" s="30"/>
      <c r="L178" s="31"/>
      <c r="M178" s="152"/>
      <c r="N178" s="153"/>
      <c r="O178" s="51"/>
      <c r="P178" s="51"/>
      <c r="Q178" s="51"/>
      <c r="R178" s="51"/>
      <c r="S178" s="51"/>
      <c r="T178" s="52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T178" s="15" t="s">
        <v>129</v>
      </c>
      <c r="AU178" s="15" t="s">
        <v>79</v>
      </c>
    </row>
    <row r="179" spans="1:65" s="2" customFormat="1" ht="19.5">
      <c r="A179" s="30"/>
      <c r="B179" s="31"/>
      <c r="C179" s="30"/>
      <c r="D179" s="149" t="s">
        <v>187</v>
      </c>
      <c r="E179" s="30"/>
      <c r="F179" s="166" t="s">
        <v>580</v>
      </c>
      <c r="G179" s="30"/>
      <c r="H179" s="30"/>
      <c r="I179" s="151"/>
      <c r="J179" s="30"/>
      <c r="K179" s="30"/>
      <c r="L179" s="31"/>
      <c r="M179" s="152"/>
      <c r="N179" s="153"/>
      <c r="O179" s="51"/>
      <c r="P179" s="51"/>
      <c r="Q179" s="51"/>
      <c r="R179" s="51"/>
      <c r="S179" s="51"/>
      <c r="T179" s="52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T179" s="15" t="s">
        <v>187</v>
      </c>
      <c r="AU179" s="15" t="s">
        <v>79</v>
      </c>
    </row>
    <row r="180" spans="1:65" s="2" customFormat="1" ht="16.5" customHeight="1">
      <c r="A180" s="30"/>
      <c r="B180" s="135"/>
      <c r="C180" s="136" t="s">
        <v>140</v>
      </c>
      <c r="D180" s="136" t="s">
        <v>122</v>
      </c>
      <c r="E180" s="137" t="s">
        <v>642</v>
      </c>
      <c r="F180" s="138" t="s">
        <v>643</v>
      </c>
      <c r="G180" s="139" t="s">
        <v>154</v>
      </c>
      <c r="H180" s="140">
        <v>1</v>
      </c>
      <c r="I180" s="141"/>
      <c r="J180" s="142">
        <f>ROUND(I180*H180,2)</f>
        <v>0</v>
      </c>
      <c r="K180" s="138" t="s">
        <v>3</v>
      </c>
      <c r="L180" s="31"/>
      <c r="M180" s="143" t="s">
        <v>3</v>
      </c>
      <c r="N180" s="144" t="s">
        <v>40</v>
      </c>
      <c r="O180" s="51"/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47" t="s">
        <v>141</v>
      </c>
      <c r="AT180" s="147" t="s">
        <v>122</v>
      </c>
      <c r="AU180" s="147" t="s">
        <v>79</v>
      </c>
      <c r="AY180" s="15" t="s">
        <v>119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5" t="s">
        <v>77</v>
      </c>
      <c r="BK180" s="148">
        <f>ROUND(I180*H180,2)</f>
        <v>0</v>
      </c>
      <c r="BL180" s="15" t="s">
        <v>141</v>
      </c>
      <c r="BM180" s="147" t="s">
        <v>265</v>
      </c>
    </row>
    <row r="181" spans="1:65" s="2" customFormat="1" ht="11.25">
      <c r="A181" s="30"/>
      <c r="B181" s="31"/>
      <c r="C181" s="30"/>
      <c r="D181" s="149" t="s">
        <v>129</v>
      </c>
      <c r="E181" s="30"/>
      <c r="F181" s="150" t="s">
        <v>643</v>
      </c>
      <c r="G181" s="30"/>
      <c r="H181" s="30"/>
      <c r="I181" s="151"/>
      <c r="J181" s="30"/>
      <c r="K181" s="30"/>
      <c r="L181" s="31"/>
      <c r="M181" s="152"/>
      <c r="N181" s="153"/>
      <c r="O181" s="51"/>
      <c r="P181" s="51"/>
      <c r="Q181" s="51"/>
      <c r="R181" s="51"/>
      <c r="S181" s="51"/>
      <c r="T181" s="52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T181" s="15" t="s">
        <v>129</v>
      </c>
      <c r="AU181" s="15" t="s">
        <v>79</v>
      </c>
    </row>
    <row r="182" spans="1:65" s="2" customFormat="1" ht="19.5">
      <c r="A182" s="30"/>
      <c r="B182" s="31"/>
      <c r="C182" s="30"/>
      <c r="D182" s="149" t="s">
        <v>187</v>
      </c>
      <c r="E182" s="30"/>
      <c r="F182" s="166" t="s">
        <v>580</v>
      </c>
      <c r="G182" s="30"/>
      <c r="H182" s="30"/>
      <c r="I182" s="151"/>
      <c r="J182" s="30"/>
      <c r="K182" s="30"/>
      <c r="L182" s="31"/>
      <c r="M182" s="152"/>
      <c r="N182" s="153"/>
      <c r="O182" s="51"/>
      <c r="P182" s="51"/>
      <c r="Q182" s="51"/>
      <c r="R182" s="51"/>
      <c r="S182" s="51"/>
      <c r="T182" s="52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T182" s="15" t="s">
        <v>187</v>
      </c>
      <c r="AU182" s="15" t="s">
        <v>79</v>
      </c>
    </row>
    <row r="183" spans="1:65" s="2" customFormat="1" ht="16.5" customHeight="1">
      <c r="A183" s="30"/>
      <c r="B183" s="135"/>
      <c r="C183" s="136" t="s">
        <v>266</v>
      </c>
      <c r="D183" s="136" t="s">
        <v>122</v>
      </c>
      <c r="E183" s="137" t="s">
        <v>644</v>
      </c>
      <c r="F183" s="138" t="s">
        <v>645</v>
      </c>
      <c r="G183" s="139" t="s">
        <v>191</v>
      </c>
      <c r="H183" s="140">
        <v>1</v>
      </c>
      <c r="I183" s="141"/>
      <c r="J183" s="142">
        <f>ROUND(I183*H183,2)</f>
        <v>0</v>
      </c>
      <c r="K183" s="138" t="s">
        <v>3</v>
      </c>
      <c r="L183" s="31"/>
      <c r="M183" s="143" t="s">
        <v>3</v>
      </c>
      <c r="N183" s="144" t="s">
        <v>40</v>
      </c>
      <c r="O183" s="51"/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47" t="s">
        <v>141</v>
      </c>
      <c r="AT183" s="147" t="s">
        <v>122</v>
      </c>
      <c r="AU183" s="147" t="s">
        <v>79</v>
      </c>
      <c r="AY183" s="15" t="s">
        <v>119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5" t="s">
        <v>77</v>
      </c>
      <c r="BK183" s="148">
        <f>ROUND(I183*H183,2)</f>
        <v>0</v>
      </c>
      <c r="BL183" s="15" t="s">
        <v>141</v>
      </c>
      <c r="BM183" s="147" t="s">
        <v>269</v>
      </c>
    </row>
    <row r="184" spans="1:65" s="2" customFormat="1" ht="11.25">
      <c r="A184" s="30"/>
      <c r="B184" s="31"/>
      <c r="C184" s="30"/>
      <c r="D184" s="149" t="s">
        <v>129</v>
      </c>
      <c r="E184" s="30"/>
      <c r="F184" s="150" t="s">
        <v>645</v>
      </c>
      <c r="G184" s="30"/>
      <c r="H184" s="30"/>
      <c r="I184" s="151"/>
      <c r="J184" s="30"/>
      <c r="K184" s="30"/>
      <c r="L184" s="31"/>
      <c r="M184" s="152"/>
      <c r="N184" s="153"/>
      <c r="O184" s="51"/>
      <c r="P184" s="51"/>
      <c r="Q184" s="51"/>
      <c r="R184" s="51"/>
      <c r="S184" s="51"/>
      <c r="T184" s="52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T184" s="15" t="s">
        <v>129</v>
      </c>
      <c r="AU184" s="15" t="s">
        <v>79</v>
      </c>
    </row>
    <row r="185" spans="1:65" s="2" customFormat="1" ht="19.5">
      <c r="A185" s="30"/>
      <c r="B185" s="31"/>
      <c r="C185" s="30"/>
      <c r="D185" s="149" t="s">
        <v>187</v>
      </c>
      <c r="E185" s="30"/>
      <c r="F185" s="166" t="s">
        <v>580</v>
      </c>
      <c r="G185" s="30"/>
      <c r="H185" s="30"/>
      <c r="I185" s="151"/>
      <c r="J185" s="30"/>
      <c r="K185" s="30"/>
      <c r="L185" s="31"/>
      <c r="M185" s="152"/>
      <c r="N185" s="153"/>
      <c r="O185" s="51"/>
      <c r="P185" s="51"/>
      <c r="Q185" s="51"/>
      <c r="R185" s="51"/>
      <c r="S185" s="51"/>
      <c r="T185" s="52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T185" s="15" t="s">
        <v>187</v>
      </c>
      <c r="AU185" s="15" t="s">
        <v>79</v>
      </c>
    </row>
    <row r="186" spans="1:65" s="12" customFormat="1" ht="22.9" customHeight="1">
      <c r="B186" s="122"/>
      <c r="D186" s="123" t="s">
        <v>68</v>
      </c>
      <c r="E186" s="133" t="s">
        <v>80</v>
      </c>
      <c r="F186" s="133" t="s">
        <v>646</v>
      </c>
      <c r="I186" s="125"/>
      <c r="J186" s="134">
        <f>BK186</f>
        <v>0</v>
      </c>
      <c r="L186" s="122"/>
      <c r="M186" s="127"/>
      <c r="N186" s="128"/>
      <c r="O186" s="128"/>
      <c r="P186" s="129">
        <f>SUM(P187:P196)</f>
        <v>0</v>
      </c>
      <c r="Q186" s="128"/>
      <c r="R186" s="129">
        <f>SUM(R187:R196)</f>
        <v>0</v>
      </c>
      <c r="S186" s="128"/>
      <c r="T186" s="130">
        <f>SUM(T187:T196)</f>
        <v>0</v>
      </c>
      <c r="AR186" s="123" t="s">
        <v>77</v>
      </c>
      <c r="AT186" s="131" t="s">
        <v>68</v>
      </c>
      <c r="AU186" s="131" t="s">
        <v>77</v>
      </c>
      <c r="AY186" s="123" t="s">
        <v>119</v>
      </c>
      <c r="BK186" s="132">
        <f>SUM(BK187:BK196)</f>
        <v>0</v>
      </c>
    </row>
    <row r="187" spans="1:65" s="2" customFormat="1" ht="16.5" customHeight="1">
      <c r="A187" s="30"/>
      <c r="B187" s="135"/>
      <c r="C187" s="136" t="s">
        <v>199</v>
      </c>
      <c r="D187" s="136" t="s">
        <v>122</v>
      </c>
      <c r="E187" s="137" t="s">
        <v>647</v>
      </c>
      <c r="F187" s="138" t="s">
        <v>648</v>
      </c>
      <c r="G187" s="139" t="s">
        <v>154</v>
      </c>
      <c r="H187" s="140">
        <v>1</v>
      </c>
      <c r="I187" s="141"/>
      <c r="J187" s="142">
        <f>ROUND(I187*H187,2)</f>
        <v>0</v>
      </c>
      <c r="K187" s="138" t="s">
        <v>3</v>
      </c>
      <c r="L187" s="31"/>
      <c r="M187" s="143" t="s">
        <v>3</v>
      </c>
      <c r="N187" s="144" t="s">
        <v>40</v>
      </c>
      <c r="O187" s="51"/>
      <c r="P187" s="145">
        <f>O187*H187</f>
        <v>0</v>
      </c>
      <c r="Q187" s="145">
        <v>0</v>
      </c>
      <c r="R187" s="145">
        <f>Q187*H187</f>
        <v>0</v>
      </c>
      <c r="S187" s="145">
        <v>0</v>
      </c>
      <c r="T187" s="146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47" t="s">
        <v>141</v>
      </c>
      <c r="AT187" s="147" t="s">
        <v>122</v>
      </c>
      <c r="AU187" s="147" t="s">
        <v>79</v>
      </c>
      <c r="AY187" s="15" t="s">
        <v>119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5" t="s">
        <v>77</v>
      </c>
      <c r="BK187" s="148">
        <f>ROUND(I187*H187,2)</f>
        <v>0</v>
      </c>
      <c r="BL187" s="15" t="s">
        <v>141</v>
      </c>
      <c r="BM187" s="147" t="s">
        <v>272</v>
      </c>
    </row>
    <row r="188" spans="1:65" s="2" customFormat="1" ht="11.25">
      <c r="A188" s="30"/>
      <c r="B188" s="31"/>
      <c r="C188" s="30"/>
      <c r="D188" s="149" t="s">
        <v>129</v>
      </c>
      <c r="E188" s="30"/>
      <c r="F188" s="150" t="s">
        <v>649</v>
      </c>
      <c r="G188" s="30"/>
      <c r="H188" s="30"/>
      <c r="I188" s="151"/>
      <c r="J188" s="30"/>
      <c r="K188" s="30"/>
      <c r="L188" s="31"/>
      <c r="M188" s="152"/>
      <c r="N188" s="153"/>
      <c r="O188" s="51"/>
      <c r="P188" s="51"/>
      <c r="Q188" s="51"/>
      <c r="R188" s="51"/>
      <c r="S188" s="51"/>
      <c r="T188" s="52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T188" s="15" t="s">
        <v>129</v>
      </c>
      <c r="AU188" s="15" t="s">
        <v>79</v>
      </c>
    </row>
    <row r="189" spans="1:65" s="2" customFormat="1" ht="16.5" customHeight="1">
      <c r="A189" s="30"/>
      <c r="B189" s="135"/>
      <c r="C189" s="136" t="s">
        <v>273</v>
      </c>
      <c r="D189" s="136" t="s">
        <v>122</v>
      </c>
      <c r="E189" s="137" t="s">
        <v>650</v>
      </c>
      <c r="F189" s="138" t="s">
        <v>651</v>
      </c>
      <c r="G189" s="139" t="s">
        <v>154</v>
      </c>
      <c r="H189" s="140">
        <v>1</v>
      </c>
      <c r="I189" s="141"/>
      <c r="J189" s="142">
        <f>ROUND(I189*H189,2)</f>
        <v>0</v>
      </c>
      <c r="K189" s="138" t="s">
        <v>3</v>
      </c>
      <c r="L189" s="31"/>
      <c r="M189" s="143" t="s">
        <v>3</v>
      </c>
      <c r="N189" s="144" t="s">
        <v>40</v>
      </c>
      <c r="O189" s="51"/>
      <c r="P189" s="145">
        <f>O189*H189</f>
        <v>0</v>
      </c>
      <c r="Q189" s="145">
        <v>0</v>
      </c>
      <c r="R189" s="145">
        <f>Q189*H189</f>
        <v>0</v>
      </c>
      <c r="S189" s="145">
        <v>0</v>
      </c>
      <c r="T189" s="146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47" t="s">
        <v>141</v>
      </c>
      <c r="AT189" s="147" t="s">
        <v>122</v>
      </c>
      <c r="AU189" s="147" t="s">
        <v>79</v>
      </c>
      <c r="AY189" s="15" t="s">
        <v>119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5" t="s">
        <v>77</v>
      </c>
      <c r="BK189" s="148">
        <f>ROUND(I189*H189,2)</f>
        <v>0</v>
      </c>
      <c r="BL189" s="15" t="s">
        <v>141</v>
      </c>
      <c r="BM189" s="147" t="s">
        <v>276</v>
      </c>
    </row>
    <row r="190" spans="1:65" s="2" customFormat="1" ht="11.25">
      <c r="A190" s="30"/>
      <c r="B190" s="31"/>
      <c r="C190" s="30"/>
      <c r="D190" s="149" t="s">
        <v>129</v>
      </c>
      <c r="E190" s="30"/>
      <c r="F190" s="150" t="s">
        <v>651</v>
      </c>
      <c r="G190" s="30"/>
      <c r="H190" s="30"/>
      <c r="I190" s="151"/>
      <c r="J190" s="30"/>
      <c r="K190" s="30"/>
      <c r="L190" s="31"/>
      <c r="M190" s="152"/>
      <c r="N190" s="153"/>
      <c r="O190" s="51"/>
      <c r="P190" s="51"/>
      <c r="Q190" s="51"/>
      <c r="R190" s="51"/>
      <c r="S190" s="51"/>
      <c r="T190" s="52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T190" s="15" t="s">
        <v>129</v>
      </c>
      <c r="AU190" s="15" t="s">
        <v>79</v>
      </c>
    </row>
    <row r="191" spans="1:65" s="2" customFormat="1" ht="16.5" customHeight="1">
      <c r="A191" s="30"/>
      <c r="B191" s="135"/>
      <c r="C191" s="136" t="s">
        <v>202</v>
      </c>
      <c r="D191" s="136" t="s">
        <v>122</v>
      </c>
      <c r="E191" s="137" t="s">
        <v>652</v>
      </c>
      <c r="F191" s="138" t="s">
        <v>653</v>
      </c>
      <c r="G191" s="139" t="s">
        <v>654</v>
      </c>
      <c r="H191" s="140">
        <v>42</v>
      </c>
      <c r="I191" s="141"/>
      <c r="J191" s="142">
        <f>ROUND(I191*H191,2)</f>
        <v>0</v>
      </c>
      <c r="K191" s="138" t="s">
        <v>3</v>
      </c>
      <c r="L191" s="31"/>
      <c r="M191" s="143" t="s">
        <v>3</v>
      </c>
      <c r="N191" s="144" t="s">
        <v>40</v>
      </c>
      <c r="O191" s="51"/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47" t="s">
        <v>141</v>
      </c>
      <c r="AT191" s="147" t="s">
        <v>122</v>
      </c>
      <c r="AU191" s="147" t="s">
        <v>79</v>
      </c>
      <c r="AY191" s="15" t="s">
        <v>119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5" t="s">
        <v>77</v>
      </c>
      <c r="BK191" s="148">
        <f>ROUND(I191*H191,2)</f>
        <v>0</v>
      </c>
      <c r="BL191" s="15" t="s">
        <v>141</v>
      </c>
      <c r="BM191" s="147" t="s">
        <v>279</v>
      </c>
    </row>
    <row r="192" spans="1:65" s="2" customFormat="1" ht="11.25">
      <c r="A192" s="30"/>
      <c r="B192" s="31"/>
      <c r="C192" s="30"/>
      <c r="D192" s="149" t="s">
        <v>129</v>
      </c>
      <c r="E192" s="30"/>
      <c r="F192" s="150" t="s">
        <v>655</v>
      </c>
      <c r="G192" s="30"/>
      <c r="H192" s="30"/>
      <c r="I192" s="151"/>
      <c r="J192" s="30"/>
      <c r="K192" s="30"/>
      <c r="L192" s="31"/>
      <c r="M192" s="152"/>
      <c r="N192" s="153"/>
      <c r="O192" s="51"/>
      <c r="P192" s="51"/>
      <c r="Q192" s="51"/>
      <c r="R192" s="51"/>
      <c r="S192" s="51"/>
      <c r="T192" s="52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T192" s="15" t="s">
        <v>129</v>
      </c>
      <c r="AU192" s="15" t="s">
        <v>79</v>
      </c>
    </row>
    <row r="193" spans="1:65" s="2" customFormat="1" ht="16.5" customHeight="1">
      <c r="A193" s="30"/>
      <c r="B193" s="135"/>
      <c r="C193" s="136" t="s">
        <v>280</v>
      </c>
      <c r="D193" s="136" t="s">
        <v>122</v>
      </c>
      <c r="E193" s="137" t="s">
        <v>656</v>
      </c>
      <c r="F193" s="138" t="s">
        <v>657</v>
      </c>
      <c r="G193" s="139" t="s">
        <v>654</v>
      </c>
      <c r="H193" s="140">
        <v>42</v>
      </c>
      <c r="I193" s="141"/>
      <c r="J193" s="142">
        <f>ROUND(I193*H193,2)</f>
        <v>0</v>
      </c>
      <c r="K193" s="138" t="s">
        <v>3</v>
      </c>
      <c r="L193" s="31"/>
      <c r="M193" s="143" t="s">
        <v>3</v>
      </c>
      <c r="N193" s="144" t="s">
        <v>40</v>
      </c>
      <c r="O193" s="51"/>
      <c r="P193" s="145">
        <f>O193*H193</f>
        <v>0</v>
      </c>
      <c r="Q193" s="145">
        <v>0</v>
      </c>
      <c r="R193" s="145">
        <f>Q193*H193</f>
        <v>0</v>
      </c>
      <c r="S193" s="145">
        <v>0</v>
      </c>
      <c r="T193" s="146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47" t="s">
        <v>141</v>
      </c>
      <c r="AT193" s="147" t="s">
        <v>122</v>
      </c>
      <c r="AU193" s="147" t="s">
        <v>79</v>
      </c>
      <c r="AY193" s="15" t="s">
        <v>119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5" t="s">
        <v>77</v>
      </c>
      <c r="BK193" s="148">
        <f>ROUND(I193*H193,2)</f>
        <v>0</v>
      </c>
      <c r="BL193" s="15" t="s">
        <v>141</v>
      </c>
      <c r="BM193" s="147" t="s">
        <v>283</v>
      </c>
    </row>
    <row r="194" spans="1:65" s="2" customFormat="1" ht="11.25">
      <c r="A194" s="30"/>
      <c r="B194" s="31"/>
      <c r="C194" s="30"/>
      <c r="D194" s="149" t="s">
        <v>129</v>
      </c>
      <c r="E194" s="30"/>
      <c r="F194" s="150" t="s">
        <v>658</v>
      </c>
      <c r="G194" s="30"/>
      <c r="H194" s="30"/>
      <c r="I194" s="151"/>
      <c r="J194" s="30"/>
      <c r="K194" s="30"/>
      <c r="L194" s="31"/>
      <c r="M194" s="152"/>
      <c r="N194" s="153"/>
      <c r="O194" s="51"/>
      <c r="P194" s="51"/>
      <c r="Q194" s="51"/>
      <c r="R194" s="51"/>
      <c r="S194" s="51"/>
      <c r="T194" s="52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T194" s="15" t="s">
        <v>129</v>
      </c>
      <c r="AU194" s="15" t="s">
        <v>79</v>
      </c>
    </row>
    <row r="195" spans="1:65" s="2" customFormat="1" ht="16.5" customHeight="1">
      <c r="A195" s="30"/>
      <c r="B195" s="135"/>
      <c r="C195" s="136" t="s">
        <v>209</v>
      </c>
      <c r="D195" s="136" t="s">
        <v>122</v>
      </c>
      <c r="E195" s="137" t="s">
        <v>659</v>
      </c>
      <c r="F195" s="138" t="s">
        <v>660</v>
      </c>
      <c r="G195" s="139" t="s">
        <v>654</v>
      </c>
      <c r="H195" s="140">
        <v>42</v>
      </c>
      <c r="I195" s="141"/>
      <c r="J195" s="142">
        <f>ROUND(I195*H195,2)</f>
        <v>0</v>
      </c>
      <c r="K195" s="138" t="s">
        <v>3</v>
      </c>
      <c r="L195" s="31"/>
      <c r="M195" s="143" t="s">
        <v>3</v>
      </c>
      <c r="N195" s="144" t="s">
        <v>40</v>
      </c>
      <c r="O195" s="51"/>
      <c r="P195" s="145">
        <f>O195*H195</f>
        <v>0</v>
      </c>
      <c r="Q195" s="145">
        <v>0</v>
      </c>
      <c r="R195" s="145">
        <f>Q195*H195</f>
        <v>0</v>
      </c>
      <c r="S195" s="145">
        <v>0</v>
      </c>
      <c r="T195" s="146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47" t="s">
        <v>141</v>
      </c>
      <c r="AT195" s="147" t="s">
        <v>122</v>
      </c>
      <c r="AU195" s="147" t="s">
        <v>79</v>
      </c>
      <c r="AY195" s="15" t="s">
        <v>119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5" t="s">
        <v>77</v>
      </c>
      <c r="BK195" s="148">
        <f>ROUND(I195*H195,2)</f>
        <v>0</v>
      </c>
      <c r="BL195" s="15" t="s">
        <v>141</v>
      </c>
      <c r="BM195" s="147" t="s">
        <v>289</v>
      </c>
    </row>
    <row r="196" spans="1:65" s="2" customFormat="1" ht="11.25">
      <c r="A196" s="30"/>
      <c r="B196" s="31"/>
      <c r="C196" s="30"/>
      <c r="D196" s="149" t="s">
        <v>129</v>
      </c>
      <c r="E196" s="30"/>
      <c r="F196" s="150" t="s">
        <v>660</v>
      </c>
      <c r="G196" s="30"/>
      <c r="H196" s="30"/>
      <c r="I196" s="151"/>
      <c r="J196" s="30"/>
      <c r="K196" s="30"/>
      <c r="L196" s="31"/>
      <c r="M196" s="152"/>
      <c r="N196" s="153"/>
      <c r="O196" s="51"/>
      <c r="P196" s="51"/>
      <c r="Q196" s="51"/>
      <c r="R196" s="51"/>
      <c r="S196" s="51"/>
      <c r="T196" s="52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T196" s="15" t="s">
        <v>129</v>
      </c>
      <c r="AU196" s="15" t="s">
        <v>79</v>
      </c>
    </row>
    <row r="197" spans="1:65" s="12" customFormat="1" ht="22.9" customHeight="1">
      <c r="B197" s="122"/>
      <c r="D197" s="123" t="s">
        <v>68</v>
      </c>
      <c r="E197" s="133" t="s">
        <v>83</v>
      </c>
      <c r="F197" s="133" t="s">
        <v>661</v>
      </c>
      <c r="I197" s="125"/>
      <c r="J197" s="134">
        <f>BK197</f>
        <v>0</v>
      </c>
      <c r="L197" s="122"/>
      <c r="M197" s="127"/>
      <c r="N197" s="128"/>
      <c r="O197" s="128"/>
      <c r="P197" s="129">
        <f>SUM(P198:P218)</f>
        <v>0</v>
      </c>
      <c r="Q197" s="128"/>
      <c r="R197" s="129">
        <f>SUM(R198:R218)</f>
        <v>0</v>
      </c>
      <c r="S197" s="128"/>
      <c r="T197" s="130">
        <f>SUM(T198:T218)</f>
        <v>0</v>
      </c>
      <c r="AR197" s="123" t="s">
        <v>77</v>
      </c>
      <c r="AT197" s="131" t="s">
        <v>68</v>
      </c>
      <c r="AU197" s="131" t="s">
        <v>77</v>
      </c>
      <c r="AY197" s="123" t="s">
        <v>119</v>
      </c>
      <c r="BK197" s="132">
        <f>SUM(BK198:BK218)</f>
        <v>0</v>
      </c>
    </row>
    <row r="198" spans="1:65" s="2" customFormat="1" ht="16.5" customHeight="1">
      <c r="A198" s="30"/>
      <c r="B198" s="135"/>
      <c r="C198" s="136" t="s">
        <v>291</v>
      </c>
      <c r="D198" s="136" t="s">
        <v>122</v>
      </c>
      <c r="E198" s="137" t="s">
        <v>662</v>
      </c>
      <c r="F198" s="138" t="s">
        <v>663</v>
      </c>
      <c r="G198" s="139" t="s">
        <v>154</v>
      </c>
      <c r="H198" s="140">
        <v>1</v>
      </c>
      <c r="I198" s="141"/>
      <c r="J198" s="142">
        <f>ROUND(I198*H198,2)</f>
        <v>0</v>
      </c>
      <c r="K198" s="138" t="s">
        <v>3</v>
      </c>
      <c r="L198" s="31"/>
      <c r="M198" s="143" t="s">
        <v>3</v>
      </c>
      <c r="N198" s="144" t="s">
        <v>40</v>
      </c>
      <c r="O198" s="51"/>
      <c r="P198" s="145">
        <f>O198*H198</f>
        <v>0</v>
      </c>
      <c r="Q198" s="145">
        <v>0</v>
      </c>
      <c r="R198" s="145">
        <f>Q198*H198</f>
        <v>0</v>
      </c>
      <c r="S198" s="145">
        <v>0</v>
      </c>
      <c r="T198" s="146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47" t="s">
        <v>141</v>
      </c>
      <c r="AT198" s="147" t="s">
        <v>122</v>
      </c>
      <c r="AU198" s="147" t="s">
        <v>79</v>
      </c>
      <c r="AY198" s="15" t="s">
        <v>119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5" t="s">
        <v>77</v>
      </c>
      <c r="BK198" s="148">
        <f>ROUND(I198*H198,2)</f>
        <v>0</v>
      </c>
      <c r="BL198" s="15" t="s">
        <v>141</v>
      </c>
      <c r="BM198" s="147" t="s">
        <v>294</v>
      </c>
    </row>
    <row r="199" spans="1:65" s="2" customFormat="1" ht="11.25">
      <c r="A199" s="30"/>
      <c r="B199" s="31"/>
      <c r="C199" s="30"/>
      <c r="D199" s="149" t="s">
        <v>129</v>
      </c>
      <c r="E199" s="30"/>
      <c r="F199" s="150" t="s">
        <v>663</v>
      </c>
      <c r="G199" s="30"/>
      <c r="H199" s="30"/>
      <c r="I199" s="151"/>
      <c r="J199" s="30"/>
      <c r="K199" s="30"/>
      <c r="L199" s="31"/>
      <c r="M199" s="152"/>
      <c r="N199" s="153"/>
      <c r="O199" s="51"/>
      <c r="P199" s="51"/>
      <c r="Q199" s="51"/>
      <c r="R199" s="51"/>
      <c r="S199" s="51"/>
      <c r="T199" s="52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T199" s="15" t="s">
        <v>129</v>
      </c>
      <c r="AU199" s="15" t="s">
        <v>79</v>
      </c>
    </row>
    <row r="200" spans="1:65" s="2" customFormat="1" ht="19.5">
      <c r="A200" s="30"/>
      <c r="B200" s="31"/>
      <c r="C200" s="30"/>
      <c r="D200" s="149" t="s">
        <v>187</v>
      </c>
      <c r="E200" s="30"/>
      <c r="F200" s="166" t="s">
        <v>580</v>
      </c>
      <c r="G200" s="30"/>
      <c r="H200" s="30"/>
      <c r="I200" s="151"/>
      <c r="J200" s="30"/>
      <c r="K200" s="30"/>
      <c r="L200" s="31"/>
      <c r="M200" s="152"/>
      <c r="N200" s="153"/>
      <c r="O200" s="51"/>
      <c r="P200" s="51"/>
      <c r="Q200" s="51"/>
      <c r="R200" s="51"/>
      <c r="S200" s="51"/>
      <c r="T200" s="52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T200" s="15" t="s">
        <v>187</v>
      </c>
      <c r="AU200" s="15" t="s">
        <v>79</v>
      </c>
    </row>
    <row r="201" spans="1:65" s="2" customFormat="1" ht="16.5" customHeight="1">
      <c r="A201" s="30"/>
      <c r="B201" s="135"/>
      <c r="C201" s="136" t="s">
        <v>213</v>
      </c>
      <c r="D201" s="136" t="s">
        <v>122</v>
      </c>
      <c r="E201" s="137" t="s">
        <v>664</v>
      </c>
      <c r="F201" s="138" t="s">
        <v>665</v>
      </c>
      <c r="G201" s="139" t="s">
        <v>154</v>
      </c>
      <c r="H201" s="140">
        <v>1</v>
      </c>
      <c r="I201" s="141"/>
      <c r="J201" s="142">
        <f>ROUND(I201*H201,2)</f>
        <v>0</v>
      </c>
      <c r="K201" s="138" t="s">
        <v>3</v>
      </c>
      <c r="L201" s="31"/>
      <c r="M201" s="143" t="s">
        <v>3</v>
      </c>
      <c r="N201" s="144" t="s">
        <v>40</v>
      </c>
      <c r="O201" s="51"/>
      <c r="P201" s="145">
        <f>O201*H201</f>
        <v>0</v>
      </c>
      <c r="Q201" s="145">
        <v>0</v>
      </c>
      <c r="R201" s="145">
        <f>Q201*H201</f>
        <v>0</v>
      </c>
      <c r="S201" s="145">
        <v>0</v>
      </c>
      <c r="T201" s="146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47" t="s">
        <v>141</v>
      </c>
      <c r="AT201" s="147" t="s">
        <v>122</v>
      </c>
      <c r="AU201" s="147" t="s">
        <v>79</v>
      </c>
      <c r="AY201" s="15" t="s">
        <v>119</v>
      </c>
      <c r="BE201" s="148">
        <f>IF(N201="základní",J201,0)</f>
        <v>0</v>
      </c>
      <c r="BF201" s="148">
        <f>IF(N201="snížená",J201,0)</f>
        <v>0</v>
      </c>
      <c r="BG201" s="148">
        <f>IF(N201="zákl. přenesená",J201,0)</f>
        <v>0</v>
      </c>
      <c r="BH201" s="148">
        <f>IF(N201="sníž. přenesená",J201,0)</f>
        <v>0</v>
      </c>
      <c r="BI201" s="148">
        <f>IF(N201="nulová",J201,0)</f>
        <v>0</v>
      </c>
      <c r="BJ201" s="15" t="s">
        <v>77</v>
      </c>
      <c r="BK201" s="148">
        <f>ROUND(I201*H201,2)</f>
        <v>0</v>
      </c>
      <c r="BL201" s="15" t="s">
        <v>141</v>
      </c>
      <c r="BM201" s="147" t="s">
        <v>298</v>
      </c>
    </row>
    <row r="202" spans="1:65" s="2" customFormat="1" ht="11.25">
      <c r="A202" s="30"/>
      <c r="B202" s="31"/>
      <c r="C202" s="30"/>
      <c r="D202" s="149" t="s">
        <v>129</v>
      </c>
      <c r="E202" s="30"/>
      <c r="F202" s="150" t="s">
        <v>665</v>
      </c>
      <c r="G202" s="30"/>
      <c r="H202" s="30"/>
      <c r="I202" s="151"/>
      <c r="J202" s="30"/>
      <c r="K202" s="30"/>
      <c r="L202" s="31"/>
      <c r="M202" s="152"/>
      <c r="N202" s="153"/>
      <c r="O202" s="51"/>
      <c r="P202" s="51"/>
      <c r="Q202" s="51"/>
      <c r="R202" s="51"/>
      <c r="S202" s="51"/>
      <c r="T202" s="52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T202" s="15" t="s">
        <v>129</v>
      </c>
      <c r="AU202" s="15" t="s">
        <v>79</v>
      </c>
    </row>
    <row r="203" spans="1:65" s="2" customFormat="1" ht="19.5">
      <c r="A203" s="30"/>
      <c r="B203" s="31"/>
      <c r="C203" s="30"/>
      <c r="D203" s="149" t="s">
        <v>187</v>
      </c>
      <c r="E203" s="30"/>
      <c r="F203" s="166" t="s">
        <v>580</v>
      </c>
      <c r="G203" s="30"/>
      <c r="H203" s="30"/>
      <c r="I203" s="151"/>
      <c r="J203" s="30"/>
      <c r="K203" s="30"/>
      <c r="L203" s="31"/>
      <c r="M203" s="152"/>
      <c r="N203" s="153"/>
      <c r="O203" s="51"/>
      <c r="P203" s="51"/>
      <c r="Q203" s="51"/>
      <c r="R203" s="51"/>
      <c r="S203" s="51"/>
      <c r="T203" s="52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T203" s="15" t="s">
        <v>187</v>
      </c>
      <c r="AU203" s="15" t="s">
        <v>79</v>
      </c>
    </row>
    <row r="204" spans="1:65" s="2" customFormat="1" ht="16.5" customHeight="1">
      <c r="A204" s="30"/>
      <c r="B204" s="135"/>
      <c r="C204" s="136" t="s">
        <v>300</v>
      </c>
      <c r="D204" s="136" t="s">
        <v>122</v>
      </c>
      <c r="E204" s="137" t="s">
        <v>666</v>
      </c>
      <c r="F204" s="138" t="s">
        <v>667</v>
      </c>
      <c r="G204" s="139" t="s">
        <v>154</v>
      </c>
      <c r="H204" s="140">
        <v>3</v>
      </c>
      <c r="I204" s="141"/>
      <c r="J204" s="142">
        <f>ROUND(I204*H204,2)</f>
        <v>0</v>
      </c>
      <c r="K204" s="138" t="s">
        <v>3</v>
      </c>
      <c r="L204" s="31"/>
      <c r="M204" s="143" t="s">
        <v>3</v>
      </c>
      <c r="N204" s="144" t="s">
        <v>40</v>
      </c>
      <c r="O204" s="51"/>
      <c r="P204" s="145">
        <f>O204*H204</f>
        <v>0</v>
      </c>
      <c r="Q204" s="145">
        <v>0</v>
      </c>
      <c r="R204" s="145">
        <f>Q204*H204</f>
        <v>0</v>
      </c>
      <c r="S204" s="145">
        <v>0</v>
      </c>
      <c r="T204" s="146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47" t="s">
        <v>141</v>
      </c>
      <c r="AT204" s="147" t="s">
        <v>122</v>
      </c>
      <c r="AU204" s="147" t="s">
        <v>79</v>
      </c>
      <c r="AY204" s="15" t="s">
        <v>119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5" t="s">
        <v>77</v>
      </c>
      <c r="BK204" s="148">
        <f>ROUND(I204*H204,2)</f>
        <v>0</v>
      </c>
      <c r="BL204" s="15" t="s">
        <v>141</v>
      </c>
      <c r="BM204" s="147" t="s">
        <v>303</v>
      </c>
    </row>
    <row r="205" spans="1:65" s="2" customFormat="1" ht="11.25">
      <c r="A205" s="30"/>
      <c r="B205" s="31"/>
      <c r="C205" s="30"/>
      <c r="D205" s="149" t="s">
        <v>129</v>
      </c>
      <c r="E205" s="30"/>
      <c r="F205" s="150" t="s">
        <v>667</v>
      </c>
      <c r="G205" s="30"/>
      <c r="H205" s="30"/>
      <c r="I205" s="151"/>
      <c r="J205" s="30"/>
      <c r="K205" s="30"/>
      <c r="L205" s="31"/>
      <c r="M205" s="152"/>
      <c r="N205" s="153"/>
      <c r="O205" s="51"/>
      <c r="P205" s="51"/>
      <c r="Q205" s="51"/>
      <c r="R205" s="51"/>
      <c r="S205" s="51"/>
      <c r="T205" s="52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T205" s="15" t="s">
        <v>129</v>
      </c>
      <c r="AU205" s="15" t="s">
        <v>79</v>
      </c>
    </row>
    <row r="206" spans="1:65" s="2" customFormat="1" ht="19.5">
      <c r="A206" s="30"/>
      <c r="B206" s="31"/>
      <c r="C206" s="30"/>
      <c r="D206" s="149" t="s">
        <v>187</v>
      </c>
      <c r="E206" s="30"/>
      <c r="F206" s="166" t="s">
        <v>580</v>
      </c>
      <c r="G206" s="30"/>
      <c r="H206" s="30"/>
      <c r="I206" s="151"/>
      <c r="J206" s="30"/>
      <c r="K206" s="30"/>
      <c r="L206" s="31"/>
      <c r="M206" s="152"/>
      <c r="N206" s="153"/>
      <c r="O206" s="51"/>
      <c r="P206" s="51"/>
      <c r="Q206" s="51"/>
      <c r="R206" s="51"/>
      <c r="S206" s="51"/>
      <c r="T206" s="52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T206" s="15" t="s">
        <v>187</v>
      </c>
      <c r="AU206" s="15" t="s">
        <v>79</v>
      </c>
    </row>
    <row r="207" spans="1:65" s="2" customFormat="1" ht="16.5" customHeight="1">
      <c r="A207" s="30"/>
      <c r="B207" s="135"/>
      <c r="C207" s="136" t="s">
        <v>217</v>
      </c>
      <c r="D207" s="136" t="s">
        <v>122</v>
      </c>
      <c r="E207" s="137" t="s">
        <v>668</v>
      </c>
      <c r="F207" s="138" t="s">
        <v>669</v>
      </c>
      <c r="G207" s="139" t="s">
        <v>154</v>
      </c>
      <c r="H207" s="140">
        <v>9</v>
      </c>
      <c r="I207" s="141"/>
      <c r="J207" s="142">
        <f>ROUND(I207*H207,2)</f>
        <v>0</v>
      </c>
      <c r="K207" s="138" t="s">
        <v>3</v>
      </c>
      <c r="L207" s="31"/>
      <c r="M207" s="143" t="s">
        <v>3</v>
      </c>
      <c r="N207" s="144" t="s">
        <v>40</v>
      </c>
      <c r="O207" s="51"/>
      <c r="P207" s="145">
        <f>O207*H207</f>
        <v>0</v>
      </c>
      <c r="Q207" s="145">
        <v>0</v>
      </c>
      <c r="R207" s="145">
        <f>Q207*H207</f>
        <v>0</v>
      </c>
      <c r="S207" s="145">
        <v>0</v>
      </c>
      <c r="T207" s="146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47" t="s">
        <v>141</v>
      </c>
      <c r="AT207" s="147" t="s">
        <v>122</v>
      </c>
      <c r="AU207" s="147" t="s">
        <v>79</v>
      </c>
      <c r="AY207" s="15" t="s">
        <v>119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5" t="s">
        <v>77</v>
      </c>
      <c r="BK207" s="148">
        <f>ROUND(I207*H207,2)</f>
        <v>0</v>
      </c>
      <c r="BL207" s="15" t="s">
        <v>141</v>
      </c>
      <c r="BM207" s="147" t="s">
        <v>307</v>
      </c>
    </row>
    <row r="208" spans="1:65" s="2" customFormat="1" ht="11.25">
      <c r="A208" s="30"/>
      <c r="B208" s="31"/>
      <c r="C208" s="30"/>
      <c r="D208" s="149" t="s">
        <v>129</v>
      </c>
      <c r="E208" s="30"/>
      <c r="F208" s="150" t="s">
        <v>669</v>
      </c>
      <c r="G208" s="30"/>
      <c r="H208" s="30"/>
      <c r="I208" s="151"/>
      <c r="J208" s="30"/>
      <c r="K208" s="30"/>
      <c r="L208" s="31"/>
      <c r="M208" s="152"/>
      <c r="N208" s="153"/>
      <c r="O208" s="51"/>
      <c r="P208" s="51"/>
      <c r="Q208" s="51"/>
      <c r="R208" s="51"/>
      <c r="S208" s="51"/>
      <c r="T208" s="52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T208" s="15" t="s">
        <v>129</v>
      </c>
      <c r="AU208" s="15" t="s">
        <v>79</v>
      </c>
    </row>
    <row r="209" spans="1:65" s="2" customFormat="1" ht="19.5">
      <c r="A209" s="30"/>
      <c r="B209" s="31"/>
      <c r="C209" s="30"/>
      <c r="D209" s="149" t="s">
        <v>187</v>
      </c>
      <c r="E209" s="30"/>
      <c r="F209" s="166" t="s">
        <v>580</v>
      </c>
      <c r="G209" s="30"/>
      <c r="H209" s="30"/>
      <c r="I209" s="151"/>
      <c r="J209" s="30"/>
      <c r="K209" s="30"/>
      <c r="L209" s="31"/>
      <c r="M209" s="152"/>
      <c r="N209" s="153"/>
      <c r="O209" s="51"/>
      <c r="P209" s="51"/>
      <c r="Q209" s="51"/>
      <c r="R209" s="51"/>
      <c r="S209" s="51"/>
      <c r="T209" s="52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T209" s="15" t="s">
        <v>187</v>
      </c>
      <c r="AU209" s="15" t="s">
        <v>79</v>
      </c>
    </row>
    <row r="210" spans="1:65" s="2" customFormat="1" ht="16.5" customHeight="1">
      <c r="A210" s="30"/>
      <c r="B210" s="135"/>
      <c r="C210" s="136" t="s">
        <v>308</v>
      </c>
      <c r="D210" s="136" t="s">
        <v>122</v>
      </c>
      <c r="E210" s="137" t="s">
        <v>670</v>
      </c>
      <c r="F210" s="138" t="s">
        <v>671</v>
      </c>
      <c r="G210" s="139" t="s">
        <v>154</v>
      </c>
      <c r="H210" s="140">
        <v>2</v>
      </c>
      <c r="I210" s="141"/>
      <c r="J210" s="142">
        <f>ROUND(I210*H210,2)</f>
        <v>0</v>
      </c>
      <c r="K210" s="138" t="s">
        <v>3</v>
      </c>
      <c r="L210" s="31"/>
      <c r="M210" s="143" t="s">
        <v>3</v>
      </c>
      <c r="N210" s="144" t="s">
        <v>40</v>
      </c>
      <c r="O210" s="51"/>
      <c r="P210" s="145">
        <f>O210*H210</f>
        <v>0</v>
      </c>
      <c r="Q210" s="145">
        <v>0</v>
      </c>
      <c r="R210" s="145">
        <f>Q210*H210</f>
        <v>0</v>
      </c>
      <c r="S210" s="145">
        <v>0</v>
      </c>
      <c r="T210" s="146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47" t="s">
        <v>141</v>
      </c>
      <c r="AT210" s="147" t="s">
        <v>122</v>
      </c>
      <c r="AU210" s="147" t="s">
        <v>79</v>
      </c>
      <c r="AY210" s="15" t="s">
        <v>119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5" t="s">
        <v>77</v>
      </c>
      <c r="BK210" s="148">
        <f>ROUND(I210*H210,2)</f>
        <v>0</v>
      </c>
      <c r="BL210" s="15" t="s">
        <v>141</v>
      </c>
      <c r="BM210" s="147" t="s">
        <v>311</v>
      </c>
    </row>
    <row r="211" spans="1:65" s="2" customFormat="1" ht="11.25">
      <c r="A211" s="30"/>
      <c r="B211" s="31"/>
      <c r="C211" s="30"/>
      <c r="D211" s="149" t="s">
        <v>129</v>
      </c>
      <c r="E211" s="30"/>
      <c r="F211" s="150" t="s">
        <v>671</v>
      </c>
      <c r="G211" s="30"/>
      <c r="H211" s="30"/>
      <c r="I211" s="151"/>
      <c r="J211" s="30"/>
      <c r="K211" s="30"/>
      <c r="L211" s="31"/>
      <c r="M211" s="152"/>
      <c r="N211" s="153"/>
      <c r="O211" s="51"/>
      <c r="P211" s="51"/>
      <c r="Q211" s="51"/>
      <c r="R211" s="51"/>
      <c r="S211" s="51"/>
      <c r="T211" s="52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T211" s="15" t="s">
        <v>129</v>
      </c>
      <c r="AU211" s="15" t="s">
        <v>79</v>
      </c>
    </row>
    <row r="212" spans="1:65" s="2" customFormat="1" ht="19.5">
      <c r="A212" s="30"/>
      <c r="B212" s="31"/>
      <c r="C212" s="30"/>
      <c r="D212" s="149" t="s">
        <v>187</v>
      </c>
      <c r="E212" s="30"/>
      <c r="F212" s="166" t="s">
        <v>580</v>
      </c>
      <c r="G212" s="30"/>
      <c r="H212" s="30"/>
      <c r="I212" s="151"/>
      <c r="J212" s="30"/>
      <c r="K212" s="30"/>
      <c r="L212" s="31"/>
      <c r="M212" s="152"/>
      <c r="N212" s="153"/>
      <c r="O212" s="51"/>
      <c r="P212" s="51"/>
      <c r="Q212" s="51"/>
      <c r="R212" s="51"/>
      <c r="S212" s="51"/>
      <c r="T212" s="52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T212" s="15" t="s">
        <v>187</v>
      </c>
      <c r="AU212" s="15" t="s">
        <v>79</v>
      </c>
    </row>
    <row r="213" spans="1:65" s="2" customFormat="1" ht="16.5" customHeight="1">
      <c r="A213" s="30"/>
      <c r="B213" s="135"/>
      <c r="C213" s="136" t="s">
        <v>221</v>
      </c>
      <c r="D213" s="136" t="s">
        <v>122</v>
      </c>
      <c r="E213" s="137" t="s">
        <v>672</v>
      </c>
      <c r="F213" s="138" t="s">
        <v>673</v>
      </c>
      <c r="G213" s="139" t="s">
        <v>154</v>
      </c>
      <c r="H213" s="140">
        <v>3</v>
      </c>
      <c r="I213" s="141"/>
      <c r="J213" s="142">
        <f>ROUND(I213*H213,2)</f>
        <v>0</v>
      </c>
      <c r="K213" s="138" t="s">
        <v>3</v>
      </c>
      <c r="L213" s="31"/>
      <c r="M213" s="143" t="s">
        <v>3</v>
      </c>
      <c r="N213" s="144" t="s">
        <v>40</v>
      </c>
      <c r="O213" s="51"/>
      <c r="P213" s="145">
        <f>O213*H213</f>
        <v>0</v>
      </c>
      <c r="Q213" s="145">
        <v>0</v>
      </c>
      <c r="R213" s="145">
        <f>Q213*H213</f>
        <v>0</v>
      </c>
      <c r="S213" s="145">
        <v>0</v>
      </c>
      <c r="T213" s="146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47" t="s">
        <v>141</v>
      </c>
      <c r="AT213" s="147" t="s">
        <v>122</v>
      </c>
      <c r="AU213" s="147" t="s">
        <v>79</v>
      </c>
      <c r="AY213" s="15" t="s">
        <v>119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5" t="s">
        <v>77</v>
      </c>
      <c r="BK213" s="148">
        <f>ROUND(I213*H213,2)</f>
        <v>0</v>
      </c>
      <c r="BL213" s="15" t="s">
        <v>141</v>
      </c>
      <c r="BM213" s="147" t="s">
        <v>314</v>
      </c>
    </row>
    <row r="214" spans="1:65" s="2" customFormat="1" ht="11.25">
      <c r="A214" s="30"/>
      <c r="B214" s="31"/>
      <c r="C214" s="30"/>
      <c r="D214" s="149" t="s">
        <v>129</v>
      </c>
      <c r="E214" s="30"/>
      <c r="F214" s="150" t="s">
        <v>673</v>
      </c>
      <c r="G214" s="30"/>
      <c r="H214" s="30"/>
      <c r="I214" s="151"/>
      <c r="J214" s="30"/>
      <c r="K214" s="30"/>
      <c r="L214" s="31"/>
      <c r="M214" s="152"/>
      <c r="N214" s="153"/>
      <c r="O214" s="51"/>
      <c r="P214" s="51"/>
      <c r="Q214" s="51"/>
      <c r="R214" s="51"/>
      <c r="S214" s="51"/>
      <c r="T214" s="52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T214" s="15" t="s">
        <v>129</v>
      </c>
      <c r="AU214" s="15" t="s">
        <v>79</v>
      </c>
    </row>
    <row r="215" spans="1:65" s="2" customFormat="1" ht="19.5">
      <c r="A215" s="30"/>
      <c r="B215" s="31"/>
      <c r="C215" s="30"/>
      <c r="D215" s="149" t="s">
        <v>187</v>
      </c>
      <c r="E215" s="30"/>
      <c r="F215" s="166" t="s">
        <v>580</v>
      </c>
      <c r="G215" s="30"/>
      <c r="H215" s="30"/>
      <c r="I215" s="151"/>
      <c r="J215" s="30"/>
      <c r="K215" s="30"/>
      <c r="L215" s="31"/>
      <c r="M215" s="152"/>
      <c r="N215" s="153"/>
      <c r="O215" s="51"/>
      <c r="P215" s="51"/>
      <c r="Q215" s="51"/>
      <c r="R215" s="51"/>
      <c r="S215" s="51"/>
      <c r="T215" s="52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T215" s="15" t="s">
        <v>187</v>
      </c>
      <c r="AU215" s="15" t="s">
        <v>79</v>
      </c>
    </row>
    <row r="216" spans="1:65" s="2" customFormat="1" ht="16.5" customHeight="1">
      <c r="A216" s="30"/>
      <c r="B216" s="135"/>
      <c r="C216" s="136" t="s">
        <v>316</v>
      </c>
      <c r="D216" s="136" t="s">
        <v>122</v>
      </c>
      <c r="E216" s="137" t="s">
        <v>674</v>
      </c>
      <c r="F216" s="138" t="s">
        <v>675</v>
      </c>
      <c r="G216" s="139" t="s">
        <v>154</v>
      </c>
      <c r="H216" s="140">
        <v>3</v>
      </c>
      <c r="I216" s="141"/>
      <c r="J216" s="142">
        <f>ROUND(I216*H216,2)</f>
        <v>0</v>
      </c>
      <c r="K216" s="138" t="s">
        <v>3</v>
      </c>
      <c r="L216" s="31"/>
      <c r="M216" s="143" t="s">
        <v>3</v>
      </c>
      <c r="N216" s="144" t="s">
        <v>40</v>
      </c>
      <c r="O216" s="51"/>
      <c r="P216" s="145">
        <f>O216*H216</f>
        <v>0</v>
      </c>
      <c r="Q216" s="145">
        <v>0</v>
      </c>
      <c r="R216" s="145">
        <f>Q216*H216</f>
        <v>0</v>
      </c>
      <c r="S216" s="145">
        <v>0</v>
      </c>
      <c r="T216" s="146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47" t="s">
        <v>141</v>
      </c>
      <c r="AT216" s="147" t="s">
        <v>122</v>
      </c>
      <c r="AU216" s="147" t="s">
        <v>79</v>
      </c>
      <c r="AY216" s="15" t="s">
        <v>119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5" t="s">
        <v>77</v>
      </c>
      <c r="BK216" s="148">
        <f>ROUND(I216*H216,2)</f>
        <v>0</v>
      </c>
      <c r="BL216" s="15" t="s">
        <v>141</v>
      </c>
      <c r="BM216" s="147" t="s">
        <v>319</v>
      </c>
    </row>
    <row r="217" spans="1:65" s="2" customFormat="1" ht="11.25">
      <c r="A217" s="30"/>
      <c r="B217" s="31"/>
      <c r="C217" s="30"/>
      <c r="D217" s="149" t="s">
        <v>129</v>
      </c>
      <c r="E217" s="30"/>
      <c r="F217" s="150" t="s">
        <v>675</v>
      </c>
      <c r="G217" s="30"/>
      <c r="H217" s="30"/>
      <c r="I217" s="151"/>
      <c r="J217" s="30"/>
      <c r="K217" s="30"/>
      <c r="L217" s="31"/>
      <c r="M217" s="152"/>
      <c r="N217" s="153"/>
      <c r="O217" s="51"/>
      <c r="P217" s="51"/>
      <c r="Q217" s="51"/>
      <c r="R217" s="51"/>
      <c r="S217" s="51"/>
      <c r="T217" s="52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T217" s="15" t="s">
        <v>129</v>
      </c>
      <c r="AU217" s="15" t="s">
        <v>79</v>
      </c>
    </row>
    <row r="218" spans="1:65" s="2" customFormat="1" ht="19.5">
      <c r="A218" s="30"/>
      <c r="B218" s="31"/>
      <c r="C218" s="30"/>
      <c r="D218" s="149" t="s">
        <v>187</v>
      </c>
      <c r="E218" s="30"/>
      <c r="F218" s="166" t="s">
        <v>580</v>
      </c>
      <c r="G218" s="30"/>
      <c r="H218" s="30"/>
      <c r="I218" s="151"/>
      <c r="J218" s="30"/>
      <c r="K218" s="30"/>
      <c r="L218" s="31"/>
      <c r="M218" s="152"/>
      <c r="N218" s="153"/>
      <c r="O218" s="51"/>
      <c r="P218" s="51"/>
      <c r="Q218" s="51"/>
      <c r="R218" s="51"/>
      <c r="S218" s="51"/>
      <c r="T218" s="52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T218" s="15" t="s">
        <v>187</v>
      </c>
      <c r="AU218" s="15" t="s">
        <v>79</v>
      </c>
    </row>
    <row r="219" spans="1:65" s="12" customFormat="1" ht="22.9" customHeight="1">
      <c r="B219" s="122"/>
      <c r="D219" s="123" t="s">
        <v>68</v>
      </c>
      <c r="E219" s="133" t="s">
        <v>86</v>
      </c>
      <c r="F219" s="133" t="s">
        <v>676</v>
      </c>
      <c r="I219" s="125"/>
      <c r="J219" s="134">
        <f>BK219</f>
        <v>0</v>
      </c>
      <c r="L219" s="122"/>
      <c r="M219" s="127"/>
      <c r="N219" s="128"/>
      <c r="O219" s="128"/>
      <c r="P219" s="129">
        <f>SUM(P220:P264)</f>
        <v>0</v>
      </c>
      <c r="Q219" s="128"/>
      <c r="R219" s="129">
        <f>SUM(R220:R264)</f>
        <v>0</v>
      </c>
      <c r="S219" s="128"/>
      <c r="T219" s="130">
        <f>SUM(T220:T264)</f>
        <v>0</v>
      </c>
      <c r="AR219" s="123" t="s">
        <v>77</v>
      </c>
      <c r="AT219" s="131" t="s">
        <v>68</v>
      </c>
      <c r="AU219" s="131" t="s">
        <v>77</v>
      </c>
      <c r="AY219" s="123" t="s">
        <v>119</v>
      </c>
      <c r="BK219" s="132">
        <f>SUM(BK220:BK264)</f>
        <v>0</v>
      </c>
    </row>
    <row r="220" spans="1:65" s="2" customFormat="1" ht="16.5" customHeight="1">
      <c r="A220" s="30"/>
      <c r="B220" s="135"/>
      <c r="C220" s="136" t="s">
        <v>226</v>
      </c>
      <c r="D220" s="136" t="s">
        <v>122</v>
      </c>
      <c r="E220" s="137" t="s">
        <v>677</v>
      </c>
      <c r="F220" s="138" t="s">
        <v>678</v>
      </c>
      <c r="G220" s="139" t="s">
        <v>125</v>
      </c>
      <c r="H220" s="140">
        <v>30</v>
      </c>
      <c r="I220" s="141"/>
      <c r="J220" s="142">
        <f>ROUND(I220*H220,2)</f>
        <v>0</v>
      </c>
      <c r="K220" s="138" t="s">
        <v>3</v>
      </c>
      <c r="L220" s="31"/>
      <c r="M220" s="143" t="s">
        <v>3</v>
      </c>
      <c r="N220" s="144" t="s">
        <v>40</v>
      </c>
      <c r="O220" s="51"/>
      <c r="P220" s="145">
        <f>O220*H220</f>
        <v>0</v>
      </c>
      <c r="Q220" s="145">
        <v>0</v>
      </c>
      <c r="R220" s="145">
        <f>Q220*H220</f>
        <v>0</v>
      </c>
      <c r="S220" s="145">
        <v>0</v>
      </c>
      <c r="T220" s="146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47" t="s">
        <v>141</v>
      </c>
      <c r="AT220" s="147" t="s">
        <v>122</v>
      </c>
      <c r="AU220" s="147" t="s">
        <v>79</v>
      </c>
      <c r="AY220" s="15" t="s">
        <v>119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5" t="s">
        <v>77</v>
      </c>
      <c r="BK220" s="148">
        <f>ROUND(I220*H220,2)</f>
        <v>0</v>
      </c>
      <c r="BL220" s="15" t="s">
        <v>141</v>
      </c>
      <c r="BM220" s="147" t="s">
        <v>323</v>
      </c>
    </row>
    <row r="221" spans="1:65" s="2" customFormat="1" ht="11.25">
      <c r="A221" s="30"/>
      <c r="B221" s="31"/>
      <c r="C221" s="30"/>
      <c r="D221" s="149" t="s">
        <v>129</v>
      </c>
      <c r="E221" s="30"/>
      <c r="F221" s="150" t="s">
        <v>678</v>
      </c>
      <c r="G221" s="30"/>
      <c r="H221" s="30"/>
      <c r="I221" s="151"/>
      <c r="J221" s="30"/>
      <c r="K221" s="30"/>
      <c r="L221" s="31"/>
      <c r="M221" s="152"/>
      <c r="N221" s="153"/>
      <c r="O221" s="51"/>
      <c r="P221" s="51"/>
      <c r="Q221" s="51"/>
      <c r="R221" s="51"/>
      <c r="S221" s="51"/>
      <c r="T221" s="52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T221" s="15" t="s">
        <v>129</v>
      </c>
      <c r="AU221" s="15" t="s">
        <v>79</v>
      </c>
    </row>
    <row r="222" spans="1:65" s="2" customFormat="1" ht="19.5">
      <c r="A222" s="30"/>
      <c r="B222" s="31"/>
      <c r="C222" s="30"/>
      <c r="D222" s="149" t="s">
        <v>187</v>
      </c>
      <c r="E222" s="30"/>
      <c r="F222" s="166" t="s">
        <v>580</v>
      </c>
      <c r="G222" s="30"/>
      <c r="H222" s="30"/>
      <c r="I222" s="151"/>
      <c r="J222" s="30"/>
      <c r="K222" s="30"/>
      <c r="L222" s="31"/>
      <c r="M222" s="152"/>
      <c r="N222" s="153"/>
      <c r="O222" s="51"/>
      <c r="P222" s="51"/>
      <c r="Q222" s="51"/>
      <c r="R222" s="51"/>
      <c r="S222" s="51"/>
      <c r="T222" s="52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T222" s="15" t="s">
        <v>187</v>
      </c>
      <c r="AU222" s="15" t="s">
        <v>79</v>
      </c>
    </row>
    <row r="223" spans="1:65" s="2" customFormat="1" ht="16.5" customHeight="1">
      <c r="A223" s="30"/>
      <c r="B223" s="135"/>
      <c r="C223" s="136" t="s">
        <v>325</v>
      </c>
      <c r="D223" s="136" t="s">
        <v>122</v>
      </c>
      <c r="E223" s="137" t="s">
        <v>679</v>
      </c>
      <c r="F223" s="138" t="s">
        <v>680</v>
      </c>
      <c r="G223" s="139" t="s">
        <v>125</v>
      </c>
      <c r="H223" s="140">
        <v>101</v>
      </c>
      <c r="I223" s="141"/>
      <c r="J223" s="142">
        <f>ROUND(I223*H223,2)</f>
        <v>0</v>
      </c>
      <c r="K223" s="138" t="s">
        <v>3</v>
      </c>
      <c r="L223" s="31"/>
      <c r="M223" s="143" t="s">
        <v>3</v>
      </c>
      <c r="N223" s="144" t="s">
        <v>40</v>
      </c>
      <c r="O223" s="51"/>
      <c r="P223" s="145">
        <f>O223*H223</f>
        <v>0</v>
      </c>
      <c r="Q223" s="145">
        <v>0</v>
      </c>
      <c r="R223" s="145">
        <f>Q223*H223</f>
        <v>0</v>
      </c>
      <c r="S223" s="145">
        <v>0</v>
      </c>
      <c r="T223" s="146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47" t="s">
        <v>141</v>
      </c>
      <c r="AT223" s="147" t="s">
        <v>122</v>
      </c>
      <c r="AU223" s="147" t="s">
        <v>79</v>
      </c>
      <c r="AY223" s="15" t="s">
        <v>119</v>
      </c>
      <c r="BE223" s="148">
        <f>IF(N223="základní",J223,0)</f>
        <v>0</v>
      </c>
      <c r="BF223" s="148">
        <f>IF(N223="snížená",J223,0)</f>
        <v>0</v>
      </c>
      <c r="BG223" s="148">
        <f>IF(N223="zákl. přenesená",J223,0)</f>
        <v>0</v>
      </c>
      <c r="BH223" s="148">
        <f>IF(N223="sníž. přenesená",J223,0)</f>
        <v>0</v>
      </c>
      <c r="BI223" s="148">
        <f>IF(N223="nulová",J223,0)</f>
        <v>0</v>
      </c>
      <c r="BJ223" s="15" t="s">
        <v>77</v>
      </c>
      <c r="BK223" s="148">
        <f>ROUND(I223*H223,2)</f>
        <v>0</v>
      </c>
      <c r="BL223" s="15" t="s">
        <v>141</v>
      </c>
      <c r="BM223" s="147" t="s">
        <v>328</v>
      </c>
    </row>
    <row r="224" spans="1:65" s="2" customFormat="1" ht="11.25">
      <c r="A224" s="30"/>
      <c r="B224" s="31"/>
      <c r="C224" s="30"/>
      <c r="D224" s="149" t="s">
        <v>129</v>
      </c>
      <c r="E224" s="30"/>
      <c r="F224" s="150" t="s">
        <v>680</v>
      </c>
      <c r="G224" s="30"/>
      <c r="H224" s="30"/>
      <c r="I224" s="151"/>
      <c r="J224" s="30"/>
      <c r="K224" s="30"/>
      <c r="L224" s="31"/>
      <c r="M224" s="152"/>
      <c r="N224" s="153"/>
      <c r="O224" s="51"/>
      <c r="P224" s="51"/>
      <c r="Q224" s="51"/>
      <c r="R224" s="51"/>
      <c r="S224" s="51"/>
      <c r="T224" s="52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T224" s="15" t="s">
        <v>129</v>
      </c>
      <c r="AU224" s="15" t="s">
        <v>79</v>
      </c>
    </row>
    <row r="225" spans="1:65" s="2" customFormat="1" ht="19.5">
      <c r="A225" s="30"/>
      <c r="B225" s="31"/>
      <c r="C225" s="30"/>
      <c r="D225" s="149" t="s">
        <v>187</v>
      </c>
      <c r="E225" s="30"/>
      <c r="F225" s="166" t="s">
        <v>580</v>
      </c>
      <c r="G225" s="30"/>
      <c r="H225" s="30"/>
      <c r="I225" s="151"/>
      <c r="J225" s="30"/>
      <c r="K225" s="30"/>
      <c r="L225" s="31"/>
      <c r="M225" s="152"/>
      <c r="N225" s="153"/>
      <c r="O225" s="51"/>
      <c r="P225" s="51"/>
      <c r="Q225" s="51"/>
      <c r="R225" s="51"/>
      <c r="S225" s="51"/>
      <c r="T225" s="52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T225" s="15" t="s">
        <v>187</v>
      </c>
      <c r="AU225" s="15" t="s">
        <v>79</v>
      </c>
    </row>
    <row r="226" spans="1:65" s="2" customFormat="1" ht="16.5" customHeight="1">
      <c r="A226" s="30"/>
      <c r="B226" s="135"/>
      <c r="C226" s="136" t="s">
        <v>230</v>
      </c>
      <c r="D226" s="136" t="s">
        <v>122</v>
      </c>
      <c r="E226" s="137" t="s">
        <v>681</v>
      </c>
      <c r="F226" s="138" t="s">
        <v>682</v>
      </c>
      <c r="G226" s="139" t="s">
        <v>125</v>
      </c>
      <c r="H226" s="140">
        <v>30</v>
      </c>
      <c r="I226" s="141"/>
      <c r="J226" s="142">
        <f>ROUND(I226*H226,2)</f>
        <v>0</v>
      </c>
      <c r="K226" s="138" t="s">
        <v>3</v>
      </c>
      <c r="L226" s="31"/>
      <c r="M226" s="143" t="s">
        <v>3</v>
      </c>
      <c r="N226" s="144" t="s">
        <v>40</v>
      </c>
      <c r="O226" s="51"/>
      <c r="P226" s="145">
        <f>O226*H226</f>
        <v>0</v>
      </c>
      <c r="Q226" s="145">
        <v>0</v>
      </c>
      <c r="R226" s="145">
        <f>Q226*H226</f>
        <v>0</v>
      </c>
      <c r="S226" s="145">
        <v>0</v>
      </c>
      <c r="T226" s="146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47" t="s">
        <v>141</v>
      </c>
      <c r="AT226" s="147" t="s">
        <v>122</v>
      </c>
      <c r="AU226" s="147" t="s">
        <v>79</v>
      </c>
      <c r="AY226" s="15" t="s">
        <v>119</v>
      </c>
      <c r="BE226" s="148">
        <f>IF(N226="základní",J226,0)</f>
        <v>0</v>
      </c>
      <c r="BF226" s="148">
        <f>IF(N226="snížená",J226,0)</f>
        <v>0</v>
      </c>
      <c r="BG226" s="148">
        <f>IF(N226="zákl. přenesená",J226,0)</f>
        <v>0</v>
      </c>
      <c r="BH226" s="148">
        <f>IF(N226="sníž. přenesená",J226,0)</f>
        <v>0</v>
      </c>
      <c r="BI226" s="148">
        <f>IF(N226="nulová",J226,0)</f>
        <v>0</v>
      </c>
      <c r="BJ226" s="15" t="s">
        <v>77</v>
      </c>
      <c r="BK226" s="148">
        <f>ROUND(I226*H226,2)</f>
        <v>0</v>
      </c>
      <c r="BL226" s="15" t="s">
        <v>141</v>
      </c>
      <c r="BM226" s="147" t="s">
        <v>331</v>
      </c>
    </row>
    <row r="227" spans="1:65" s="2" customFormat="1" ht="11.25">
      <c r="A227" s="30"/>
      <c r="B227" s="31"/>
      <c r="C227" s="30"/>
      <c r="D227" s="149" t="s">
        <v>129</v>
      </c>
      <c r="E227" s="30"/>
      <c r="F227" s="150" t="s">
        <v>682</v>
      </c>
      <c r="G227" s="30"/>
      <c r="H227" s="30"/>
      <c r="I227" s="151"/>
      <c r="J227" s="30"/>
      <c r="K227" s="30"/>
      <c r="L227" s="31"/>
      <c r="M227" s="152"/>
      <c r="N227" s="153"/>
      <c r="O227" s="51"/>
      <c r="P227" s="51"/>
      <c r="Q227" s="51"/>
      <c r="R227" s="51"/>
      <c r="S227" s="51"/>
      <c r="T227" s="52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T227" s="15" t="s">
        <v>129</v>
      </c>
      <c r="AU227" s="15" t="s">
        <v>79</v>
      </c>
    </row>
    <row r="228" spans="1:65" s="2" customFormat="1" ht="19.5">
      <c r="A228" s="30"/>
      <c r="B228" s="31"/>
      <c r="C228" s="30"/>
      <c r="D228" s="149" t="s">
        <v>187</v>
      </c>
      <c r="E228" s="30"/>
      <c r="F228" s="166" t="s">
        <v>580</v>
      </c>
      <c r="G228" s="30"/>
      <c r="H228" s="30"/>
      <c r="I228" s="151"/>
      <c r="J228" s="30"/>
      <c r="K228" s="30"/>
      <c r="L228" s="31"/>
      <c r="M228" s="152"/>
      <c r="N228" s="153"/>
      <c r="O228" s="51"/>
      <c r="P228" s="51"/>
      <c r="Q228" s="51"/>
      <c r="R228" s="51"/>
      <c r="S228" s="51"/>
      <c r="T228" s="52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T228" s="15" t="s">
        <v>187</v>
      </c>
      <c r="AU228" s="15" t="s">
        <v>79</v>
      </c>
    </row>
    <row r="229" spans="1:65" s="2" customFormat="1" ht="16.5" customHeight="1">
      <c r="A229" s="30"/>
      <c r="B229" s="135"/>
      <c r="C229" s="136" t="s">
        <v>333</v>
      </c>
      <c r="D229" s="136" t="s">
        <v>122</v>
      </c>
      <c r="E229" s="137" t="s">
        <v>683</v>
      </c>
      <c r="F229" s="138" t="s">
        <v>684</v>
      </c>
      <c r="G229" s="139" t="s">
        <v>125</v>
      </c>
      <c r="H229" s="140">
        <v>106</v>
      </c>
      <c r="I229" s="141"/>
      <c r="J229" s="142">
        <f>ROUND(I229*H229,2)</f>
        <v>0</v>
      </c>
      <c r="K229" s="138" t="s">
        <v>3</v>
      </c>
      <c r="L229" s="31"/>
      <c r="M229" s="143" t="s">
        <v>3</v>
      </c>
      <c r="N229" s="144" t="s">
        <v>40</v>
      </c>
      <c r="O229" s="51"/>
      <c r="P229" s="145">
        <f>O229*H229</f>
        <v>0</v>
      </c>
      <c r="Q229" s="145">
        <v>0</v>
      </c>
      <c r="R229" s="145">
        <f>Q229*H229</f>
        <v>0</v>
      </c>
      <c r="S229" s="145">
        <v>0</v>
      </c>
      <c r="T229" s="146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47" t="s">
        <v>141</v>
      </c>
      <c r="AT229" s="147" t="s">
        <v>122</v>
      </c>
      <c r="AU229" s="147" t="s">
        <v>79</v>
      </c>
      <c r="AY229" s="15" t="s">
        <v>119</v>
      </c>
      <c r="BE229" s="148">
        <f>IF(N229="základní",J229,0)</f>
        <v>0</v>
      </c>
      <c r="BF229" s="148">
        <f>IF(N229="snížená",J229,0)</f>
        <v>0</v>
      </c>
      <c r="BG229" s="148">
        <f>IF(N229="zákl. přenesená",J229,0)</f>
        <v>0</v>
      </c>
      <c r="BH229" s="148">
        <f>IF(N229="sníž. přenesená",J229,0)</f>
        <v>0</v>
      </c>
      <c r="BI229" s="148">
        <f>IF(N229="nulová",J229,0)</f>
        <v>0</v>
      </c>
      <c r="BJ229" s="15" t="s">
        <v>77</v>
      </c>
      <c r="BK229" s="148">
        <f>ROUND(I229*H229,2)</f>
        <v>0</v>
      </c>
      <c r="BL229" s="15" t="s">
        <v>141</v>
      </c>
      <c r="BM229" s="147" t="s">
        <v>336</v>
      </c>
    </row>
    <row r="230" spans="1:65" s="2" customFormat="1" ht="11.25">
      <c r="A230" s="30"/>
      <c r="B230" s="31"/>
      <c r="C230" s="30"/>
      <c r="D230" s="149" t="s">
        <v>129</v>
      </c>
      <c r="E230" s="30"/>
      <c r="F230" s="150" t="s">
        <v>684</v>
      </c>
      <c r="G230" s="30"/>
      <c r="H230" s="30"/>
      <c r="I230" s="151"/>
      <c r="J230" s="30"/>
      <c r="K230" s="30"/>
      <c r="L230" s="31"/>
      <c r="M230" s="152"/>
      <c r="N230" s="153"/>
      <c r="O230" s="51"/>
      <c r="P230" s="51"/>
      <c r="Q230" s="51"/>
      <c r="R230" s="51"/>
      <c r="S230" s="51"/>
      <c r="T230" s="52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T230" s="15" t="s">
        <v>129</v>
      </c>
      <c r="AU230" s="15" t="s">
        <v>79</v>
      </c>
    </row>
    <row r="231" spans="1:65" s="2" customFormat="1" ht="19.5">
      <c r="A231" s="30"/>
      <c r="B231" s="31"/>
      <c r="C231" s="30"/>
      <c r="D231" s="149" t="s">
        <v>187</v>
      </c>
      <c r="E231" s="30"/>
      <c r="F231" s="166" t="s">
        <v>580</v>
      </c>
      <c r="G231" s="30"/>
      <c r="H231" s="30"/>
      <c r="I231" s="151"/>
      <c r="J231" s="30"/>
      <c r="K231" s="30"/>
      <c r="L231" s="31"/>
      <c r="M231" s="152"/>
      <c r="N231" s="153"/>
      <c r="O231" s="51"/>
      <c r="P231" s="51"/>
      <c r="Q231" s="51"/>
      <c r="R231" s="51"/>
      <c r="S231" s="51"/>
      <c r="T231" s="52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T231" s="15" t="s">
        <v>187</v>
      </c>
      <c r="AU231" s="15" t="s">
        <v>79</v>
      </c>
    </row>
    <row r="232" spans="1:65" s="2" customFormat="1" ht="16.5" customHeight="1">
      <c r="A232" s="30"/>
      <c r="B232" s="135"/>
      <c r="C232" s="136" t="s">
        <v>235</v>
      </c>
      <c r="D232" s="136" t="s">
        <v>122</v>
      </c>
      <c r="E232" s="137" t="s">
        <v>685</v>
      </c>
      <c r="F232" s="138" t="s">
        <v>686</v>
      </c>
      <c r="G232" s="139" t="s">
        <v>125</v>
      </c>
      <c r="H232" s="140">
        <v>277</v>
      </c>
      <c r="I232" s="141"/>
      <c r="J232" s="142">
        <f>ROUND(I232*H232,2)</f>
        <v>0</v>
      </c>
      <c r="K232" s="138" t="s">
        <v>3</v>
      </c>
      <c r="L232" s="31"/>
      <c r="M232" s="143" t="s">
        <v>3</v>
      </c>
      <c r="N232" s="144" t="s">
        <v>40</v>
      </c>
      <c r="O232" s="51"/>
      <c r="P232" s="145">
        <f>O232*H232</f>
        <v>0</v>
      </c>
      <c r="Q232" s="145">
        <v>0</v>
      </c>
      <c r="R232" s="145">
        <f>Q232*H232</f>
        <v>0</v>
      </c>
      <c r="S232" s="145">
        <v>0</v>
      </c>
      <c r="T232" s="146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47" t="s">
        <v>141</v>
      </c>
      <c r="AT232" s="147" t="s">
        <v>122</v>
      </c>
      <c r="AU232" s="147" t="s">
        <v>79</v>
      </c>
      <c r="AY232" s="15" t="s">
        <v>119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15" t="s">
        <v>77</v>
      </c>
      <c r="BK232" s="148">
        <f>ROUND(I232*H232,2)</f>
        <v>0</v>
      </c>
      <c r="BL232" s="15" t="s">
        <v>141</v>
      </c>
      <c r="BM232" s="147" t="s">
        <v>340</v>
      </c>
    </row>
    <row r="233" spans="1:65" s="2" customFormat="1" ht="11.25">
      <c r="A233" s="30"/>
      <c r="B233" s="31"/>
      <c r="C233" s="30"/>
      <c r="D233" s="149" t="s">
        <v>129</v>
      </c>
      <c r="E233" s="30"/>
      <c r="F233" s="150" t="s">
        <v>686</v>
      </c>
      <c r="G233" s="30"/>
      <c r="H233" s="30"/>
      <c r="I233" s="151"/>
      <c r="J233" s="30"/>
      <c r="K233" s="30"/>
      <c r="L233" s="31"/>
      <c r="M233" s="152"/>
      <c r="N233" s="153"/>
      <c r="O233" s="51"/>
      <c r="P233" s="51"/>
      <c r="Q233" s="51"/>
      <c r="R233" s="51"/>
      <c r="S233" s="51"/>
      <c r="T233" s="52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T233" s="15" t="s">
        <v>129</v>
      </c>
      <c r="AU233" s="15" t="s">
        <v>79</v>
      </c>
    </row>
    <row r="234" spans="1:65" s="2" customFormat="1" ht="19.5">
      <c r="A234" s="30"/>
      <c r="B234" s="31"/>
      <c r="C234" s="30"/>
      <c r="D234" s="149" t="s">
        <v>187</v>
      </c>
      <c r="E234" s="30"/>
      <c r="F234" s="166" t="s">
        <v>580</v>
      </c>
      <c r="G234" s="30"/>
      <c r="H234" s="30"/>
      <c r="I234" s="151"/>
      <c r="J234" s="30"/>
      <c r="K234" s="30"/>
      <c r="L234" s="31"/>
      <c r="M234" s="152"/>
      <c r="N234" s="153"/>
      <c r="O234" s="51"/>
      <c r="P234" s="51"/>
      <c r="Q234" s="51"/>
      <c r="R234" s="51"/>
      <c r="S234" s="51"/>
      <c r="T234" s="52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T234" s="15" t="s">
        <v>187</v>
      </c>
      <c r="AU234" s="15" t="s">
        <v>79</v>
      </c>
    </row>
    <row r="235" spans="1:65" s="2" customFormat="1" ht="16.5" customHeight="1">
      <c r="A235" s="30"/>
      <c r="B235" s="135"/>
      <c r="C235" s="136" t="s">
        <v>342</v>
      </c>
      <c r="D235" s="136" t="s">
        <v>122</v>
      </c>
      <c r="E235" s="137" t="s">
        <v>687</v>
      </c>
      <c r="F235" s="138" t="s">
        <v>688</v>
      </c>
      <c r="G235" s="139" t="s">
        <v>125</v>
      </c>
      <c r="H235" s="140">
        <v>30</v>
      </c>
      <c r="I235" s="141"/>
      <c r="J235" s="142">
        <f>ROUND(I235*H235,2)</f>
        <v>0</v>
      </c>
      <c r="K235" s="138" t="s">
        <v>3</v>
      </c>
      <c r="L235" s="31"/>
      <c r="M235" s="143" t="s">
        <v>3</v>
      </c>
      <c r="N235" s="144" t="s">
        <v>40</v>
      </c>
      <c r="O235" s="51"/>
      <c r="P235" s="145">
        <f>O235*H235</f>
        <v>0</v>
      </c>
      <c r="Q235" s="145">
        <v>0</v>
      </c>
      <c r="R235" s="145">
        <f>Q235*H235</f>
        <v>0</v>
      </c>
      <c r="S235" s="145">
        <v>0</v>
      </c>
      <c r="T235" s="146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47" t="s">
        <v>141</v>
      </c>
      <c r="AT235" s="147" t="s">
        <v>122</v>
      </c>
      <c r="AU235" s="147" t="s">
        <v>79</v>
      </c>
      <c r="AY235" s="15" t="s">
        <v>119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5" t="s">
        <v>77</v>
      </c>
      <c r="BK235" s="148">
        <f>ROUND(I235*H235,2)</f>
        <v>0</v>
      </c>
      <c r="BL235" s="15" t="s">
        <v>141</v>
      </c>
      <c r="BM235" s="147" t="s">
        <v>345</v>
      </c>
    </row>
    <row r="236" spans="1:65" s="2" customFormat="1" ht="11.25">
      <c r="A236" s="30"/>
      <c r="B236" s="31"/>
      <c r="C236" s="30"/>
      <c r="D236" s="149" t="s">
        <v>129</v>
      </c>
      <c r="E236" s="30"/>
      <c r="F236" s="150" t="s">
        <v>688</v>
      </c>
      <c r="G236" s="30"/>
      <c r="H236" s="30"/>
      <c r="I236" s="151"/>
      <c r="J236" s="30"/>
      <c r="K236" s="30"/>
      <c r="L236" s="31"/>
      <c r="M236" s="152"/>
      <c r="N236" s="153"/>
      <c r="O236" s="51"/>
      <c r="P236" s="51"/>
      <c r="Q236" s="51"/>
      <c r="R236" s="51"/>
      <c r="S236" s="51"/>
      <c r="T236" s="52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T236" s="15" t="s">
        <v>129</v>
      </c>
      <c r="AU236" s="15" t="s">
        <v>79</v>
      </c>
    </row>
    <row r="237" spans="1:65" s="2" customFormat="1" ht="19.5">
      <c r="A237" s="30"/>
      <c r="B237" s="31"/>
      <c r="C237" s="30"/>
      <c r="D237" s="149" t="s">
        <v>187</v>
      </c>
      <c r="E237" s="30"/>
      <c r="F237" s="166" t="s">
        <v>580</v>
      </c>
      <c r="G237" s="30"/>
      <c r="H237" s="30"/>
      <c r="I237" s="151"/>
      <c r="J237" s="30"/>
      <c r="K237" s="30"/>
      <c r="L237" s="31"/>
      <c r="M237" s="152"/>
      <c r="N237" s="153"/>
      <c r="O237" s="51"/>
      <c r="P237" s="51"/>
      <c r="Q237" s="51"/>
      <c r="R237" s="51"/>
      <c r="S237" s="51"/>
      <c r="T237" s="52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T237" s="15" t="s">
        <v>187</v>
      </c>
      <c r="AU237" s="15" t="s">
        <v>79</v>
      </c>
    </row>
    <row r="238" spans="1:65" s="2" customFormat="1" ht="16.5" customHeight="1">
      <c r="A238" s="30"/>
      <c r="B238" s="135"/>
      <c r="C238" s="136" t="s">
        <v>239</v>
      </c>
      <c r="D238" s="136" t="s">
        <v>122</v>
      </c>
      <c r="E238" s="137" t="s">
        <v>689</v>
      </c>
      <c r="F238" s="138" t="s">
        <v>690</v>
      </c>
      <c r="G238" s="139" t="s">
        <v>154</v>
      </c>
      <c r="H238" s="140">
        <v>30</v>
      </c>
      <c r="I238" s="141"/>
      <c r="J238" s="142">
        <f>ROUND(I238*H238,2)</f>
        <v>0</v>
      </c>
      <c r="K238" s="138" t="s">
        <v>3</v>
      </c>
      <c r="L238" s="31"/>
      <c r="M238" s="143" t="s">
        <v>3</v>
      </c>
      <c r="N238" s="144" t="s">
        <v>40</v>
      </c>
      <c r="O238" s="51"/>
      <c r="P238" s="145">
        <f>O238*H238</f>
        <v>0</v>
      </c>
      <c r="Q238" s="145">
        <v>0</v>
      </c>
      <c r="R238" s="145">
        <f>Q238*H238</f>
        <v>0</v>
      </c>
      <c r="S238" s="145">
        <v>0</v>
      </c>
      <c r="T238" s="146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47" t="s">
        <v>141</v>
      </c>
      <c r="AT238" s="147" t="s">
        <v>122</v>
      </c>
      <c r="AU238" s="147" t="s">
        <v>79</v>
      </c>
      <c r="AY238" s="15" t="s">
        <v>119</v>
      </c>
      <c r="BE238" s="148">
        <f>IF(N238="základní",J238,0)</f>
        <v>0</v>
      </c>
      <c r="BF238" s="148">
        <f>IF(N238="snížená",J238,0)</f>
        <v>0</v>
      </c>
      <c r="BG238" s="148">
        <f>IF(N238="zákl. přenesená",J238,0)</f>
        <v>0</v>
      </c>
      <c r="BH238" s="148">
        <f>IF(N238="sníž. přenesená",J238,0)</f>
        <v>0</v>
      </c>
      <c r="BI238" s="148">
        <f>IF(N238="nulová",J238,0)</f>
        <v>0</v>
      </c>
      <c r="BJ238" s="15" t="s">
        <v>77</v>
      </c>
      <c r="BK238" s="148">
        <f>ROUND(I238*H238,2)</f>
        <v>0</v>
      </c>
      <c r="BL238" s="15" t="s">
        <v>141</v>
      </c>
      <c r="BM238" s="147" t="s">
        <v>349</v>
      </c>
    </row>
    <row r="239" spans="1:65" s="2" customFormat="1" ht="11.25">
      <c r="A239" s="30"/>
      <c r="B239" s="31"/>
      <c r="C239" s="30"/>
      <c r="D239" s="149" t="s">
        <v>129</v>
      </c>
      <c r="E239" s="30"/>
      <c r="F239" s="150" t="s">
        <v>690</v>
      </c>
      <c r="G239" s="30"/>
      <c r="H239" s="30"/>
      <c r="I239" s="151"/>
      <c r="J239" s="30"/>
      <c r="K239" s="30"/>
      <c r="L239" s="31"/>
      <c r="M239" s="152"/>
      <c r="N239" s="153"/>
      <c r="O239" s="51"/>
      <c r="P239" s="51"/>
      <c r="Q239" s="51"/>
      <c r="R239" s="51"/>
      <c r="S239" s="51"/>
      <c r="T239" s="52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T239" s="15" t="s">
        <v>129</v>
      </c>
      <c r="AU239" s="15" t="s">
        <v>79</v>
      </c>
    </row>
    <row r="240" spans="1:65" s="2" customFormat="1" ht="19.5">
      <c r="A240" s="30"/>
      <c r="B240" s="31"/>
      <c r="C240" s="30"/>
      <c r="D240" s="149" t="s">
        <v>187</v>
      </c>
      <c r="E240" s="30"/>
      <c r="F240" s="166" t="s">
        <v>580</v>
      </c>
      <c r="G240" s="30"/>
      <c r="H240" s="30"/>
      <c r="I240" s="151"/>
      <c r="J240" s="30"/>
      <c r="K240" s="30"/>
      <c r="L240" s="31"/>
      <c r="M240" s="152"/>
      <c r="N240" s="153"/>
      <c r="O240" s="51"/>
      <c r="P240" s="51"/>
      <c r="Q240" s="51"/>
      <c r="R240" s="51"/>
      <c r="S240" s="51"/>
      <c r="T240" s="52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T240" s="15" t="s">
        <v>187</v>
      </c>
      <c r="AU240" s="15" t="s">
        <v>79</v>
      </c>
    </row>
    <row r="241" spans="1:65" s="2" customFormat="1" ht="16.5" customHeight="1">
      <c r="A241" s="30"/>
      <c r="B241" s="135"/>
      <c r="C241" s="136" t="s">
        <v>351</v>
      </c>
      <c r="D241" s="136" t="s">
        <v>122</v>
      </c>
      <c r="E241" s="137" t="s">
        <v>691</v>
      </c>
      <c r="F241" s="138" t="s">
        <v>692</v>
      </c>
      <c r="G241" s="139" t="s">
        <v>693</v>
      </c>
      <c r="H241" s="140">
        <v>4</v>
      </c>
      <c r="I241" s="141"/>
      <c r="J241" s="142">
        <f>ROUND(I241*H241,2)</f>
        <v>0</v>
      </c>
      <c r="K241" s="138" t="s">
        <v>3</v>
      </c>
      <c r="L241" s="31"/>
      <c r="M241" s="143" t="s">
        <v>3</v>
      </c>
      <c r="N241" s="144" t="s">
        <v>40</v>
      </c>
      <c r="O241" s="51"/>
      <c r="P241" s="145">
        <f>O241*H241</f>
        <v>0</v>
      </c>
      <c r="Q241" s="145">
        <v>0</v>
      </c>
      <c r="R241" s="145">
        <f>Q241*H241</f>
        <v>0</v>
      </c>
      <c r="S241" s="145">
        <v>0</v>
      </c>
      <c r="T241" s="146">
        <f>S241*H241</f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47" t="s">
        <v>141</v>
      </c>
      <c r="AT241" s="147" t="s">
        <v>122</v>
      </c>
      <c r="AU241" s="147" t="s">
        <v>79</v>
      </c>
      <c r="AY241" s="15" t="s">
        <v>119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5" t="s">
        <v>77</v>
      </c>
      <c r="BK241" s="148">
        <f>ROUND(I241*H241,2)</f>
        <v>0</v>
      </c>
      <c r="BL241" s="15" t="s">
        <v>141</v>
      </c>
      <c r="BM241" s="147" t="s">
        <v>354</v>
      </c>
    </row>
    <row r="242" spans="1:65" s="2" customFormat="1" ht="11.25">
      <c r="A242" s="30"/>
      <c r="B242" s="31"/>
      <c r="C242" s="30"/>
      <c r="D242" s="149" t="s">
        <v>129</v>
      </c>
      <c r="E242" s="30"/>
      <c r="F242" s="150" t="s">
        <v>692</v>
      </c>
      <c r="G242" s="30"/>
      <c r="H242" s="30"/>
      <c r="I242" s="151"/>
      <c r="J242" s="30"/>
      <c r="K242" s="30"/>
      <c r="L242" s="31"/>
      <c r="M242" s="152"/>
      <c r="N242" s="153"/>
      <c r="O242" s="51"/>
      <c r="P242" s="51"/>
      <c r="Q242" s="51"/>
      <c r="R242" s="51"/>
      <c r="S242" s="51"/>
      <c r="T242" s="52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T242" s="15" t="s">
        <v>129</v>
      </c>
      <c r="AU242" s="15" t="s">
        <v>79</v>
      </c>
    </row>
    <row r="243" spans="1:65" s="2" customFormat="1" ht="19.5">
      <c r="A243" s="30"/>
      <c r="B243" s="31"/>
      <c r="C243" s="30"/>
      <c r="D243" s="149" t="s">
        <v>187</v>
      </c>
      <c r="E243" s="30"/>
      <c r="F243" s="166" t="s">
        <v>580</v>
      </c>
      <c r="G243" s="30"/>
      <c r="H243" s="30"/>
      <c r="I243" s="151"/>
      <c r="J243" s="30"/>
      <c r="K243" s="30"/>
      <c r="L243" s="31"/>
      <c r="M243" s="152"/>
      <c r="N243" s="153"/>
      <c r="O243" s="51"/>
      <c r="P243" s="51"/>
      <c r="Q243" s="51"/>
      <c r="R243" s="51"/>
      <c r="S243" s="51"/>
      <c r="T243" s="52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T243" s="15" t="s">
        <v>187</v>
      </c>
      <c r="AU243" s="15" t="s">
        <v>79</v>
      </c>
    </row>
    <row r="244" spans="1:65" s="2" customFormat="1" ht="16.5" customHeight="1">
      <c r="A244" s="30"/>
      <c r="B244" s="135"/>
      <c r="C244" s="136" t="s">
        <v>244</v>
      </c>
      <c r="D244" s="136" t="s">
        <v>122</v>
      </c>
      <c r="E244" s="137" t="s">
        <v>694</v>
      </c>
      <c r="F244" s="138" t="s">
        <v>695</v>
      </c>
      <c r="G244" s="139" t="s">
        <v>125</v>
      </c>
      <c r="H244" s="140">
        <v>20</v>
      </c>
      <c r="I244" s="141"/>
      <c r="J244" s="142">
        <f>ROUND(I244*H244,2)</f>
        <v>0</v>
      </c>
      <c r="K244" s="138" t="s">
        <v>3</v>
      </c>
      <c r="L244" s="31"/>
      <c r="M244" s="143" t="s">
        <v>3</v>
      </c>
      <c r="N244" s="144" t="s">
        <v>40</v>
      </c>
      <c r="O244" s="51"/>
      <c r="P244" s="145">
        <f>O244*H244</f>
        <v>0</v>
      </c>
      <c r="Q244" s="145">
        <v>0</v>
      </c>
      <c r="R244" s="145">
        <f>Q244*H244</f>
        <v>0</v>
      </c>
      <c r="S244" s="145">
        <v>0</v>
      </c>
      <c r="T244" s="146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47" t="s">
        <v>141</v>
      </c>
      <c r="AT244" s="147" t="s">
        <v>122</v>
      </c>
      <c r="AU244" s="147" t="s">
        <v>79</v>
      </c>
      <c r="AY244" s="15" t="s">
        <v>119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5" t="s">
        <v>77</v>
      </c>
      <c r="BK244" s="148">
        <f>ROUND(I244*H244,2)</f>
        <v>0</v>
      </c>
      <c r="BL244" s="15" t="s">
        <v>141</v>
      </c>
      <c r="BM244" s="147" t="s">
        <v>357</v>
      </c>
    </row>
    <row r="245" spans="1:65" s="2" customFormat="1" ht="11.25">
      <c r="A245" s="30"/>
      <c r="B245" s="31"/>
      <c r="C245" s="30"/>
      <c r="D245" s="149" t="s">
        <v>129</v>
      </c>
      <c r="E245" s="30"/>
      <c r="F245" s="150" t="s">
        <v>695</v>
      </c>
      <c r="G245" s="30"/>
      <c r="H245" s="30"/>
      <c r="I245" s="151"/>
      <c r="J245" s="30"/>
      <c r="K245" s="30"/>
      <c r="L245" s="31"/>
      <c r="M245" s="152"/>
      <c r="N245" s="153"/>
      <c r="O245" s="51"/>
      <c r="P245" s="51"/>
      <c r="Q245" s="51"/>
      <c r="R245" s="51"/>
      <c r="S245" s="51"/>
      <c r="T245" s="52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T245" s="15" t="s">
        <v>129</v>
      </c>
      <c r="AU245" s="15" t="s">
        <v>79</v>
      </c>
    </row>
    <row r="246" spans="1:65" s="2" customFormat="1" ht="19.5">
      <c r="A246" s="30"/>
      <c r="B246" s="31"/>
      <c r="C246" s="30"/>
      <c r="D246" s="149" t="s">
        <v>187</v>
      </c>
      <c r="E246" s="30"/>
      <c r="F246" s="166" t="s">
        <v>580</v>
      </c>
      <c r="G246" s="30"/>
      <c r="H246" s="30"/>
      <c r="I246" s="151"/>
      <c r="J246" s="30"/>
      <c r="K246" s="30"/>
      <c r="L246" s="31"/>
      <c r="M246" s="152"/>
      <c r="N246" s="153"/>
      <c r="O246" s="51"/>
      <c r="P246" s="51"/>
      <c r="Q246" s="51"/>
      <c r="R246" s="51"/>
      <c r="S246" s="51"/>
      <c r="T246" s="52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T246" s="15" t="s">
        <v>187</v>
      </c>
      <c r="AU246" s="15" t="s">
        <v>79</v>
      </c>
    </row>
    <row r="247" spans="1:65" s="2" customFormat="1" ht="16.5" customHeight="1">
      <c r="A247" s="30"/>
      <c r="B247" s="135"/>
      <c r="C247" s="136" t="s">
        <v>358</v>
      </c>
      <c r="D247" s="136" t="s">
        <v>122</v>
      </c>
      <c r="E247" s="137" t="s">
        <v>696</v>
      </c>
      <c r="F247" s="138" t="s">
        <v>697</v>
      </c>
      <c r="G247" s="139" t="s">
        <v>125</v>
      </c>
      <c r="H247" s="140">
        <v>40</v>
      </c>
      <c r="I247" s="141"/>
      <c r="J247" s="142">
        <f>ROUND(I247*H247,2)</f>
        <v>0</v>
      </c>
      <c r="K247" s="138" t="s">
        <v>3</v>
      </c>
      <c r="L247" s="31"/>
      <c r="M247" s="143" t="s">
        <v>3</v>
      </c>
      <c r="N247" s="144" t="s">
        <v>40</v>
      </c>
      <c r="O247" s="51"/>
      <c r="P247" s="145">
        <f>O247*H247</f>
        <v>0</v>
      </c>
      <c r="Q247" s="145">
        <v>0</v>
      </c>
      <c r="R247" s="145">
        <f>Q247*H247</f>
        <v>0</v>
      </c>
      <c r="S247" s="145">
        <v>0</v>
      </c>
      <c r="T247" s="146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47" t="s">
        <v>141</v>
      </c>
      <c r="AT247" s="147" t="s">
        <v>122</v>
      </c>
      <c r="AU247" s="147" t="s">
        <v>79</v>
      </c>
      <c r="AY247" s="15" t="s">
        <v>119</v>
      </c>
      <c r="BE247" s="148">
        <f>IF(N247="základní",J247,0)</f>
        <v>0</v>
      </c>
      <c r="BF247" s="148">
        <f>IF(N247="snížená",J247,0)</f>
        <v>0</v>
      </c>
      <c r="BG247" s="148">
        <f>IF(N247="zákl. přenesená",J247,0)</f>
        <v>0</v>
      </c>
      <c r="BH247" s="148">
        <f>IF(N247="sníž. přenesená",J247,0)</f>
        <v>0</v>
      </c>
      <c r="BI247" s="148">
        <f>IF(N247="nulová",J247,0)</f>
        <v>0</v>
      </c>
      <c r="BJ247" s="15" t="s">
        <v>77</v>
      </c>
      <c r="BK247" s="148">
        <f>ROUND(I247*H247,2)</f>
        <v>0</v>
      </c>
      <c r="BL247" s="15" t="s">
        <v>141</v>
      </c>
      <c r="BM247" s="147" t="s">
        <v>361</v>
      </c>
    </row>
    <row r="248" spans="1:65" s="2" customFormat="1" ht="11.25">
      <c r="A248" s="30"/>
      <c r="B248" s="31"/>
      <c r="C248" s="30"/>
      <c r="D248" s="149" t="s">
        <v>129</v>
      </c>
      <c r="E248" s="30"/>
      <c r="F248" s="150" t="s">
        <v>697</v>
      </c>
      <c r="G248" s="30"/>
      <c r="H248" s="30"/>
      <c r="I248" s="151"/>
      <c r="J248" s="30"/>
      <c r="K248" s="30"/>
      <c r="L248" s="31"/>
      <c r="M248" s="152"/>
      <c r="N248" s="153"/>
      <c r="O248" s="51"/>
      <c r="P248" s="51"/>
      <c r="Q248" s="51"/>
      <c r="R248" s="51"/>
      <c r="S248" s="51"/>
      <c r="T248" s="52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T248" s="15" t="s">
        <v>129</v>
      </c>
      <c r="AU248" s="15" t="s">
        <v>79</v>
      </c>
    </row>
    <row r="249" spans="1:65" s="2" customFormat="1" ht="19.5">
      <c r="A249" s="30"/>
      <c r="B249" s="31"/>
      <c r="C249" s="30"/>
      <c r="D249" s="149" t="s">
        <v>187</v>
      </c>
      <c r="E249" s="30"/>
      <c r="F249" s="166" t="s">
        <v>580</v>
      </c>
      <c r="G249" s="30"/>
      <c r="H249" s="30"/>
      <c r="I249" s="151"/>
      <c r="J249" s="30"/>
      <c r="K249" s="30"/>
      <c r="L249" s="31"/>
      <c r="M249" s="152"/>
      <c r="N249" s="153"/>
      <c r="O249" s="51"/>
      <c r="P249" s="51"/>
      <c r="Q249" s="51"/>
      <c r="R249" s="51"/>
      <c r="S249" s="51"/>
      <c r="T249" s="52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T249" s="15" t="s">
        <v>187</v>
      </c>
      <c r="AU249" s="15" t="s">
        <v>79</v>
      </c>
    </row>
    <row r="250" spans="1:65" s="2" customFormat="1" ht="16.5" customHeight="1">
      <c r="A250" s="30"/>
      <c r="B250" s="135"/>
      <c r="C250" s="136" t="s">
        <v>248</v>
      </c>
      <c r="D250" s="136" t="s">
        <v>122</v>
      </c>
      <c r="E250" s="137" t="s">
        <v>698</v>
      </c>
      <c r="F250" s="138" t="s">
        <v>699</v>
      </c>
      <c r="G250" s="139" t="s">
        <v>154</v>
      </c>
      <c r="H250" s="140">
        <v>20</v>
      </c>
      <c r="I250" s="141"/>
      <c r="J250" s="142">
        <f>ROUND(I250*H250,2)</f>
        <v>0</v>
      </c>
      <c r="K250" s="138" t="s">
        <v>3</v>
      </c>
      <c r="L250" s="31"/>
      <c r="M250" s="143" t="s">
        <v>3</v>
      </c>
      <c r="N250" s="144" t="s">
        <v>40</v>
      </c>
      <c r="O250" s="51"/>
      <c r="P250" s="145">
        <f>O250*H250</f>
        <v>0</v>
      </c>
      <c r="Q250" s="145">
        <v>0</v>
      </c>
      <c r="R250" s="145">
        <f>Q250*H250</f>
        <v>0</v>
      </c>
      <c r="S250" s="145">
        <v>0</v>
      </c>
      <c r="T250" s="146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47" t="s">
        <v>141</v>
      </c>
      <c r="AT250" s="147" t="s">
        <v>122</v>
      </c>
      <c r="AU250" s="147" t="s">
        <v>79</v>
      </c>
      <c r="AY250" s="15" t="s">
        <v>119</v>
      </c>
      <c r="BE250" s="148">
        <f>IF(N250="základní",J250,0)</f>
        <v>0</v>
      </c>
      <c r="BF250" s="148">
        <f>IF(N250="snížená",J250,0)</f>
        <v>0</v>
      </c>
      <c r="BG250" s="148">
        <f>IF(N250="zákl. přenesená",J250,0)</f>
        <v>0</v>
      </c>
      <c r="BH250" s="148">
        <f>IF(N250="sníž. přenesená",J250,0)</f>
        <v>0</v>
      </c>
      <c r="BI250" s="148">
        <f>IF(N250="nulová",J250,0)</f>
        <v>0</v>
      </c>
      <c r="BJ250" s="15" t="s">
        <v>77</v>
      </c>
      <c r="BK250" s="148">
        <f>ROUND(I250*H250,2)</f>
        <v>0</v>
      </c>
      <c r="BL250" s="15" t="s">
        <v>141</v>
      </c>
      <c r="BM250" s="147" t="s">
        <v>364</v>
      </c>
    </row>
    <row r="251" spans="1:65" s="2" customFormat="1" ht="11.25">
      <c r="A251" s="30"/>
      <c r="B251" s="31"/>
      <c r="C251" s="30"/>
      <c r="D251" s="149" t="s">
        <v>129</v>
      </c>
      <c r="E251" s="30"/>
      <c r="F251" s="150" t="s">
        <v>699</v>
      </c>
      <c r="G251" s="30"/>
      <c r="H251" s="30"/>
      <c r="I251" s="151"/>
      <c r="J251" s="30"/>
      <c r="K251" s="30"/>
      <c r="L251" s="31"/>
      <c r="M251" s="152"/>
      <c r="N251" s="153"/>
      <c r="O251" s="51"/>
      <c r="P251" s="51"/>
      <c r="Q251" s="51"/>
      <c r="R251" s="51"/>
      <c r="S251" s="51"/>
      <c r="T251" s="52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T251" s="15" t="s">
        <v>129</v>
      </c>
      <c r="AU251" s="15" t="s">
        <v>79</v>
      </c>
    </row>
    <row r="252" spans="1:65" s="2" customFormat="1" ht="19.5">
      <c r="A252" s="30"/>
      <c r="B252" s="31"/>
      <c r="C252" s="30"/>
      <c r="D252" s="149" t="s">
        <v>187</v>
      </c>
      <c r="E252" s="30"/>
      <c r="F252" s="166" t="s">
        <v>580</v>
      </c>
      <c r="G252" s="30"/>
      <c r="H252" s="30"/>
      <c r="I252" s="151"/>
      <c r="J252" s="30"/>
      <c r="K252" s="30"/>
      <c r="L252" s="31"/>
      <c r="M252" s="152"/>
      <c r="N252" s="153"/>
      <c r="O252" s="51"/>
      <c r="P252" s="51"/>
      <c r="Q252" s="51"/>
      <c r="R252" s="51"/>
      <c r="S252" s="51"/>
      <c r="T252" s="52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T252" s="15" t="s">
        <v>187</v>
      </c>
      <c r="AU252" s="15" t="s">
        <v>79</v>
      </c>
    </row>
    <row r="253" spans="1:65" s="2" customFormat="1" ht="16.5" customHeight="1">
      <c r="A253" s="30"/>
      <c r="B253" s="135"/>
      <c r="C253" s="136" t="s">
        <v>365</v>
      </c>
      <c r="D253" s="136" t="s">
        <v>122</v>
      </c>
      <c r="E253" s="137" t="s">
        <v>700</v>
      </c>
      <c r="F253" s="138" t="s">
        <v>701</v>
      </c>
      <c r="G253" s="139" t="s">
        <v>154</v>
      </c>
      <c r="H253" s="140">
        <v>20</v>
      </c>
      <c r="I253" s="141"/>
      <c r="J253" s="142">
        <f>ROUND(I253*H253,2)</f>
        <v>0</v>
      </c>
      <c r="K253" s="138" t="s">
        <v>3</v>
      </c>
      <c r="L253" s="31"/>
      <c r="M253" s="143" t="s">
        <v>3</v>
      </c>
      <c r="N253" s="144" t="s">
        <v>40</v>
      </c>
      <c r="O253" s="51"/>
      <c r="P253" s="145">
        <f>O253*H253</f>
        <v>0</v>
      </c>
      <c r="Q253" s="145">
        <v>0</v>
      </c>
      <c r="R253" s="145">
        <f>Q253*H253</f>
        <v>0</v>
      </c>
      <c r="S253" s="145">
        <v>0</v>
      </c>
      <c r="T253" s="146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47" t="s">
        <v>141</v>
      </c>
      <c r="AT253" s="147" t="s">
        <v>122</v>
      </c>
      <c r="AU253" s="147" t="s">
        <v>79</v>
      </c>
      <c r="AY253" s="15" t="s">
        <v>119</v>
      </c>
      <c r="BE253" s="148">
        <f>IF(N253="základní",J253,0)</f>
        <v>0</v>
      </c>
      <c r="BF253" s="148">
        <f>IF(N253="snížená",J253,0)</f>
        <v>0</v>
      </c>
      <c r="BG253" s="148">
        <f>IF(N253="zákl. přenesená",J253,0)</f>
        <v>0</v>
      </c>
      <c r="BH253" s="148">
        <f>IF(N253="sníž. přenesená",J253,0)</f>
        <v>0</v>
      </c>
      <c r="BI253" s="148">
        <f>IF(N253="nulová",J253,0)</f>
        <v>0</v>
      </c>
      <c r="BJ253" s="15" t="s">
        <v>77</v>
      </c>
      <c r="BK253" s="148">
        <f>ROUND(I253*H253,2)</f>
        <v>0</v>
      </c>
      <c r="BL253" s="15" t="s">
        <v>141</v>
      </c>
      <c r="BM253" s="147" t="s">
        <v>368</v>
      </c>
    </row>
    <row r="254" spans="1:65" s="2" customFormat="1" ht="11.25">
      <c r="A254" s="30"/>
      <c r="B254" s="31"/>
      <c r="C254" s="30"/>
      <c r="D254" s="149" t="s">
        <v>129</v>
      </c>
      <c r="E254" s="30"/>
      <c r="F254" s="150" t="s">
        <v>701</v>
      </c>
      <c r="G254" s="30"/>
      <c r="H254" s="30"/>
      <c r="I254" s="151"/>
      <c r="J254" s="30"/>
      <c r="K254" s="30"/>
      <c r="L254" s="31"/>
      <c r="M254" s="152"/>
      <c r="N254" s="153"/>
      <c r="O254" s="51"/>
      <c r="P254" s="51"/>
      <c r="Q254" s="51"/>
      <c r="R254" s="51"/>
      <c r="S254" s="51"/>
      <c r="T254" s="52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T254" s="15" t="s">
        <v>129</v>
      </c>
      <c r="AU254" s="15" t="s">
        <v>79</v>
      </c>
    </row>
    <row r="255" spans="1:65" s="2" customFormat="1" ht="19.5">
      <c r="A255" s="30"/>
      <c r="B255" s="31"/>
      <c r="C255" s="30"/>
      <c r="D255" s="149" t="s">
        <v>187</v>
      </c>
      <c r="E255" s="30"/>
      <c r="F255" s="166" t="s">
        <v>580</v>
      </c>
      <c r="G255" s="30"/>
      <c r="H255" s="30"/>
      <c r="I255" s="151"/>
      <c r="J255" s="30"/>
      <c r="K255" s="30"/>
      <c r="L255" s="31"/>
      <c r="M255" s="152"/>
      <c r="N255" s="153"/>
      <c r="O255" s="51"/>
      <c r="P255" s="51"/>
      <c r="Q255" s="51"/>
      <c r="R255" s="51"/>
      <c r="S255" s="51"/>
      <c r="T255" s="52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T255" s="15" t="s">
        <v>187</v>
      </c>
      <c r="AU255" s="15" t="s">
        <v>79</v>
      </c>
    </row>
    <row r="256" spans="1:65" s="2" customFormat="1" ht="16.5" customHeight="1">
      <c r="A256" s="30"/>
      <c r="B256" s="135"/>
      <c r="C256" s="136" t="s">
        <v>253</v>
      </c>
      <c r="D256" s="136" t="s">
        <v>122</v>
      </c>
      <c r="E256" s="137" t="s">
        <v>702</v>
      </c>
      <c r="F256" s="138" t="s">
        <v>703</v>
      </c>
      <c r="G256" s="139" t="s">
        <v>191</v>
      </c>
      <c r="H256" s="140">
        <v>1</v>
      </c>
      <c r="I256" s="141"/>
      <c r="J256" s="142">
        <f>ROUND(I256*H256,2)</f>
        <v>0</v>
      </c>
      <c r="K256" s="138" t="s">
        <v>3</v>
      </c>
      <c r="L256" s="31"/>
      <c r="M256" s="143" t="s">
        <v>3</v>
      </c>
      <c r="N256" s="144" t="s">
        <v>40</v>
      </c>
      <c r="O256" s="51"/>
      <c r="P256" s="145">
        <f>O256*H256</f>
        <v>0</v>
      </c>
      <c r="Q256" s="145">
        <v>0</v>
      </c>
      <c r="R256" s="145">
        <f>Q256*H256</f>
        <v>0</v>
      </c>
      <c r="S256" s="145">
        <v>0</v>
      </c>
      <c r="T256" s="146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47" t="s">
        <v>141</v>
      </c>
      <c r="AT256" s="147" t="s">
        <v>122</v>
      </c>
      <c r="AU256" s="147" t="s">
        <v>79</v>
      </c>
      <c r="AY256" s="15" t="s">
        <v>119</v>
      </c>
      <c r="BE256" s="148">
        <f>IF(N256="základní",J256,0)</f>
        <v>0</v>
      </c>
      <c r="BF256" s="148">
        <f>IF(N256="snížená",J256,0)</f>
        <v>0</v>
      </c>
      <c r="BG256" s="148">
        <f>IF(N256="zákl. přenesená",J256,0)</f>
        <v>0</v>
      </c>
      <c r="BH256" s="148">
        <f>IF(N256="sníž. přenesená",J256,0)</f>
        <v>0</v>
      </c>
      <c r="BI256" s="148">
        <f>IF(N256="nulová",J256,0)</f>
        <v>0</v>
      </c>
      <c r="BJ256" s="15" t="s">
        <v>77</v>
      </c>
      <c r="BK256" s="148">
        <f>ROUND(I256*H256,2)</f>
        <v>0</v>
      </c>
      <c r="BL256" s="15" t="s">
        <v>141</v>
      </c>
      <c r="BM256" s="147" t="s">
        <v>372</v>
      </c>
    </row>
    <row r="257" spans="1:65" s="2" customFormat="1" ht="11.25">
      <c r="A257" s="30"/>
      <c r="B257" s="31"/>
      <c r="C257" s="30"/>
      <c r="D257" s="149" t="s">
        <v>129</v>
      </c>
      <c r="E257" s="30"/>
      <c r="F257" s="150" t="s">
        <v>703</v>
      </c>
      <c r="G257" s="30"/>
      <c r="H257" s="30"/>
      <c r="I257" s="151"/>
      <c r="J257" s="30"/>
      <c r="K257" s="30"/>
      <c r="L257" s="31"/>
      <c r="M257" s="152"/>
      <c r="N257" s="153"/>
      <c r="O257" s="51"/>
      <c r="P257" s="51"/>
      <c r="Q257" s="51"/>
      <c r="R257" s="51"/>
      <c r="S257" s="51"/>
      <c r="T257" s="52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T257" s="15" t="s">
        <v>129</v>
      </c>
      <c r="AU257" s="15" t="s">
        <v>79</v>
      </c>
    </row>
    <row r="258" spans="1:65" s="2" customFormat="1" ht="19.5">
      <c r="A258" s="30"/>
      <c r="B258" s="31"/>
      <c r="C258" s="30"/>
      <c r="D258" s="149" t="s">
        <v>187</v>
      </c>
      <c r="E258" s="30"/>
      <c r="F258" s="166" t="s">
        <v>580</v>
      </c>
      <c r="G258" s="30"/>
      <c r="H258" s="30"/>
      <c r="I258" s="151"/>
      <c r="J258" s="30"/>
      <c r="K258" s="30"/>
      <c r="L258" s="31"/>
      <c r="M258" s="152"/>
      <c r="N258" s="153"/>
      <c r="O258" s="51"/>
      <c r="P258" s="51"/>
      <c r="Q258" s="51"/>
      <c r="R258" s="51"/>
      <c r="S258" s="51"/>
      <c r="T258" s="52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T258" s="15" t="s">
        <v>187</v>
      </c>
      <c r="AU258" s="15" t="s">
        <v>79</v>
      </c>
    </row>
    <row r="259" spans="1:65" s="2" customFormat="1" ht="16.5" customHeight="1">
      <c r="A259" s="30"/>
      <c r="B259" s="135"/>
      <c r="C259" s="136" t="s">
        <v>374</v>
      </c>
      <c r="D259" s="136" t="s">
        <v>122</v>
      </c>
      <c r="E259" s="137" t="s">
        <v>704</v>
      </c>
      <c r="F259" s="138" t="s">
        <v>705</v>
      </c>
      <c r="G259" s="139" t="s">
        <v>154</v>
      </c>
      <c r="H259" s="140">
        <v>2</v>
      </c>
      <c r="I259" s="141"/>
      <c r="J259" s="142">
        <f>ROUND(I259*H259,2)</f>
        <v>0</v>
      </c>
      <c r="K259" s="138" t="s">
        <v>3</v>
      </c>
      <c r="L259" s="31"/>
      <c r="M259" s="143" t="s">
        <v>3</v>
      </c>
      <c r="N259" s="144" t="s">
        <v>40</v>
      </c>
      <c r="O259" s="51"/>
      <c r="P259" s="145">
        <f>O259*H259</f>
        <v>0</v>
      </c>
      <c r="Q259" s="145">
        <v>0</v>
      </c>
      <c r="R259" s="145">
        <f>Q259*H259</f>
        <v>0</v>
      </c>
      <c r="S259" s="145">
        <v>0</v>
      </c>
      <c r="T259" s="146">
        <f>S259*H259</f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47" t="s">
        <v>141</v>
      </c>
      <c r="AT259" s="147" t="s">
        <v>122</v>
      </c>
      <c r="AU259" s="147" t="s">
        <v>79</v>
      </c>
      <c r="AY259" s="15" t="s">
        <v>119</v>
      </c>
      <c r="BE259" s="148">
        <f>IF(N259="základní",J259,0)</f>
        <v>0</v>
      </c>
      <c r="BF259" s="148">
        <f>IF(N259="snížená",J259,0)</f>
        <v>0</v>
      </c>
      <c r="BG259" s="148">
        <f>IF(N259="zákl. přenesená",J259,0)</f>
        <v>0</v>
      </c>
      <c r="BH259" s="148">
        <f>IF(N259="sníž. přenesená",J259,0)</f>
        <v>0</v>
      </c>
      <c r="BI259" s="148">
        <f>IF(N259="nulová",J259,0)</f>
        <v>0</v>
      </c>
      <c r="BJ259" s="15" t="s">
        <v>77</v>
      </c>
      <c r="BK259" s="148">
        <f>ROUND(I259*H259,2)</f>
        <v>0</v>
      </c>
      <c r="BL259" s="15" t="s">
        <v>141</v>
      </c>
      <c r="BM259" s="147" t="s">
        <v>377</v>
      </c>
    </row>
    <row r="260" spans="1:65" s="2" customFormat="1" ht="11.25">
      <c r="A260" s="30"/>
      <c r="B260" s="31"/>
      <c r="C260" s="30"/>
      <c r="D260" s="149" t="s">
        <v>129</v>
      </c>
      <c r="E260" s="30"/>
      <c r="F260" s="150" t="s">
        <v>705</v>
      </c>
      <c r="G260" s="30"/>
      <c r="H260" s="30"/>
      <c r="I260" s="151"/>
      <c r="J260" s="30"/>
      <c r="K260" s="30"/>
      <c r="L260" s="31"/>
      <c r="M260" s="152"/>
      <c r="N260" s="153"/>
      <c r="O260" s="51"/>
      <c r="P260" s="51"/>
      <c r="Q260" s="51"/>
      <c r="R260" s="51"/>
      <c r="S260" s="51"/>
      <c r="T260" s="52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T260" s="15" t="s">
        <v>129</v>
      </c>
      <c r="AU260" s="15" t="s">
        <v>79</v>
      </c>
    </row>
    <row r="261" spans="1:65" s="2" customFormat="1" ht="19.5">
      <c r="A261" s="30"/>
      <c r="B261" s="31"/>
      <c r="C261" s="30"/>
      <c r="D261" s="149" t="s">
        <v>187</v>
      </c>
      <c r="E261" s="30"/>
      <c r="F261" s="166" t="s">
        <v>580</v>
      </c>
      <c r="G261" s="30"/>
      <c r="H261" s="30"/>
      <c r="I261" s="151"/>
      <c r="J261" s="30"/>
      <c r="K261" s="30"/>
      <c r="L261" s="31"/>
      <c r="M261" s="152"/>
      <c r="N261" s="153"/>
      <c r="O261" s="51"/>
      <c r="P261" s="51"/>
      <c r="Q261" s="51"/>
      <c r="R261" s="51"/>
      <c r="S261" s="51"/>
      <c r="T261" s="52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T261" s="15" t="s">
        <v>187</v>
      </c>
      <c r="AU261" s="15" t="s">
        <v>79</v>
      </c>
    </row>
    <row r="262" spans="1:65" s="2" customFormat="1" ht="16.5" customHeight="1">
      <c r="A262" s="30"/>
      <c r="B262" s="135"/>
      <c r="C262" s="136" t="s">
        <v>257</v>
      </c>
      <c r="D262" s="136" t="s">
        <v>122</v>
      </c>
      <c r="E262" s="137" t="s">
        <v>706</v>
      </c>
      <c r="F262" s="138" t="s">
        <v>707</v>
      </c>
      <c r="G262" s="139" t="s">
        <v>154</v>
      </c>
      <c r="H262" s="140">
        <v>2</v>
      </c>
      <c r="I262" s="141"/>
      <c r="J262" s="142">
        <f>ROUND(I262*H262,2)</f>
        <v>0</v>
      </c>
      <c r="K262" s="138" t="s">
        <v>3</v>
      </c>
      <c r="L262" s="31"/>
      <c r="M262" s="143" t="s">
        <v>3</v>
      </c>
      <c r="N262" s="144" t="s">
        <v>40</v>
      </c>
      <c r="O262" s="51"/>
      <c r="P262" s="145">
        <f>O262*H262</f>
        <v>0</v>
      </c>
      <c r="Q262" s="145">
        <v>0</v>
      </c>
      <c r="R262" s="145">
        <f>Q262*H262</f>
        <v>0</v>
      </c>
      <c r="S262" s="145">
        <v>0</v>
      </c>
      <c r="T262" s="146">
        <f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47" t="s">
        <v>141</v>
      </c>
      <c r="AT262" s="147" t="s">
        <v>122</v>
      </c>
      <c r="AU262" s="147" t="s">
        <v>79</v>
      </c>
      <c r="AY262" s="15" t="s">
        <v>119</v>
      </c>
      <c r="BE262" s="148">
        <f>IF(N262="základní",J262,0)</f>
        <v>0</v>
      </c>
      <c r="BF262" s="148">
        <f>IF(N262="snížená",J262,0)</f>
        <v>0</v>
      </c>
      <c r="BG262" s="148">
        <f>IF(N262="zákl. přenesená",J262,0)</f>
        <v>0</v>
      </c>
      <c r="BH262" s="148">
        <f>IF(N262="sníž. přenesená",J262,0)</f>
        <v>0</v>
      </c>
      <c r="BI262" s="148">
        <f>IF(N262="nulová",J262,0)</f>
        <v>0</v>
      </c>
      <c r="BJ262" s="15" t="s">
        <v>77</v>
      </c>
      <c r="BK262" s="148">
        <f>ROUND(I262*H262,2)</f>
        <v>0</v>
      </c>
      <c r="BL262" s="15" t="s">
        <v>141</v>
      </c>
      <c r="BM262" s="147" t="s">
        <v>382</v>
      </c>
    </row>
    <row r="263" spans="1:65" s="2" customFormat="1" ht="11.25">
      <c r="A263" s="30"/>
      <c r="B263" s="31"/>
      <c r="C263" s="30"/>
      <c r="D263" s="149" t="s">
        <v>129</v>
      </c>
      <c r="E263" s="30"/>
      <c r="F263" s="150" t="s">
        <v>707</v>
      </c>
      <c r="G263" s="30"/>
      <c r="H263" s="30"/>
      <c r="I263" s="151"/>
      <c r="J263" s="30"/>
      <c r="K263" s="30"/>
      <c r="L263" s="31"/>
      <c r="M263" s="152"/>
      <c r="N263" s="153"/>
      <c r="O263" s="51"/>
      <c r="P263" s="51"/>
      <c r="Q263" s="51"/>
      <c r="R263" s="51"/>
      <c r="S263" s="51"/>
      <c r="T263" s="52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T263" s="15" t="s">
        <v>129</v>
      </c>
      <c r="AU263" s="15" t="s">
        <v>79</v>
      </c>
    </row>
    <row r="264" spans="1:65" s="2" customFormat="1" ht="19.5">
      <c r="A264" s="30"/>
      <c r="B264" s="31"/>
      <c r="C264" s="30"/>
      <c r="D264" s="149" t="s">
        <v>187</v>
      </c>
      <c r="E264" s="30"/>
      <c r="F264" s="166" t="s">
        <v>580</v>
      </c>
      <c r="G264" s="30"/>
      <c r="H264" s="30"/>
      <c r="I264" s="151"/>
      <c r="J264" s="30"/>
      <c r="K264" s="30"/>
      <c r="L264" s="31"/>
      <c r="M264" s="152"/>
      <c r="N264" s="153"/>
      <c r="O264" s="51"/>
      <c r="P264" s="51"/>
      <c r="Q264" s="51"/>
      <c r="R264" s="51"/>
      <c r="S264" s="51"/>
      <c r="T264" s="52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T264" s="15" t="s">
        <v>187</v>
      </c>
      <c r="AU264" s="15" t="s">
        <v>79</v>
      </c>
    </row>
    <row r="265" spans="1:65" s="12" customFormat="1" ht="22.9" customHeight="1">
      <c r="B265" s="122"/>
      <c r="D265" s="123" t="s">
        <v>68</v>
      </c>
      <c r="E265" s="133" t="s">
        <v>708</v>
      </c>
      <c r="F265" s="133" t="s">
        <v>709</v>
      </c>
      <c r="I265" s="125"/>
      <c r="J265" s="134">
        <f>BK265</f>
        <v>0</v>
      </c>
      <c r="L265" s="122"/>
      <c r="M265" s="127"/>
      <c r="N265" s="128"/>
      <c r="O265" s="128"/>
      <c r="P265" s="129">
        <f>SUM(P266:P279)</f>
        <v>0</v>
      </c>
      <c r="Q265" s="128"/>
      <c r="R265" s="129">
        <f>SUM(R266:R279)</f>
        <v>0</v>
      </c>
      <c r="S265" s="128"/>
      <c r="T265" s="130">
        <f>SUM(T266:T279)</f>
        <v>0</v>
      </c>
      <c r="AR265" s="123" t="s">
        <v>77</v>
      </c>
      <c r="AT265" s="131" t="s">
        <v>68</v>
      </c>
      <c r="AU265" s="131" t="s">
        <v>77</v>
      </c>
      <c r="AY265" s="123" t="s">
        <v>119</v>
      </c>
      <c r="BK265" s="132">
        <f>SUM(BK266:BK279)</f>
        <v>0</v>
      </c>
    </row>
    <row r="266" spans="1:65" s="2" customFormat="1" ht="24.2" customHeight="1">
      <c r="A266" s="30"/>
      <c r="B266" s="135"/>
      <c r="C266" s="136" t="s">
        <v>384</v>
      </c>
      <c r="D266" s="136" t="s">
        <v>122</v>
      </c>
      <c r="E266" s="137" t="s">
        <v>710</v>
      </c>
      <c r="F266" s="138" t="s">
        <v>914</v>
      </c>
      <c r="G266" s="139" t="s">
        <v>154</v>
      </c>
      <c r="H266" s="140">
        <v>1</v>
      </c>
      <c r="I266" s="141"/>
      <c r="J266" s="142">
        <f>ROUND(I266*H266,2)</f>
        <v>0</v>
      </c>
      <c r="K266" s="138" t="s">
        <v>3</v>
      </c>
      <c r="L266" s="31"/>
      <c r="M266" s="143" t="s">
        <v>3</v>
      </c>
      <c r="N266" s="144" t="s">
        <v>40</v>
      </c>
      <c r="O266" s="51"/>
      <c r="P266" s="145">
        <f>O266*H266</f>
        <v>0</v>
      </c>
      <c r="Q266" s="145">
        <v>0</v>
      </c>
      <c r="R266" s="145">
        <f>Q266*H266</f>
        <v>0</v>
      </c>
      <c r="S266" s="145">
        <v>0</v>
      </c>
      <c r="T266" s="146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47" t="s">
        <v>141</v>
      </c>
      <c r="AT266" s="147" t="s">
        <v>122</v>
      </c>
      <c r="AU266" s="147" t="s">
        <v>79</v>
      </c>
      <c r="AY266" s="15" t="s">
        <v>119</v>
      </c>
      <c r="BE266" s="148">
        <f>IF(N266="základní",J266,0)</f>
        <v>0</v>
      </c>
      <c r="BF266" s="148">
        <f>IF(N266="snížená",J266,0)</f>
        <v>0</v>
      </c>
      <c r="BG266" s="148">
        <f>IF(N266="zákl. přenesená",J266,0)</f>
        <v>0</v>
      </c>
      <c r="BH266" s="148">
        <f>IF(N266="sníž. přenesená",J266,0)</f>
        <v>0</v>
      </c>
      <c r="BI266" s="148">
        <f>IF(N266="nulová",J266,0)</f>
        <v>0</v>
      </c>
      <c r="BJ266" s="15" t="s">
        <v>77</v>
      </c>
      <c r="BK266" s="148">
        <f>ROUND(I266*H266,2)</f>
        <v>0</v>
      </c>
      <c r="BL266" s="15" t="s">
        <v>141</v>
      </c>
      <c r="BM266" s="147" t="s">
        <v>387</v>
      </c>
    </row>
    <row r="267" spans="1:65" s="2" customFormat="1" ht="19.5">
      <c r="A267" s="30"/>
      <c r="B267" s="31"/>
      <c r="C267" s="30"/>
      <c r="D267" s="149" t="s">
        <v>129</v>
      </c>
      <c r="E267" s="30"/>
      <c r="F267" s="150" t="s">
        <v>915</v>
      </c>
      <c r="G267" s="30"/>
      <c r="H267" s="30"/>
      <c r="I267" s="151"/>
      <c r="J267" s="30"/>
      <c r="K267" s="30"/>
      <c r="L267" s="31"/>
      <c r="M267" s="152"/>
      <c r="N267" s="153"/>
      <c r="O267" s="51"/>
      <c r="P267" s="51"/>
      <c r="Q267" s="51"/>
      <c r="R267" s="51"/>
      <c r="S267" s="51"/>
      <c r="T267" s="52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T267" s="15" t="s">
        <v>129</v>
      </c>
      <c r="AU267" s="15" t="s">
        <v>79</v>
      </c>
    </row>
    <row r="268" spans="1:65" s="2" customFormat="1" ht="19.5">
      <c r="A268" s="30"/>
      <c r="B268" s="31"/>
      <c r="C268" s="30"/>
      <c r="D268" s="149" t="s">
        <v>187</v>
      </c>
      <c r="E268" s="30"/>
      <c r="F268" s="166" t="s">
        <v>580</v>
      </c>
      <c r="G268" s="30"/>
      <c r="H268" s="30"/>
      <c r="I268" s="151"/>
      <c r="J268" s="30"/>
      <c r="K268" s="30"/>
      <c r="L268" s="31"/>
      <c r="M268" s="152"/>
      <c r="N268" s="153"/>
      <c r="O268" s="51"/>
      <c r="P268" s="51"/>
      <c r="Q268" s="51"/>
      <c r="R268" s="51"/>
      <c r="S268" s="51"/>
      <c r="T268" s="52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T268" s="15" t="s">
        <v>187</v>
      </c>
      <c r="AU268" s="15" t="s">
        <v>79</v>
      </c>
    </row>
    <row r="269" spans="1:65" s="2" customFormat="1" ht="16.5" customHeight="1">
      <c r="A269" s="30"/>
      <c r="B269" s="135"/>
      <c r="C269" s="136" t="s">
        <v>261</v>
      </c>
      <c r="D269" s="136" t="s">
        <v>122</v>
      </c>
      <c r="E269" s="137" t="s">
        <v>711</v>
      </c>
      <c r="F269" s="138" t="s">
        <v>712</v>
      </c>
      <c r="G269" s="139" t="s">
        <v>154</v>
      </c>
      <c r="H269" s="140">
        <v>1</v>
      </c>
      <c r="I269" s="141"/>
      <c r="J269" s="142">
        <f>ROUND(I269*H269,2)</f>
        <v>0</v>
      </c>
      <c r="K269" s="138" t="s">
        <v>3</v>
      </c>
      <c r="L269" s="31"/>
      <c r="M269" s="143" t="s">
        <v>3</v>
      </c>
      <c r="N269" s="144" t="s">
        <v>40</v>
      </c>
      <c r="O269" s="51"/>
      <c r="P269" s="145">
        <f>O269*H269</f>
        <v>0</v>
      </c>
      <c r="Q269" s="145">
        <v>0</v>
      </c>
      <c r="R269" s="145">
        <f>Q269*H269</f>
        <v>0</v>
      </c>
      <c r="S269" s="145">
        <v>0</v>
      </c>
      <c r="T269" s="146">
        <f>S269*H269</f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47" t="s">
        <v>141</v>
      </c>
      <c r="AT269" s="147" t="s">
        <v>122</v>
      </c>
      <c r="AU269" s="147" t="s">
        <v>79</v>
      </c>
      <c r="AY269" s="15" t="s">
        <v>119</v>
      </c>
      <c r="BE269" s="148">
        <f>IF(N269="základní",J269,0)</f>
        <v>0</v>
      </c>
      <c r="BF269" s="148">
        <f>IF(N269="snížená",J269,0)</f>
        <v>0</v>
      </c>
      <c r="BG269" s="148">
        <f>IF(N269="zákl. přenesená",J269,0)</f>
        <v>0</v>
      </c>
      <c r="BH269" s="148">
        <f>IF(N269="sníž. přenesená",J269,0)</f>
        <v>0</v>
      </c>
      <c r="BI269" s="148">
        <f>IF(N269="nulová",J269,0)</f>
        <v>0</v>
      </c>
      <c r="BJ269" s="15" t="s">
        <v>77</v>
      </c>
      <c r="BK269" s="148">
        <f>ROUND(I269*H269,2)</f>
        <v>0</v>
      </c>
      <c r="BL269" s="15" t="s">
        <v>141</v>
      </c>
      <c r="BM269" s="147" t="s">
        <v>391</v>
      </c>
    </row>
    <row r="270" spans="1:65" s="2" customFormat="1" ht="11.25">
      <c r="A270" s="30"/>
      <c r="B270" s="31"/>
      <c r="C270" s="30"/>
      <c r="D270" s="149" t="s">
        <v>129</v>
      </c>
      <c r="E270" s="30"/>
      <c r="F270" s="150" t="s">
        <v>712</v>
      </c>
      <c r="G270" s="30"/>
      <c r="H270" s="30"/>
      <c r="I270" s="151"/>
      <c r="J270" s="30"/>
      <c r="K270" s="30"/>
      <c r="L270" s="31"/>
      <c r="M270" s="152"/>
      <c r="N270" s="153"/>
      <c r="O270" s="51"/>
      <c r="P270" s="51"/>
      <c r="Q270" s="51"/>
      <c r="R270" s="51"/>
      <c r="S270" s="51"/>
      <c r="T270" s="52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T270" s="15" t="s">
        <v>129</v>
      </c>
      <c r="AU270" s="15" t="s">
        <v>79</v>
      </c>
    </row>
    <row r="271" spans="1:65" s="2" customFormat="1" ht="19.5">
      <c r="A271" s="30"/>
      <c r="B271" s="31"/>
      <c r="C271" s="30"/>
      <c r="D271" s="149" t="s">
        <v>187</v>
      </c>
      <c r="E271" s="30"/>
      <c r="F271" s="166" t="s">
        <v>580</v>
      </c>
      <c r="G271" s="30"/>
      <c r="H271" s="30"/>
      <c r="I271" s="151"/>
      <c r="J271" s="30"/>
      <c r="K271" s="30"/>
      <c r="L271" s="31"/>
      <c r="M271" s="152"/>
      <c r="N271" s="153"/>
      <c r="O271" s="51"/>
      <c r="P271" s="51"/>
      <c r="Q271" s="51"/>
      <c r="R271" s="51"/>
      <c r="S271" s="51"/>
      <c r="T271" s="52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T271" s="15" t="s">
        <v>187</v>
      </c>
      <c r="AU271" s="15" t="s">
        <v>79</v>
      </c>
    </row>
    <row r="272" spans="1:65" s="2" customFormat="1" ht="16.5" customHeight="1">
      <c r="A272" s="30"/>
      <c r="B272" s="135"/>
      <c r="C272" s="136" t="s">
        <v>393</v>
      </c>
      <c r="D272" s="136" t="s">
        <v>122</v>
      </c>
      <c r="E272" s="137" t="s">
        <v>713</v>
      </c>
      <c r="F272" s="138" t="s">
        <v>714</v>
      </c>
      <c r="G272" s="139" t="s">
        <v>154</v>
      </c>
      <c r="H272" s="140">
        <v>1</v>
      </c>
      <c r="I272" s="141"/>
      <c r="J272" s="142">
        <f>ROUND(I272*H272,2)</f>
        <v>0</v>
      </c>
      <c r="K272" s="138" t="s">
        <v>3</v>
      </c>
      <c r="L272" s="31"/>
      <c r="M272" s="143" t="s">
        <v>3</v>
      </c>
      <c r="N272" s="144" t="s">
        <v>40</v>
      </c>
      <c r="O272" s="51"/>
      <c r="P272" s="145">
        <f>O272*H272</f>
        <v>0</v>
      </c>
      <c r="Q272" s="145">
        <v>0</v>
      </c>
      <c r="R272" s="145">
        <f>Q272*H272</f>
        <v>0</v>
      </c>
      <c r="S272" s="145">
        <v>0</v>
      </c>
      <c r="T272" s="146">
        <f>S272*H272</f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47" t="s">
        <v>141</v>
      </c>
      <c r="AT272" s="147" t="s">
        <v>122</v>
      </c>
      <c r="AU272" s="147" t="s">
        <v>79</v>
      </c>
      <c r="AY272" s="15" t="s">
        <v>119</v>
      </c>
      <c r="BE272" s="148">
        <f>IF(N272="základní",J272,0)</f>
        <v>0</v>
      </c>
      <c r="BF272" s="148">
        <f>IF(N272="snížená",J272,0)</f>
        <v>0</v>
      </c>
      <c r="BG272" s="148">
        <f>IF(N272="zákl. přenesená",J272,0)</f>
        <v>0</v>
      </c>
      <c r="BH272" s="148">
        <f>IF(N272="sníž. přenesená",J272,0)</f>
        <v>0</v>
      </c>
      <c r="BI272" s="148">
        <f>IF(N272="nulová",J272,0)</f>
        <v>0</v>
      </c>
      <c r="BJ272" s="15" t="s">
        <v>77</v>
      </c>
      <c r="BK272" s="148">
        <f>ROUND(I272*H272,2)</f>
        <v>0</v>
      </c>
      <c r="BL272" s="15" t="s">
        <v>141</v>
      </c>
      <c r="BM272" s="147" t="s">
        <v>396</v>
      </c>
    </row>
    <row r="273" spans="1:65" s="2" customFormat="1" ht="11.25">
      <c r="A273" s="30"/>
      <c r="B273" s="31"/>
      <c r="C273" s="30"/>
      <c r="D273" s="149" t="s">
        <v>129</v>
      </c>
      <c r="E273" s="30"/>
      <c r="F273" s="150" t="s">
        <v>714</v>
      </c>
      <c r="G273" s="30"/>
      <c r="H273" s="30"/>
      <c r="I273" s="151"/>
      <c r="J273" s="30"/>
      <c r="K273" s="30"/>
      <c r="L273" s="31"/>
      <c r="M273" s="152"/>
      <c r="N273" s="153"/>
      <c r="O273" s="51"/>
      <c r="P273" s="51"/>
      <c r="Q273" s="51"/>
      <c r="R273" s="51"/>
      <c r="S273" s="51"/>
      <c r="T273" s="52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T273" s="15" t="s">
        <v>129</v>
      </c>
      <c r="AU273" s="15" t="s">
        <v>79</v>
      </c>
    </row>
    <row r="274" spans="1:65" s="2" customFormat="1" ht="19.5">
      <c r="A274" s="30"/>
      <c r="B274" s="31"/>
      <c r="C274" s="30"/>
      <c r="D274" s="149" t="s">
        <v>187</v>
      </c>
      <c r="E274" s="30"/>
      <c r="F274" s="166" t="s">
        <v>580</v>
      </c>
      <c r="G274" s="30"/>
      <c r="H274" s="30"/>
      <c r="I274" s="151"/>
      <c r="J274" s="30"/>
      <c r="K274" s="30"/>
      <c r="L274" s="31"/>
      <c r="M274" s="152"/>
      <c r="N274" s="153"/>
      <c r="O274" s="51"/>
      <c r="P274" s="51"/>
      <c r="Q274" s="51"/>
      <c r="R274" s="51"/>
      <c r="S274" s="51"/>
      <c r="T274" s="52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T274" s="15" t="s">
        <v>187</v>
      </c>
      <c r="AU274" s="15" t="s">
        <v>79</v>
      </c>
    </row>
    <row r="275" spans="1:65" s="2" customFormat="1" ht="16.5" customHeight="1">
      <c r="A275" s="30"/>
      <c r="B275" s="135"/>
      <c r="C275" s="136" t="s">
        <v>265</v>
      </c>
      <c r="D275" s="136" t="s">
        <v>122</v>
      </c>
      <c r="E275" s="137" t="s">
        <v>715</v>
      </c>
      <c r="F275" s="138" t="s">
        <v>716</v>
      </c>
      <c r="G275" s="139" t="s">
        <v>654</v>
      </c>
      <c r="H275" s="140">
        <v>42</v>
      </c>
      <c r="I275" s="141"/>
      <c r="J275" s="142">
        <f>ROUND(I275*H275,2)</f>
        <v>0</v>
      </c>
      <c r="K275" s="138" t="s">
        <v>3</v>
      </c>
      <c r="L275" s="31"/>
      <c r="M275" s="143" t="s">
        <v>3</v>
      </c>
      <c r="N275" s="144" t="s">
        <v>40</v>
      </c>
      <c r="O275" s="51"/>
      <c r="P275" s="145">
        <f>O275*H275</f>
        <v>0</v>
      </c>
      <c r="Q275" s="145">
        <v>0</v>
      </c>
      <c r="R275" s="145">
        <f>Q275*H275</f>
        <v>0</v>
      </c>
      <c r="S275" s="145">
        <v>0</v>
      </c>
      <c r="T275" s="146">
        <f>S275*H275</f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47" t="s">
        <v>141</v>
      </c>
      <c r="AT275" s="147" t="s">
        <v>122</v>
      </c>
      <c r="AU275" s="147" t="s">
        <v>79</v>
      </c>
      <c r="AY275" s="15" t="s">
        <v>119</v>
      </c>
      <c r="BE275" s="148">
        <f>IF(N275="základní",J275,0)</f>
        <v>0</v>
      </c>
      <c r="BF275" s="148">
        <f>IF(N275="snížená",J275,0)</f>
        <v>0</v>
      </c>
      <c r="BG275" s="148">
        <f>IF(N275="zákl. přenesená",J275,0)</f>
        <v>0</v>
      </c>
      <c r="BH275" s="148">
        <f>IF(N275="sníž. přenesená",J275,0)</f>
        <v>0</v>
      </c>
      <c r="BI275" s="148">
        <f>IF(N275="nulová",J275,0)</f>
        <v>0</v>
      </c>
      <c r="BJ275" s="15" t="s">
        <v>77</v>
      </c>
      <c r="BK275" s="148">
        <f>ROUND(I275*H275,2)</f>
        <v>0</v>
      </c>
      <c r="BL275" s="15" t="s">
        <v>141</v>
      </c>
      <c r="BM275" s="147" t="s">
        <v>400</v>
      </c>
    </row>
    <row r="276" spans="1:65" s="2" customFormat="1" ht="11.25">
      <c r="A276" s="30"/>
      <c r="B276" s="31"/>
      <c r="C276" s="30"/>
      <c r="D276" s="149" t="s">
        <v>129</v>
      </c>
      <c r="E276" s="30"/>
      <c r="F276" s="150" t="s">
        <v>716</v>
      </c>
      <c r="G276" s="30"/>
      <c r="H276" s="30"/>
      <c r="I276" s="151"/>
      <c r="J276" s="30"/>
      <c r="K276" s="30"/>
      <c r="L276" s="31"/>
      <c r="M276" s="152"/>
      <c r="N276" s="153"/>
      <c r="O276" s="51"/>
      <c r="P276" s="51"/>
      <c r="Q276" s="51"/>
      <c r="R276" s="51"/>
      <c r="S276" s="51"/>
      <c r="T276" s="52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T276" s="15" t="s">
        <v>129</v>
      </c>
      <c r="AU276" s="15" t="s">
        <v>79</v>
      </c>
    </row>
    <row r="277" spans="1:65" s="2" customFormat="1" ht="16.5" customHeight="1">
      <c r="A277" s="30"/>
      <c r="B277" s="135"/>
      <c r="C277" s="136" t="s">
        <v>402</v>
      </c>
      <c r="D277" s="136" t="s">
        <v>122</v>
      </c>
      <c r="E277" s="137" t="s">
        <v>717</v>
      </c>
      <c r="F277" s="138" t="s">
        <v>718</v>
      </c>
      <c r="G277" s="139" t="s">
        <v>154</v>
      </c>
      <c r="H277" s="140">
        <v>1</v>
      </c>
      <c r="I277" s="141"/>
      <c r="J277" s="142">
        <f>ROUND(I277*H277,2)</f>
        <v>0</v>
      </c>
      <c r="K277" s="138" t="s">
        <v>3</v>
      </c>
      <c r="L277" s="31"/>
      <c r="M277" s="143" t="s">
        <v>3</v>
      </c>
      <c r="N277" s="144" t="s">
        <v>40</v>
      </c>
      <c r="O277" s="51"/>
      <c r="P277" s="145">
        <f>O277*H277</f>
        <v>0</v>
      </c>
      <c r="Q277" s="145">
        <v>0</v>
      </c>
      <c r="R277" s="145">
        <f>Q277*H277</f>
        <v>0</v>
      </c>
      <c r="S277" s="145">
        <v>0</v>
      </c>
      <c r="T277" s="146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47" t="s">
        <v>141</v>
      </c>
      <c r="AT277" s="147" t="s">
        <v>122</v>
      </c>
      <c r="AU277" s="147" t="s">
        <v>79</v>
      </c>
      <c r="AY277" s="15" t="s">
        <v>119</v>
      </c>
      <c r="BE277" s="148">
        <f>IF(N277="základní",J277,0)</f>
        <v>0</v>
      </c>
      <c r="BF277" s="148">
        <f>IF(N277="snížená",J277,0)</f>
        <v>0</v>
      </c>
      <c r="BG277" s="148">
        <f>IF(N277="zákl. přenesená",J277,0)</f>
        <v>0</v>
      </c>
      <c r="BH277" s="148">
        <f>IF(N277="sníž. přenesená",J277,0)</f>
        <v>0</v>
      </c>
      <c r="BI277" s="148">
        <f>IF(N277="nulová",J277,0)</f>
        <v>0</v>
      </c>
      <c r="BJ277" s="15" t="s">
        <v>77</v>
      </c>
      <c r="BK277" s="148">
        <f>ROUND(I277*H277,2)</f>
        <v>0</v>
      </c>
      <c r="BL277" s="15" t="s">
        <v>141</v>
      </c>
      <c r="BM277" s="147" t="s">
        <v>405</v>
      </c>
    </row>
    <row r="278" spans="1:65" s="2" customFormat="1" ht="11.25">
      <c r="A278" s="30"/>
      <c r="B278" s="31"/>
      <c r="C278" s="30"/>
      <c r="D278" s="149" t="s">
        <v>129</v>
      </c>
      <c r="E278" s="30"/>
      <c r="F278" s="150" t="s">
        <v>718</v>
      </c>
      <c r="G278" s="30"/>
      <c r="H278" s="30"/>
      <c r="I278" s="151"/>
      <c r="J278" s="30"/>
      <c r="K278" s="30"/>
      <c r="L278" s="31"/>
      <c r="M278" s="152"/>
      <c r="N278" s="153"/>
      <c r="O278" s="51"/>
      <c r="P278" s="51"/>
      <c r="Q278" s="51"/>
      <c r="R278" s="51"/>
      <c r="S278" s="51"/>
      <c r="T278" s="52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T278" s="15" t="s">
        <v>129</v>
      </c>
      <c r="AU278" s="15" t="s">
        <v>79</v>
      </c>
    </row>
    <row r="279" spans="1:65" s="2" customFormat="1" ht="19.5">
      <c r="A279" s="30"/>
      <c r="B279" s="31"/>
      <c r="C279" s="30"/>
      <c r="D279" s="149" t="s">
        <v>187</v>
      </c>
      <c r="E279" s="30"/>
      <c r="F279" s="166" t="s">
        <v>580</v>
      </c>
      <c r="G279" s="30"/>
      <c r="H279" s="30"/>
      <c r="I279" s="151"/>
      <c r="J279" s="30"/>
      <c r="K279" s="30"/>
      <c r="L279" s="31"/>
      <c r="M279" s="152"/>
      <c r="N279" s="153"/>
      <c r="O279" s="51"/>
      <c r="P279" s="51"/>
      <c r="Q279" s="51"/>
      <c r="R279" s="51"/>
      <c r="S279" s="51"/>
      <c r="T279" s="52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T279" s="15" t="s">
        <v>187</v>
      </c>
      <c r="AU279" s="15" t="s">
        <v>79</v>
      </c>
    </row>
    <row r="280" spans="1:65" s="12" customFormat="1" ht="22.9" customHeight="1">
      <c r="B280" s="122"/>
      <c r="D280" s="123" t="s">
        <v>68</v>
      </c>
      <c r="E280" s="133" t="s">
        <v>719</v>
      </c>
      <c r="F280" s="133" t="s">
        <v>720</v>
      </c>
      <c r="I280" s="125"/>
      <c r="J280" s="134">
        <f>BK280</f>
        <v>0</v>
      </c>
      <c r="L280" s="122"/>
      <c r="M280" s="127"/>
      <c r="N280" s="128"/>
      <c r="O280" s="128"/>
      <c r="P280" s="129">
        <f>SUM(P281:P288)</f>
        <v>0</v>
      </c>
      <c r="Q280" s="128"/>
      <c r="R280" s="129">
        <f>SUM(R281:R288)</f>
        <v>0</v>
      </c>
      <c r="S280" s="128"/>
      <c r="T280" s="130">
        <f>SUM(T281:T288)</f>
        <v>0</v>
      </c>
      <c r="AR280" s="123" t="s">
        <v>144</v>
      </c>
      <c r="AT280" s="131" t="s">
        <v>68</v>
      </c>
      <c r="AU280" s="131" t="s">
        <v>77</v>
      </c>
      <c r="AY280" s="123" t="s">
        <v>119</v>
      </c>
      <c r="BK280" s="132">
        <f>SUM(BK281:BK288)</f>
        <v>0</v>
      </c>
    </row>
    <row r="281" spans="1:65" s="2" customFormat="1" ht="16.5" customHeight="1">
      <c r="A281" s="30"/>
      <c r="B281" s="135"/>
      <c r="C281" s="136" t="s">
        <v>269</v>
      </c>
      <c r="D281" s="136" t="s">
        <v>122</v>
      </c>
      <c r="E281" s="137" t="s">
        <v>721</v>
      </c>
      <c r="F281" s="138" t="s">
        <v>722</v>
      </c>
      <c r="G281" s="139" t="s">
        <v>191</v>
      </c>
      <c r="H281" s="140">
        <v>1</v>
      </c>
      <c r="I281" s="141"/>
      <c r="J281" s="142">
        <f>ROUND(I281*H281,2)</f>
        <v>0</v>
      </c>
      <c r="K281" s="138" t="s">
        <v>3</v>
      </c>
      <c r="L281" s="31"/>
      <c r="M281" s="143" t="s">
        <v>3</v>
      </c>
      <c r="N281" s="144" t="s">
        <v>40</v>
      </c>
      <c r="O281" s="51"/>
      <c r="P281" s="145">
        <f>O281*H281</f>
        <v>0</v>
      </c>
      <c r="Q281" s="145">
        <v>0</v>
      </c>
      <c r="R281" s="145">
        <f>Q281*H281</f>
        <v>0</v>
      </c>
      <c r="S281" s="145">
        <v>0</v>
      </c>
      <c r="T281" s="146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47" t="s">
        <v>141</v>
      </c>
      <c r="AT281" s="147" t="s">
        <v>122</v>
      </c>
      <c r="AU281" s="147" t="s">
        <v>79</v>
      </c>
      <c r="AY281" s="15" t="s">
        <v>119</v>
      </c>
      <c r="BE281" s="148">
        <f>IF(N281="základní",J281,0)</f>
        <v>0</v>
      </c>
      <c r="BF281" s="148">
        <f>IF(N281="snížená",J281,0)</f>
        <v>0</v>
      </c>
      <c r="BG281" s="148">
        <f>IF(N281="zákl. přenesená",J281,0)</f>
        <v>0</v>
      </c>
      <c r="BH281" s="148">
        <f>IF(N281="sníž. přenesená",J281,0)</f>
        <v>0</v>
      </c>
      <c r="BI281" s="148">
        <f>IF(N281="nulová",J281,0)</f>
        <v>0</v>
      </c>
      <c r="BJ281" s="15" t="s">
        <v>77</v>
      </c>
      <c r="BK281" s="148">
        <f>ROUND(I281*H281,2)</f>
        <v>0</v>
      </c>
      <c r="BL281" s="15" t="s">
        <v>141</v>
      </c>
      <c r="BM281" s="147" t="s">
        <v>409</v>
      </c>
    </row>
    <row r="282" spans="1:65" s="2" customFormat="1" ht="11.25">
      <c r="A282" s="30"/>
      <c r="B282" s="31"/>
      <c r="C282" s="30"/>
      <c r="D282" s="149" t="s">
        <v>129</v>
      </c>
      <c r="E282" s="30"/>
      <c r="F282" s="150" t="s">
        <v>722</v>
      </c>
      <c r="G282" s="30"/>
      <c r="H282" s="30"/>
      <c r="I282" s="151"/>
      <c r="J282" s="30"/>
      <c r="K282" s="30"/>
      <c r="L282" s="31"/>
      <c r="M282" s="152"/>
      <c r="N282" s="153"/>
      <c r="O282" s="51"/>
      <c r="P282" s="51"/>
      <c r="Q282" s="51"/>
      <c r="R282" s="51"/>
      <c r="S282" s="51"/>
      <c r="T282" s="52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T282" s="15" t="s">
        <v>129</v>
      </c>
      <c r="AU282" s="15" t="s">
        <v>79</v>
      </c>
    </row>
    <row r="283" spans="1:65" s="2" customFormat="1" ht="16.5" customHeight="1">
      <c r="A283" s="30"/>
      <c r="B283" s="135"/>
      <c r="C283" s="136" t="s">
        <v>411</v>
      </c>
      <c r="D283" s="136" t="s">
        <v>122</v>
      </c>
      <c r="E283" s="137" t="s">
        <v>723</v>
      </c>
      <c r="F283" s="138" t="s">
        <v>724</v>
      </c>
      <c r="G283" s="139" t="s">
        <v>264</v>
      </c>
      <c r="H283" s="140">
        <v>4</v>
      </c>
      <c r="I283" s="141"/>
      <c r="J283" s="142">
        <f>ROUND(I283*H283,2)</f>
        <v>0</v>
      </c>
      <c r="K283" s="138" t="s">
        <v>3</v>
      </c>
      <c r="L283" s="31"/>
      <c r="M283" s="143" t="s">
        <v>3</v>
      </c>
      <c r="N283" s="144" t="s">
        <v>40</v>
      </c>
      <c r="O283" s="51"/>
      <c r="P283" s="145">
        <f>O283*H283</f>
        <v>0</v>
      </c>
      <c r="Q283" s="145">
        <v>0</v>
      </c>
      <c r="R283" s="145">
        <f>Q283*H283</f>
        <v>0</v>
      </c>
      <c r="S283" s="145">
        <v>0</v>
      </c>
      <c r="T283" s="146">
        <f>S283*H283</f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47" t="s">
        <v>141</v>
      </c>
      <c r="AT283" s="147" t="s">
        <v>122</v>
      </c>
      <c r="AU283" s="147" t="s">
        <v>79</v>
      </c>
      <c r="AY283" s="15" t="s">
        <v>119</v>
      </c>
      <c r="BE283" s="148">
        <f>IF(N283="základní",J283,0)</f>
        <v>0</v>
      </c>
      <c r="BF283" s="148">
        <f>IF(N283="snížená",J283,0)</f>
        <v>0</v>
      </c>
      <c r="BG283" s="148">
        <f>IF(N283="zákl. přenesená",J283,0)</f>
        <v>0</v>
      </c>
      <c r="BH283" s="148">
        <f>IF(N283="sníž. přenesená",J283,0)</f>
        <v>0</v>
      </c>
      <c r="BI283" s="148">
        <f>IF(N283="nulová",J283,0)</f>
        <v>0</v>
      </c>
      <c r="BJ283" s="15" t="s">
        <v>77</v>
      </c>
      <c r="BK283" s="148">
        <f>ROUND(I283*H283,2)</f>
        <v>0</v>
      </c>
      <c r="BL283" s="15" t="s">
        <v>141</v>
      </c>
      <c r="BM283" s="147" t="s">
        <v>414</v>
      </c>
    </row>
    <row r="284" spans="1:65" s="2" customFormat="1" ht="11.25">
      <c r="A284" s="30"/>
      <c r="B284" s="31"/>
      <c r="C284" s="30"/>
      <c r="D284" s="149" t="s">
        <v>129</v>
      </c>
      <c r="E284" s="30"/>
      <c r="F284" s="150" t="s">
        <v>724</v>
      </c>
      <c r="G284" s="30"/>
      <c r="H284" s="30"/>
      <c r="I284" s="151"/>
      <c r="J284" s="30"/>
      <c r="K284" s="30"/>
      <c r="L284" s="31"/>
      <c r="M284" s="152"/>
      <c r="N284" s="153"/>
      <c r="O284" s="51"/>
      <c r="P284" s="51"/>
      <c r="Q284" s="51"/>
      <c r="R284" s="51"/>
      <c r="S284" s="51"/>
      <c r="T284" s="52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T284" s="15" t="s">
        <v>129</v>
      </c>
      <c r="AU284" s="15" t="s">
        <v>79</v>
      </c>
    </row>
    <row r="285" spans="1:65" s="2" customFormat="1" ht="16.5" customHeight="1">
      <c r="A285" s="30"/>
      <c r="B285" s="135"/>
      <c r="C285" s="136" t="s">
        <v>272</v>
      </c>
      <c r="D285" s="136" t="s">
        <v>122</v>
      </c>
      <c r="E285" s="137" t="s">
        <v>725</v>
      </c>
      <c r="F285" s="138" t="s">
        <v>726</v>
      </c>
      <c r="G285" s="139" t="s">
        <v>191</v>
      </c>
      <c r="H285" s="140">
        <v>1</v>
      </c>
      <c r="I285" s="141"/>
      <c r="J285" s="142">
        <f>ROUND(I285*H285,2)</f>
        <v>0</v>
      </c>
      <c r="K285" s="138" t="s">
        <v>3</v>
      </c>
      <c r="L285" s="31"/>
      <c r="M285" s="143" t="s">
        <v>3</v>
      </c>
      <c r="N285" s="144" t="s">
        <v>40</v>
      </c>
      <c r="O285" s="51"/>
      <c r="P285" s="145">
        <f>O285*H285</f>
        <v>0</v>
      </c>
      <c r="Q285" s="145">
        <v>0</v>
      </c>
      <c r="R285" s="145">
        <f>Q285*H285</f>
        <v>0</v>
      </c>
      <c r="S285" s="145">
        <v>0</v>
      </c>
      <c r="T285" s="146">
        <f>S285*H285</f>
        <v>0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R285" s="147" t="s">
        <v>141</v>
      </c>
      <c r="AT285" s="147" t="s">
        <v>122</v>
      </c>
      <c r="AU285" s="147" t="s">
        <v>79</v>
      </c>
      <c r="AY285" s="15" t="s">
        <v>119</v>
      </c>
      <c r="BE285" s="148">
        <f>IF(N285="základní",J285,0)</f>
        <v>0</v>
      </c>
      <c r="BF285" s="148">
        <f>IF(N285="snížená",J285,0)</f>
        <v>0</v>
      </c>
      <c r="BG285" s="148">
        <f>IF(N285="zákl. přenesená",J285,0)</f>
        <v>0</v>
      </c>
      <c r="BH285" s="148">
        <f>IF(N285="sníž. přenesená",J285,0)</f>
        <v>0</v>
      </c>
      <c r="BI285" s="148">
        <f>IF(N285="nulová",J285,0)</f>
        <v>0</v>
      </c>
      <c r="BJ285" s="15" t="s">
        <v>77</v>
      </c>
      <c r="BK285" s="148">
        <f>ROUND(I285*H285,2)</f>
        <v>0</v>
      </c>
      <c r="BL285" s="15" t="s">
        <v>141</v>
      </c>
      <c r="BM285" s="147" t="s">
        <v>418</v>
      </c>
    </row>
    <row r="286" spans="1:65" s="2" customFormat="1" ht="11.25">
      <c r="A286" s="30"/>
      <c r="B286" s="31"/>
      <c r="C286" s="30"/>
      <c r="D286" s="149" t="s">
        <v>129</v>
      </c>
      <c r="E286" s="30"/>
      <c r="F286" s="150" t="s">
        <v>726</v>
      </c>
      <c r="G286" s="30"/>
      <c r="H286" s="30"/>
      <c r="I286" s="151"/>
      <c r="J286" s="30"/>
      <c r="K286" s="30"/>
      <c r="L286" s="31"/>
      <c r="M286" s="152"/>
      <c r="N286" s="153"/>
      <c r="O286" s="51"/>
      <c r="P286" s="51"/>
      <c r="Q286" s="51"/>
      <c r="R286" s="51"/>
      <c r="S286" s="51"/>
      <c r="T286" s="52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T286" s="15" t="s">
        <v>129</v>
      </c>
      <c r="AU286" s="15" t="s">
        <v>79</v>
      </c>
    </row>
    <row r="287" spans="1:65" s="2" customFormat="1" ht="16.5" customHeight="1">
      <c r="A287" s="30"/>
      <c r="B287" s="135"/>
      <c r="C287" s="136" t="s">
        <v>420</v>
      </c>
      <c r="D287" s="136" t="s">
        <v>122</v>
      </c>
      <c r="E287" s="137" t="s">
        <v>727</v>
      </c>
      <c r="F287" s="138" t="s">
        <v>728</v>
      </c>
      <c r="G287" s="139" t="s">
        <v>191</v>
      </c>
      <c r="H287" s="140">
        <v>1</v>
      </c>
      <c r="I287" s="141"/>
      <c r="J287" s="142">
        <f>ROUND(I287*H287,2)</f>
        <v>0</v>
      </c>
      <c r="K287" s="138" t="s">
        <v>3</v>
      </c>
      <c r="L287" s="31"/>
      <c r="M287" s="143" t="s">
        <v>3</v>
      </c>
      <c r="N287" s="144" t="s">
        <v>40</v>
      </c>
      <c r="O287" s="51"/>
      <c r="P287" s="145">
        <f>O287*H287</f>
        <v>0</v>
      </c>
      <c r="Q287" s="145">
        <v>0</v>
      </c>
      <c r="R287" s="145">
        <f>Q287*H287</f>
        <v>0</v>
      </c>
      <c r="S287" s="145">
        <v>0</v>
      </c>
      <c r="T287" s="146">
        <f>S287*H287</f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47" t="s">
        <v>141</v>
      </c>
      <c r="AT287" s="147" t="s">
        <v>122</v>
      </c>
      <c r="AU287" s="147" t="s">
        <v>79</v>
      </c>
      <c r="AY287" s="15" t="s">
        <v>119</v>
      </c>
      <c r="BE287" s="148">
        <f>IF(N287="základní",J287,0)</f>
        <v>0</v>
      </c>
      <c r="BF287" s="148">
        <f>IF(N287="snížená",J287,0)</f>
        <v>0</v>
      </c>
      <c r="BG287" s="148">
        <f>IF(N287="zákl. přenesená",J287,0)</f>
        <v>0</v>
      </c>
      <c r="BH287" s="148">
        <f>IF(N287="sníž. přenesená",J287,0)</f>
        <v>0</v>
      </c>
      <c r="BI287" s="148">
        <f>IF(N287="nulová",J287,0)</f>
        <v>0</v>
      </c>
      <c r="BJ287" s="15" t="s">
        <v>77</v>
      </c>
      <c r="BK287" s="148">
        <f>ROUND(I287*H287,2)</f>
        <v>0</v>
      </c>
      <c r="BL287" s="15" t="s">
        <v>141</v>
      </c>
      <c r="BM287" s="147" t="s">
        <v>423</v>
      </c>
    </row>
    <row r="288" spans="1:65" s="2" customFormat="1" ht="11.25">
      <c r="A288" s="30"/>
      <c r="B288" s="31"/>
      <c r="C288" s="30"/>
      <c r="D288" s="149" t="s">
        <v>129</v>
      </c>
      <c r="E288" s="30"/>
      <c r="F288" s="150" t="s">
        <v>728</v>
      </c>
      <c r="G288" s="30"/>
      <c r="H288" s="30"/>
      <c r="I288" s="151"/>
      <c r="J288" s="30"/>
      <c r="K288" s="30"/>
      <c r="L288" s="31"/>
      <c r="M288" s="167"/>
      <c r="N288" s="168"/>
      <c r="O288" s="169"/>
      <c r="P288" s="169"/>
      <c r="Q288" s="169"/>
      <c r="R288" s="169"/>
      <c r="S288" s="169"/>
      <c r="T288" s="17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T288" s="15" t="s">
        <v>129</v>
      </c>
      <c r="AU288" s="15" t="s">
        <v>79</v>
      </c>
    </row>
    <row r="289" spans="1:31" s="2" customFormat="1" ht="6.95" customHeight="1">
      <c r="A289" s="30"/>
      <c r="B289" s="40"/>
      <c r="C289" s="41"/>
      <c r="D289" s="41"/>
      <c r="E289" s="41"/>
      <c r="F289" s="41"/>
      <c r="G289" s="41"/>
      <c r="H289" s="41"/>
      <c r="I289" s="41"/>
      <c r="J289" s="41"/>
      <c r="K289" s="41"/>
      <c r="L289" s="31"/>
      <c r="M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</row>
  </sheetData>
  <autoFilter ref="C85:K288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71" customWidth="1"/>
    <col min="2" max="2" width="1.6640625" style="171" customWidth="1"/>
    <col min="3" max="4" width="5" style="171" customWidth="1"/>
    <col min="5" max="5" width="11.6640625" style="171" customWidth="1"/>
    <col min="6" max="6" width="9.1640625" style="171" customWidth="1"/>
    <col min="7" max="7" width="5" style="171" customWidth="1"/>
    <col min="8" max="8" width="77.83203125" style="171" customWidth="1"/>
    <col min="9" max="10" width="20" style="171" customWidth="1"/>
    <col min="11" max="11" width="1.6640625" style="171" customWidth="1"/>
  </cols>
  <sheetData>
    <row r="1" spans="2:11" s="1" customFormat="1" ht="37.5" customHeight="1"/>
    <row r="2" spans="2:11" s="1" customFormat="1" ht="7.5" customHeight="1">
      <c r="B2" s="172"/>
      <c r="C2" s="173"/>
      <c r="D2" s="173"/>
      <c r="E2" s="173"/>
      <c r="F2" s="173"/>
      <c r="G2" s="173"/>
      <c r="H2" s="173"/>
      <c r="I2" s="173"/>
      <c r="J2" s="173"/>
      <c r="K2" s="174"/>
    </row>
    <row r="3" spans="2:11" s="13" customFormat="1" ht="45" customHeight="1">
      <c r="B3" s="175"/>
      <c r="C3" s="295" t="s">
        <v>729</v>
      </c>
      <c r="D3" s="295"/>
      <c r="E3" s="295"/>
      <c r="F3" s="295"/>
      <c r="G3" s="295"/>
      <c r="H3" s="295"/>
      <c r="I3" s="295"/>
      <c r="J3" s="295"/>
      <c r="K3" s="176"/>
    </row>
    <row r="4" spans="2:11" s="1" customFormat="1" ht="25.5" customHeight="1">
      <c r="B4" s="177"/>
      <c r="C4" s="300" t="s">
        <v>730</v>
      </c>
      <c r="D4" s="300"/>
      <c r="E4" s="300"/>
      <c r="F4" s="300"/>
      <c r="G4" s="300"/>
      <c r="H4" s="300"/>
      <c r="I4" s="300"/>
      <c r="J4" s="300"/>
      <c r="K4" s="178"/>
    </row>
    <row r="5" spans="2:11" s="1" customFormat="1" ht="5.25" customHeight="1">
      <c r="B5" s="177"/>
      <c r="C5" s="179"/>
      <c r="D5" s="179"/>
      <c r="E5" s="179"/>
      <c r="F5" s="179"/>
      <c r="G5" s="179"/>
      <c r="H5" s="179"/>
      <c r="I5" s="179"/>
      <c r="J5" s="179"/>
      <c r="K5" s="178"/>
    </row>
    <row r="6" spans="2:11" s="1" customFormat="1" ht="15" customHeight="1">
      <c r="B6" s="177"/>
      <c r="C6" s="299" t="s">
        <v>731</v>
      </c>
      <c r="D6" s="299"/>
      <c r="E6" s="299"/>
      <c r="F6" s="299"/>
      <c r="G6" s="299"/>
      <c r="H6" s="299"/>
      <c r="I6" s="299"/>
      <c r="J6" s="299"/>
      <c r="K6" s="178"/>
    </row>
    <row r="7" spans="2:11" s="1" customFormat="1" ht="15" customHeight="1">
      <c r="B7" s="181"/>
      <c r="C7" s="299" t="s">
        <v>732</v>
      </c>
      <c r="D7" s="299"/>
      <c r="E7" s="299"/>
      <c r="F7" s="299"/>
      <c r="G7" s="299"/>
      <c r="H7" s="299"/>
      <c r="I7" s="299"/>
      <c r="J7" s="299"/>
      <c r="K7" s="178"/>
    </row>
    <row r="8" spans="2:11" s="1" customFormat="1" ht="12.75" customHeight="1">
      <c r="B8" s="181"/>
      <c r="C8" s="180"/>
      <c r="D8" s="180"/>
      <c r="E8" s="180"/>
      <c r="F8" s="180"/>
      <c r="G8" s="180"/>
      <c r="H8" s="180"/>
      <c r="I8" s="180"/>
      <c r="J8" s="180"/>
      <c r="K8" s="178"/>
    </row>
    <row r="9" spans="2:11" s="1" customFormat="1" ht="15" customHeight="1">
      <c r="B9" s="181"/>
      <c r="C9" s="299" t="s">
        <v>733</v>
      </c>
      <c r="D9" s="299"/>
      <c r="E9" s="299"/>
      <c r="F9" s="299"/>
      <c r="G9" s="299"/>
      <c r="H9" s="299"/>
      <c r="I9" s="299"/>
      <c r="J9" s="299"/>
      <c r="K9" s="178"/>
    </row>
    <row r="10" spans="2:11" s="1" customFormat="1" ht="15" customHeight="1">
      <c r="B10" s="181"/>
      <c r="C10" s="180"/>
      <c r="D10" s="299" t="s">
        <v>734</v>
      </c>
      <c r="E10" s="299"/>
      <c r="F10" s="299"/>
      <c r="G10" s="299"/>
      <c r="H10" s="299"/>
      <c r="I10" s="299"/>
      <c r="J10" s="299"/>
      <c r="K10" s="178"/>
    </row>
    <row r="11" spans="2:11" s="1" customFormat="1" ht="15" customHeight="1">
      <c r="B11" s="181"/>
      <c r="C11" s="182"/>
      <c r="D11" s="299" t="s">
        <v>735</v>
      </c>
      <c r="E11" s="299"/>
      <c r="F11" s="299"/>
      <c r="G11" s="299"/>
      <c r="H11" s="299"/>
      <c r="I11" s="299"/>
      <c r="J11" s="299"/>
      <c r="K11" s="178"/>
    </row>
    <row r="12" spans="2:11" s="1" customFormat="1" ht="15" customHeight="1">
      <c r="B12" s="181"/>
      <c r="C12" s="182"/>
      <c r="D12" s="180"/>
      <c r="E12" s="180"/>
      <c r="F12" s="180"/>
      <c r="G12" s="180"/>
      <c r="H12" s="180"/>
      <c r="I12" s="180"/>
      <c r="J12" s="180"/>
      <c r="K12" s="178"/>
    </row>
    <row r="13" spans="2:11" s="1" customFormat="1" ht="15" customHeight="1">
      <c r="B13" s="181"/>
      <c r="C13" s="182"/>
      <c r="D13" s="183" t="s">
        <v>736</v>
      </c>
      <c r="E13" s="180"/>
      <c r="F13" s="180"/>
      <c r="G13" s="180"/>
      <c r="H13" s="180"/>
      <c r="I13" s="180"/>
      <c r="J13" s="180"/>
      <c r="K13" s="178"/>
    </row>
    <row r="14" spans="2:11" s="1" customFormat="1" ht="12.75" customHeight="1">
      <c r="B14" s="181"/>
      <c r="C14" s="182"/>
      <c r="D14" s="182"/>
      <c r="E14" s="182"/>
      <c r="F14" s="182"/>
      <c r="G14" s="182"/>
      <c r="H14" s="182"/>
      <c r="I14" s="182"/>
      <c r="J14" s="182"/>
      <c r="K14" s="178"/>
    </row>
    <row r="15" spans="2:11" s="1" customFormat="1" ht="15" customHeight="1">
      <c r="B15" s="181"/>
      <c r="C15" s="182"/>
      <c r="D15" s="299" t="s">
        <v>737</v>
      </c>
      <c r="E15" s="299"/>
      <c r="F15" s="299"/>
      <c r="G15" s="299"/>
      <c r="H15" s="299"/>
      <c r="I15" s="299"/>
      <c r="J15" s="299"/>
      <c r="K15" s="178"/>
    </row>
    <row r="16" spans="2:11" s="1" customFormat="1" ht="15" customHeight="1">
      <c r="B16" s="181"/>
      <c r="C16" s="182"/>
      <c r="D16" s="299" t="s">
        <v>738</v>
      </c>
      <c r="E16" s="299"/>
      <c r="F16" s="299"/>
      <c r="G16" s="299"/>
      <c r="H16" s="299"/>
      <c r="I16" s="299"/>
      <c r="J16" s="299"/>
      <c r="K16" s="178"/>
    </row>
    <row r="17" spans="2:11" s="1" customFormat="1" ht="15" customHeight="1">
      <c r="B17" s="181"/>
      <c r="C17" s="182"/>
      <c r="D17" s="299" t="s">
        <v>739</v>
      </c>
      <c r="E17" s="299"/>
      <c r="F17" s="299"/>
      <c r="G17" s="299"/>
      <c r="H17" s="299"/>
      <c r="I17" s="299"/>
      <c r="J17" s="299"/>
      <c r="K17" s="178"/>
    </row>
    <row r="18" spans="2:11" s="1" customFormat="1" ht="15" customHeight="1">
      <c r="B18" s="181"/>
      <c r="C18" s="182"/>
      <c r="D18" s="182"/>
      <c r="E18" s="184" t="s">
        <v>76</v>
      </c>
      <c r="F18" s="299" t="s">
        <v>740</v>
      </c>
      <c r="G18" s="299"/>
      <c r="H18" s="299"/>
      <c r="I18" s="299"/>
      <c r="J18" s="299"/>
      <c r="K18" s="178"/>
    </row>
    <row r="19" spans="2:11" s="1" customFormat="1" ht="15" customHeight="1">
      <c r="B19" s="181"/>
      <c r="C19" s="182"/>
      <c r="D19" s="182"/>
      <c r="E19" s="184" t="s">
        <v>741</v>
      </c>
      <c r="F19" s="299" t="s">
        <v>742</v>
      </c>
      <c r="G19" s="299"/>
      <c r="H19" s="299"/>
      <c r="I19" s="299"/>
      <c r="J19" s="299"/>
      <c r="K19" s="178"/>
    </row>
    <row r="20" spans="2:11" s="1" customFormat="1" ht="15" customHeight="1">
      <c r="B20" s="181"/>
      <c r="C20" s="182"/>
      <c r="D20" s="182"/>
      <c r="E20" s="184" t="s">
        <v>743</v>
      </c>
      <c r="F20" s="299" t="s">
        <v>744</v>
      </c>
      <c r="G20" s="299"/>
      <c r="H20" s="299"/>
      <c r="I20" s="299"/>
      <c r="J20" s="299"/>
      <c r="K20" s="178"/>
    </row>
    <row r="21" spans="2:11" s="1" customFormat="1" ht="15" customHeight="1">
      <c r="B21" s="181"/>
      <c r="C21" s="182"/>
      <c r="D21" s="182"/>
      <c r="E21" s="184" t="s">
        <v>745</v>
      </c>
      <c r="F21" s="299" t="s">
        <v>746</v>
      </c>
      <c r="G21" s="299"/>
      <c r="H21" s="299"/>
      <c r="I21" s="299"/>
      <c r="J21" s="299"/>
      <c r="K21" s="178"/>
    </row>
    <row r="22" spans="2:11" s="1" customFormat="1" ht="15" customHeight="1">
      <c r="B22" s="181"/>
      <c r="C22" s="182"/>
      <c r="D22" s="182"/>
      <c r="E22" s="184" t="s">
        <v>747</v>
      </c>
      <c r="F22" s="299" t="s">
        <v>748</v>
      </c>
      <c r="G22" s="299"/>
      <c r="H22" s="299"/>
      <c r="I22" s="299"/>
      <c r="J22" s="299"/>
      <c r="K22" s="178"/>
    </row>
    <row r="23" spans="2:11" s="1" customFormat="1" ht="15" customHeight="1">
      <c r="B23" s="181"/>
      <c r="C23" s="182"/>
      <c r="D23" s="182"/>
      <c r="E23" s="184" t="s">
        <v>749</v>
      </c>
      <c r="F23" s="299" t="s">
        <v>750</v>
      </c>
      <c r="G23" s="299"/>
      <c r="H23" s="299"/>
      <c r="I23" s="299"/>
      <c r="J23" s="299"/>
      <c r="K23" s="178"/>
    </row>
    <row r="24" spans="2:11" s="1" customFormat="1" ht="12.75" customHeight="1">
      <c r="B24" s="181"/>
      <c r="C24" s="182"/>
      <c r="D24" s="182"/>
      <c r="E24" s="182"/>
      <c r="F24" s="182"/>
      <c r="G24" s="182"/>
      <c r="H24" s="182"/>
      <c r="I24" s="182"/>
      <c r="J24" s="182"/>
      <c r="K24" s="178"/>
    </row>
    <row r="25" spans="2:11" s="1" customFormat="1" ht="15" customHeight="1">
      <c r="B25" s="181"/>
      <c r="C25" s="299" t="s">
        <v>751</v>
      </c>
      <c r="D25" s="299"/>
      <c r="E25" s="299"/>
      <c r="F25" s="299"/>
      <c r="G25" s="299"/>
      <c r="H25" s="299"/>
      <c r="I25" s="299"/>
      <c r="J25" s="299"/>
      <c r="K25" s="178"/>
    </row>
    <row r="26" spans="2:11" s="1" customFormat="1" ht="15" customHeight="1">
      <c r="B26" s="181"/>
      <c r="C26" s="299" t="s">
        <v>752</v>
      </c>
      <c r="D26" s="299"/>
      <c r="E26" s="299"/>
      <c r="F26" s="299"/>
      <c r="G26" s="299"/>
      <c r="H26" s="299"/>
      <c r="I26" s="299"/>
      <c r="J26" s="299"/>
      <c r="K26" s="178"/>
    </row>
    <row r="27" spans="2:11" s="1" customFormat="1" ht="15" customHeight="1">
      <c r="B27" s="181"/>
      <c r="C27" s="180"/>
      <c r="D27" s="299" t="s">
        <v>753</v>
      </c>
      <c r="E27" s="299"/>
      <c r="F27" s="299"/>
      <c r="G27" s="299"/>
      <c r="H27" s="299"/>
      <c r="I27" s="299"/>
      <c r="J27" s="299"/>
      <c r="K27" s="178"/>
    </row>
    <row r="28" spans="2:11" s="1" customFormat="1" ht="15" customHeight="1">
      <c r="B28" s="181"/>
      <c r="C28" s="182"/>
      <c r="D28" s="299" t="s">
        <v>754</v>
      </c>
      <c r="E28" s="299"/>
      <c r="F28" s="299"/>
      <c r="G28" s="299"/>
      <c r="H28" s="299"/>
      <c r="I28" s="299"/>
      <c r="J28" s="299"/>
      <c r="K28" s="178"/>
    </row>
    <row r="29" spans="2:11" s="1" customFormat="1" ht="12.75" customHeight="1">
      <c r="B29" s="181"/>
      <c r="C29" s="182"/>
      <c r="D29" s="182"/>
      <c r="E29" s="182"/>
      <c r="F29" s="182"/>
      <c r="G29" s="182"/>
      <c r="H29" s="182"/>
      <c r="I29" s="182"/>
      <c r="J29" s="182"/>
      <c r="K29" s="178"/>
    </row>
    <row r="30" spans="2:11" s="1" customFormat="1" ht="15" customHeight="1">
      <c r="B30" s="181"/>
      <c r="C30" s="182"/>
      <c r="D30" s="299" t="s">
        <v>755</v>
      </c>
      <c r="E30" s="299"/>
      <c r="F30" s="299"/>
      <c r="G30" s="299"/>
      <c r="H30" s="299"/>
      <c r="I30" s="299"/>
      <c r="J30" s="299"/>
      <c r="K30" s="178"/>
    </row>
    <row r="31" spans="2:11" s="1" customFormat="1" ht="15" customHeight="1">
      <c r="B31" s="181"/>
      <c r="C31" s="182"/>
      <c r="D31" s="299" t="s">
        <v>756</v>
      </c>
      <c r="E31" s="299"/>
      <c r="F31" s="299"/>
      <c r="G31" s="299"/>
      <c r="H31" s="299"/>
      <c r="I31" s="299"/>
      <c r="J31" s="299"/>
      <c r="K31" s="178"/>
    </row>
    <row r="32" spans="2:11" s="1" customFormat="1" ht="12.75" customHeight="1">
      <c r="B32" s="181"/>
      <c r="C32" s="182"/>
      <c r="D32" s="182"/>
      <c r="E32" s="182"/>
      <c r="F32" s="182"/>
      <c r="G32" s="182"/>
      <c r="H32" s="182"/>
      <c r="I32" s="182"/>
      <c r="J32" s="182"/>
      <c r="K32" s="178"/>
    </row>
    <row r="33" spans="2:11" s="1" customFormat="1" ht="15" customHeight="1">
      <c r="B33" s="181"/>
      <c r="C33" s="182"/>
      <c r="D33" s="299" t="s">
        <v>757</v>
      </c>
      <c r="E33" s="299"/>
      <c r="F33" s="299"/>
      <c r="G33" s="299"/>
      <c r="H33" s="299"/>
      <c r="I33" s="299"/>
      <c r="J33" s="299"/>
      <c r="K33" s="178"/>
    </row>
    <row r="34" spans="2:11" s="1" customFormat="1" ht="15" customHeight="1">
      <c r="B34" s="181"/>
      <c r="C34" s="182"/>
      <c r="D34" s="299" t="s">
        <v>758</v>
      </c>
      <c r="E34" s="299"/>
      <c r="F34" s="299"/>
      <c r="G34" s="299"/>
      <c r="H34" s="299"/>
      <c r="I34" s="299"/>
      <c r="J34" s="299"/>
      <c r="K34" s="178"/>
    </row>
    <row r="35" spans="2:11" s="1" customFormat="1" ht="15" customHeight="1">
      <c r="B35" s="181"/>
      <c r="C35" s="182"/>
      <c r="D35" s="299" t="s">
        <v>759</v>
      </c>
      <c r="E35" s="299"/>
      <c r="F35" s="299"/>
      <c r="G35" s="299"/>
      <c r="H35" s="299"/>
      <c r="I35" s="299"/>
      <c r="J35" s="299"/>
      <c r="K35" s="178"/>
    </row>
    <row r="36" spans="2:11" s="1" customFormat="1" ht="15" customHeight="1">
      <c r="B36" s="181"/>
      <c r="C36" s="182"/>
      <c r="D36" s="180"/>
      <c r="E36" s="183" t="s">
        <v>105</v>
      </c>
      <c r="F36" s="180"/>
      <c r="G36" s="299" t="s">
        <v>760</v>
      </c>
      <c r="H36" s="299"/>
      <c r="I36" s="299"/>
      <c r="J36" s="299"/>
      <c r="K36" s="178"/>
    </row>
    <row r="37" spans="2:11" s="1" customFormat="1" ht="30.75" customHeight="1">
      <c r="B37" s="181"/>
      <c r="C37" s="182"/>
      <c r="D37" s="180"/>
      <c r="E37" s="183" t="s">
        <v>761</v>
      </c>
      <c r="F37" s="180"/>
      <c r="G37" s="299" t="s">
        <v>762</v>
      </c>
      <c r="H37" s="299"/>
      <c r="I37" s="299"/>
      <c r="J37" s="299"/>
      <c r="K37" s="178"/>
    </row>
    <row r="38" spans="2:11" s="1" customFormat="1" ht="15" customHeight="1">
      <c r="B38" s="181"/>
      <c r="C38" s="182"/>
      <c r="D38" s="180"/>
      <c r="E38" s="183" t="s">
        <v>50</v>
      </c>
      <c r="F38" s="180"/>
      <c r="G38" s="299" t="s">
        <v>763</v>
      </c>
      <c r="H38" s="299"/>
      <c r="I38" s="299"/>
      <c r="J38" s="299"/>
      <c r="K38" s="178"/>
    </row>
    <row r="39" spans="2:11" s="1" customFormat="1" ht="15" customHeight="1">
      <c r="B39" s="181"/>
      <c r="C39" s="182"/>
      <c r="D39" s="180"/>
      <c r="E39" s="183" t="s">
        <v>51</v>
      </c>
      <c r="F39" s="180"/>
      <c r="G39" s="299" t="s">
        <v>764</v>
      </c>
      <c r="H39" s="299"/>
      <c r="I39" s="299"/>
      <c r="J39" s="299"/>
      <c r="K39" s="178"/>
    </row>
    <row r="40" spans="2:11" s="1" customFormat="1" ht="15" customHeight="1">
      <c r="B40" s="181"/>
      <c r="C40" s="182"/>
      <c r="D40" s="180"/>
      <c r="E40" s="183" t="s">
        <v>106</v>
      </c>
      <c r="F40" s="180"/>
      <c r="G40" s="299" t="s">
        <v>765</v>
      </c>
      <c r="H40" s="299"/>
      <c r="I40" s="299"/>
      <c r="J40" s="299"/>
      <c r="K40" s="178"/>
    </row>
    <row r="41" spans="2:11" s="1" customFormat="1" ht="15" customHeight="1">
      <c r="B41" s="181"/>
      <c r="C41" s="182"/>
      <c r="D41" s="180"/>
      <c r="E41" s="183" t="s">
        <v>107</v>
      </c>
      <c r="F41" s="180"/>
      <c r="G41" s="299" t="s">
        <v>766</v>
      </c>
      <c r="H41" s="299"/>
      <c r="I41" s="299"/>
      <c r="J41" s="299"/>
      <c r="K41" s="178"/>
    </row>
    <row r="42" spans="2:11" s="1" customFormat="1" ht="15" customHeight="1">
      <c r="B42" s="181"/>
      <c r="C42" s="182"/>
      <c r="D42" s="180"/>
      <c r="E42" s="183" t="s">
        <v>767</v>
      </c>
      <c r="F42" s="180"/>
      <c r="G42" s="299" t="s">
        <v>768</v>
      </c>
      <c r="H42" s="299"/>
      <c r="I42" s="299"/>
      <c r="J42" s="299"/>
      <c r="K42" s="178"/>
    </row>
    <row r="43" spans="2:11" s="1" customFormat="1" ht="15" customHeight="1">
      <c r="B43" s="181"/>
      <c r="C43" s="182"/>
      <c r="D43" s="180"/>
      <c r="E43" s="183"/>
      <c r="F43" s="180"/>
      <c r="G43" s="299" t="s">
        <v>769</v>
      </c>
      <c r="H43" s="299"/>
      <c r="I43" s="299"/>
      <c r="J43" s="299"/>
      <c r="K43" s="178"/>
    </row>
    <row r="44" spans="2:11" s="1" customFormat="1" ht="15" customHeight="1">
      <c r="B44" s="181"/>
      <c r="C44" s="182"/>
      <c r="D44" s="180"/>
      <c r="E44" s="183" t="s">
        <v>770</v>
      </c>
      <c r="F44" s="180"/>
      <c r="G44" s="299" t="s">
        <v>771</v>
      </c>
      <c r="H44" s="299"/>
      <c r="I44" s="299"/>
      <c r="J44" s="299"/>
      <c r="K44" s="178"/>
    </row>
    <row r="45" spans="2:11" s="1" customFormat="1" ht="15" customHeight="1">
      <c r="B45" s="181"/>
      <c r="C45" s="182"/>
      <c r="D45" s="180"/>
      <c r="E45" s="183" t="s">
        <v>109</v>
      </c>
      <c r="F45" s="180"/>
      <c r="G45" s="299" t="s">
        <v>772</v>
      </c>
      <c r="H45" s="299"/>
      <c r="I45" s="299"/>
      <c r="J45" s="299"/>
      <c r="K45" s="178"/>
    </row>
    <row r="46" spans="2:11" s="1" customFormat="1" ht="12.75" customHeight="1">
      <c r="B46" s="181"/>
      <c r="C46" s="182"/>
      <c r="D46" s="180"/>
      <c r="E46" s="180"/>
      <c r="F46" s="180"/>
      <c r="G46" s="180"/>
      <c r="H46" s="180"/>
      <c r="I46" s="180"/>
      <c r="J46" s="180"/>
      <c r="K46" s="178"/>
    </row>
    <row r="47" spans="2:11" s="1" customFormat="1" ht="15" customHeight="1">
      <c r="B47" s="181"/>
      <c r="C47" s="182"/>
      <c r="D47" s="299" t="s">
        <v>773</v>
      </c>
      <c r="E47" s="299"/>
      <c r="F47" s="299"/>
      <c r="G47" s="299"/>
      <c r="H47" s="299"/>
      <c r="I47" s="299"/>
      <c r="J47" s="299"/>
      <c r="K47" s="178"/>
    </row>
    <row r="48" spans="2:11" s="1" customFormat="1" ht="15" customHeight="1">
      <c r="B48" s="181"/>
      <c r="C48" s="182"/>
      <c r="D48" s="182"/>
      <c r="E48" s="299" t="s">
        <v>774</v>
      </c>
      <c r="F48" s="299"/>
      <c r="G48" s="299"/>
      <c r="H48" s="299"/>
      <c r="I48" s="299"/>
      <c r="J48" s="299"/>
      <c r="K48" s="178"/>
    </row>
    <row r="49" spans="2:11" s="1" customFormat="1" ht="15" customHeight="1">
      <c r="B49" s="181"/>
      <c r="C49" s="182"/>
      <c r="D49" s="182"/>
      <c r="E49" s="299" t="s">
        <v>775</v>
      </c>
      <c r="F49" s="299"/>
      <c r="G49" s="299"/>
      <c r="H49" s="299"/>
      <c r="I49" s="299"/>
      <c r="J49" s="299"/>
      <c r="K49" s="178"/>
    </row>
    <row r="50" spans="2:11" s="1" customFormat="1" ht="15" customHeight="1">
      <c r="B50" s="181"/>
      <c r="C50" s="182"/>
      <c r="D50" s="182"/>
      <c r="E50" s="299" t="s">
        <v>776</v>
      </c>
      <c r="F50" s="299"/>
      <c r="G50" s="299"/>
      <c r="H50" s="299"/>
      <c r="I50" s="299"/>
      <c r="J50" s="299"/>
      <c r="K50" s="178"/>
    </row>
    <row r="51" spans="2:11" s="1" customFormat="1" ht="15" customHeight="1">
      <c r="B51" s="181"/>
      <c r="C51" s="182"/>
      <c r="D51" s="299" t="s">
        <v>777</v>
      </c>
      <c r="E51" s="299"/>
      <c r="F51" s="299"/>
      <c r="G51" s="299"/>
      <c r="H51" s="299"/>
      <c r="I51" s="299"/>
      <c r="J51" s="299"/>
      <c r="K51" s="178"/>
    </row>
    <row r="52" spans="2:11" s="1" customFormat="1" ht="25.5" customHeight="1">
      <c r="B52" s="177"/>
      <c r="C52" s="300" t="s">
        <v>778</v>
      </c>
      <c r="D52" s="300"/>
      <c r="E52" s="300"/>
      <c r="F52" s="300"/>
      <c r="G52" s="300"/>
      <c r="H52" s="300"/>
      <c r="I52" s="300"/>
      <c r="J52" s="300"/>
      <c r="K52" s="178"/>
    </row>
    <row r="53" spans="2:11" s="1" customFormat="1" ht="5.25" customHeight="1">
      <c r="B53" s="177"/>
      <c r="C53" s="179"/>
      <c r="D53" s="179"/>
      <c r="E53" s="179"/>
      <c r="F53" s="179"/>
      <c r="G53" s="179"/>
      <c r="H53" s="179"/>
      <c r="I53" s="179"/>
      <c r="J53" s="179"/>
      <c r="K53" s="178"/>
    </row>
    <row r="54" spans="2:11" s="1" customFormat="1" ht="15" customHeight="1">
      <c r="B54" s="177"/>
      <c r="C54" s="299" t="s">
        <v>779</v>
      </c>
      <c r="D54" s="299"/>
      <c r="E54" s="299"/>
      <c r="F54" s="299"/>
      <c r="G54" s="299"/>
      <c r="H54" s="299"/>
      <c r="I54" s="299"/>
      <c r="J54" s="299"/>
      <c r="K54" s="178"/>
    </row>
    <row r="55" spans="2:11" s="1" customFormat="1" ht="15" customHeight="1">
      <c r="B55" s="177"/>
      <c r="C55" s="299" t="s">
        <v>780</v>
      </c>
      <c r="D55" s="299"/>
      <c r="E55" s="299"/>
      <c r="F55" s="299"/>
      <c r="G55" s="299"/>
      <c r="H55" s="299"/>
      <c r="I55" s="299"/>
      <c r="J55" s="299"/>
      <c r="K55" s="178"/>
    </row>
    <row r="56" spans="2:11" s="1" customFormat="1" ht="12.75" customHeight="1">
      <c r="B56" s="177"/>
      <c r="C56" s="180"/>
      <c r="D56" s="180"/>
      <c r="E56" s="180"/>
      <c r="F56" s="180"/>
      <c r="G56" s="180"/>
      <c r="H56" s="180"/>
      <c r="I56" s="180"/>
      <c r="J56" s="180"/>
      <c r="K56" s="178"/>
    </row>
    <row r="57" spans="2:11" s="1" customFormat="1" ht="15" customHeight="1">
      <c r="B57" s="177"/>
      <c r="C57" s="299" t="s">
        <v>781</v>
      </c>
      <c r="D57" s="299"/>
      <c r="E57" s="299"/>
      <c r="F57" s="299"/>
      <c r="G57" s="299"/>
      <c r="H57" s="299"/>
      <c r="I57" s="299"/>
      <c r="J57" s="299"/>
      <c r="K57" s="178"/>
    </row>
    <row r="58" spans="2:11" s="1" customFormat="1" ht="15" customHeight="1">
      <c r="B58" s="177"/>
      <c r="C58" s="182"/>
      <c r="D58" s="299" t="s">
        <v>782</v>
      </c>
      <c r="E58" s="299"/>
      <c r="F58" s="299"/>
      <c r="G58" s="299"/>
      <c r="H58" s="299"/>
      <c r="I58" s="299"/>
      <c r="J58" s="299"/>
      <c r="K58" s="178"/>
    </row>
    <row r="59" spans="2:11" s="1" customFormat="1" ht="15" customHeight="1">
      <c r="B59" s="177"/>
      <c r="C59" s="182"/>
      <c r="D59" s="299" t="s">
        <v>783</v>
      </c>
      <c r="E59" s="299"/>
      <c r="F59" s="299"/>
      <c r="G59" s="299"/>
      <c r="H59" s="299"/>
      <c r="I59" s="299"/>
      <c r="J59" s="299"/>
      <c r="K59" s="178"/>
    </row>
    <row r="60" spans="2:11" s="1" customFormat="1" ht="15" customHeight="1">
      <c r="B60" s="177"/>
      <c r="C60" s="182"/>
      <c r="D60" s="299" t="s">
        <v>784</v>
      </c>
      <c r="E60" s="299"/>
      <c r="F60" s="299"/>
      <c r="G60" s="299"/>
      <c r="H60" s="299"/>
      <c r="I60" s="299"/>
      <c r="J60" s="299"/>
      <c r="K60" s="178"/>
    </row>
    <row r="61" spans="2:11" s="1" customFormat="1" ht="15" customHeight="1">
      <c r="B61" s="177"/>
      <c r="C61" s="182"/>
      <c r="D61" s="299" t="s">
        <v>785</v>
      </c>
      <c r="E61" s="299"/>
      <c r="F61" s="299"/>
      <c r="G61" s="299"/>
      <c r="H61" s="299"/>
      <c r="I61" s="299"/>
      <c r="J61" s="299"/>
      <c r="K61" s="178"/>
    </row>
    <row r="62" spans="2:11" s="1" customFormat="1" ht="15" customHeight="1">
      <c r="B62" s="177"/>
      <c r="C62" s="182"/>
      <c r="D62" s="301" t="s">
        <v>786</v>
      </c>
      <c r="E62" s="301"/>
      <c r="F62" s="301"/>
      <c r="G62" s="301"/>
      <c r="H62" s="301"/>
      <c r="I62" s="301"/>
      <c r="J62" s="301"/>
      <c r="K62" s="178"/>
    </row>
    <row r="63" spans="2:11" s="1" customFormat="1" ht="15" customHeight="1">
      <c r="B63" s="177"/>
      <c r="C63" s="182"/>
      <c r="D63" s="299" t="s">
        <v>787</v>
      </c>
      <c r="E63" s="299"/>
      <c r="F63" s="299"/>
      <c r="G63" s="299"/>
      <c r="H63" s="299"/>
      <c r="I63" s="299"/>
      <c r="J63" s="299"/>
      <c r="K63" s="178"/>
    </row>
    <row r="64" spans="2:11" s="1" customFormat="1" ht="12.75" customHeight="1">
      <c r="B64" s="177"/>
      <c r="C64" s="182"/>
      <c r="D64" s="182"/>
      <c r="E64" s="185"/>
      <c r="F64" s="182"/>
      <c r="G64" s="182"/>
      <c r="H64" s="182"/>
      <c r="I64" s="182"/>
      <c r="J64" s="182"/>
      <c r="K64" s="178"/>
    </row>
    <row r="65" spans="2:11" s="1" customFormat="1" ht="15" customHeight="1">
      <c r="B65" s="177"/>
      <c r="C65" s="182"/>
      <c r="D65" s="299" t="s">
        <v>788</v>
      </c>
      <c r="E65" s="299"/>
      <c r="F65" s="299"/>
      <c r="G65" s="299"/>
      <c r="H65" s="299"/>
      <c r="I65" s="299"/>
      <c r="J65" s="299"/>
      <c r="K65" s="178"/>
    </row>
    <row r="66" spans="2:11" s="1" customFormat="1" ht="15" customHeight="1">
      <c r="B66" s="177"/>
      <c r="C66" s="182"/>
      <c r="D66" s="301" t="s">
        <v>789</v>
      </c>
      <c r="E66" s="301"/>
      <c r="F66" s="301"/>
      <c r="G66" s="301"/>
      <c r="H66" s="301"/>
      <c r="I66" s="301"/>
      <c r="J66" s="301"/>
      <c r="K66" s="178"/>
    </row>
    <row r="67" spans="2:11" s="1" customFormat="1" ht="15" customHeight="1">
      <c r="B67" s="177"/>
      <c r="C67" s="182"/>
      <c r="D67" s="299" t="s">
        <v>790</v>
      </c>
      <c r="E67" s="299"/>
      <c r="F67" s="299"/>
      <c r="G67" s="299"/>
      <c r="H67" s="299"/>
      <c r="I67" s="299"/>
      <c r="J67" s="299"/>
      <c r="K67" s="178"/>
    </row>
    <row r="68" spans="2:11" s="1" customFormat="1" ht="15" customHeight="1">
      <c r="B68" s="177"/>
      <c r="C68" s="182"/>
      <c r="D68" s="299" t="s">
        <v>791</v>
      </c>
      <c r="E68" s="299"/>
      <c r="F68" s="299"/>
      <c r="G68" s="299"/>
      <c r="H68" s="299"/>
      <c r="I68" s="299"/>
      <c r="J68" s="299"/>
      <c r="K68" s="178"/>
    </row>
    <row r="69" spans="2:11" s="1" customFormat="1" ht="15" customHeight="1">
      <c r="B69" s="177"/>
      <c r="C69" s="182"/>
      <c r="D69" s="299" t="s">
        <v>792</v>
      </c>
      <c r="E69" s="299"/>
      <c r="F69" s="299"/>
      <c r="G69" s="299"/>
      <c r="H69" s="299"/>
      <c r="I69" s="299"/>
      <c r="J69" s="299"/>
      <c r="K69" s="178"/>
    </row>
    <row r="70" spans="2:11" s="1" customFormat="1" ht="15" customHeight="1">
      <c r="B70" s="177"/>
      <c r="C70" s="182"/>
      <c r="D70" s="299" t="s">
        <v>793</v>
      </c>
      <c r="E70" s="299"/>
      <c r="F70" s="299"/>
      <c r="G70" s="299"/>
      <c r="H70" s="299"/>
      <c r="I70" s="299"/>
      <c r="J70" s="299"/>
      <c r="K70" s="178"/>
    </row>
    <row r="71" spans="2:11" s="1" customFormat="1" ht="12.75" customHeight="1">
      <c r="B71" s="186"/>
      <c r="C71" s="187"/>
      <c r="D71" s="187"/>
      <c r="E71" s="187"/>
      <c r="F71" s="187"/>
      <c r="G71" s="187"/>
      <c r="H71" s="187"/>
      <c r="I71" s="187"/>
      <c r="J71" s="187"/>
      <c r="K71" s="188"/>
    </row>
    <row r="72" spans="2:11" s="1" customFormat="1" ht="18.75" customHeight="1">
      <c r="B72" s="189"/>
      <c r="C72" s="189"/>
      <c r="D72" s="189"/>
      <c r="E72" s="189"/>
      <c r="F72" s="189"/>
      <c r="G72" s="189"/>
      <c r="H72" s="189"/>
      <c r="I72" s="189"/>
      <c r="J72" s="189"/>
      <c r="K72" s="190"/>
    </row>
    <row r="73" spans="2:11" s="1" customFormat="1" ht="18.75" customHeight="1">
      <c r="B73" s="190"/>
      <c r="C73" s="190"/>
      <c r="D73" s="190"/>
      <c r="E73" s="190"/>
      <c r="F73" s="190"/>
      <c r="G73" s="190"/>
      <c r="H73" s="190"/>
      <c r="I73" s="190"/>
      <c r="J73" s="190"/>
      <c r="K73" s="190"/>
    </row>
    <row r="74" spans="2:11" s="1" customFormat="1" ht="7.5" customHeight="1">
      <c r="B74" s="191"/>
      <c r="C74" s="192"/>
      <c r="D74" s="192"/>
      <c r="E74" s="192"/>
      <c r="F74" s="192"/>
      <c r="G74" s="192"/>
      <c r="H74" s="192"/>
      <c r="I74" s="192"/>
      <c r="J74" s="192"/>
      <c r="K74" s="193"/>
    </row>
    <row r="75" spans="2:11" s="1" customFormat="1" ht="45" customHeight="1">
      <c r="B75" s="194"/>
      <c r="C75" s="294" t="s">
        <v>794</v>
      </c>
      <c r="D75" s="294"/>
      <c r="E75" s="294"/>
      <c r="F75" s="294"/>
      <c r="G75" s="294"/>
      <c r="H75" s="294"/>
      <c r="I75" s="294"/>
      <c r="J75" s="294"/>
      <c r="K75" s="195"/>
    </row>
    <row r="76" spans="2:11" s="1" customFormat="1" ht="17.25" customHeight="1">
      <c r="B76" s="194"/>
      <c r="C76" s="196" t="s">
        <v>795</v>
      </c>
      <c r="D76" s="196"/>
      <c r="E76" s="196"/>
      <c r="F76" s="196" t="s">
        <v>796</v>
      </c>
      <c r="G76" s="197"/>
      <c r="H76" s="196" t="s">
        <v>51</v>
      </c>
      <c r="I76" s="196" t="s">
        <v>54</v>
      </c>
      <c r="J76" s="196" t="s">
        <v>797</v>
      </c>
      <c r="K76" s="195"/>
    </row>
    <row r="77" spans="2:11" s="1" customFormat="1" ht="17.25" customHeight="1">
      <c r="B77" s="194"/>
      <c r="C77" s="198" t="s">
        <v>798</v>
      </c>
      <c r="D77" s="198"/>
      <c r="E77" s="198"/>
      <c r="F77" s="199" t="s">
        <v>799</v>
      </c>
      <c r="G77" s="200"/>
      <c r="H77" s="198"/>
      <c r="I77" s="198"/>
      <c r="J77" s="198" t="s">
        <v>800</v>
      </c>
      <c r="K77" s="195"/>
    </row>
    <row r="78" spans="2:11" s="1" customFormat="1" ht="5.25" customHeight="1">
      <c r="B78" s="194"/>
      <c r="C78" s="201"/>
      <c r="D78" s="201"/>
      <c r="E78" s="201"/>
      <c r="F78" s="201"/>
      <c r="G78" s="202"/>
      <c r="H78" s="201"/>
      <c r="I78" s="201"/>
      <c r="J78" s="201"/>
      <c r="K78" s="195"/>
    </row>
    <row r="79" spans="2:11" s="1" customFormat="1" ht="15" customHeight="1">
      <c r="B79" s="194"/>
      <c r="C79" s="183" t="s">
        <v>50</v>
      </c>
      <c r="D79" s="203"/>
      <c r="E79" s="203"/>
      <c r="F79" s="204" t="s">
        <v>801</v>
      </c>
      <c r="G79" s="205"/>
      <c r="H79" s="183" t="s">
        <v>802</v>
      </c>
      <c r="I79" s="183" t="s">
        <v>803</v>
      </c>
      <c r="J79" s="183">
        <v>20</v>
      </c>
      <c r="K79" s="195"/>
    </row>
    <row r="80" spans="2:11" s="1" customFormat="1" ht="15" customHeight="1">
      <c r="B80" s="194"/>
      <c r="C80" s="183" t="s">
        <v>804</v>
      </c>
      <c r="D80" s="183"/>
      <c r="E80" s="183"/>
      <c r="F80" s="204" t="s">
        <v>801</v>
      </c>
      <c r="G80" s="205"/>
      <c r="H80" s="183" t="s">
        <v>805</v>
      </c>
      <c r="I80" s="183" t="s">
        <v>803</v>
      </c>
      <c r="J80" s="183">
        <v>120</v>
      </c>
      <c r="K80" s="195"/>
    </row>
    <row r="81" spans="2:11" s="1" customFormat="1" ht="15" customHeight="1">
      <c r="B81" s="206"/>
      <c r="C81" s="183" t="s">
        <v>806</v>
      </c>
      <c r="D81" s="183"/>
      <c r="E81" s="183"/>
      <c r="F81" s="204" t="s">
        <v>807</v>
      </c>
      <c r="G81" s="205"/>
      <c r="H81" s="183" t="s">
        <v>808</v>
      </c>
      <c r="I81" s="183" t="s">
        <v>803</v>
      </c>
      <c r="J81" s="183">
        <v>50</v>
      </c>
      <c r="K81" s="195"/>
    </row>
    <row r="82" spans="2:11" s="1" customFormat="1" ht="15" customHeight="1">
      <c r="B82" s="206"/>
      <c r="C82" s="183" t="s">
        <v>809</v>
      </c>
      <c r="D82" s="183"/>
      <c r="E82" s="183"/>
      <c r="F82" s="204" t="s">
        <v>801</v>
      </c>
      <c r="G82" s="205"/>
      <c r="H82" s="183" t="s">
        <v>810</v>
      </c>
      <c r="I82" s="183" t="s">
        <v>811</v>
      </c>
      <c r="J82" s="183"/>
      <c r="K82" s="195"/>
    </row>
    <row r="83" spans="2:11" s="1" customFormat="1" ht="15" customHeight="1">
      <c r="B83" s="206"/>
      <c r="C83" s="207" t="s">
        <v>812</v>
      </c>
      <c r="D83" s="207"/>
      <c r="E83" s="207"/>
      <c r="F83" s="208" t="s">
        <v>807</v>
      </c>
      <c r="G83" s="207"/>
      <c r="H83" s="207" t="s">
        <v>813</v>
      </c>
      <c r="I83" s="207" t="s">
        <v>803</v>
      </c>
      <c r="J83" s="207">
        <v>15</v>
      </c>
      <c r="K83" s="195"/>
    </row>
    <row r="84" spans="2:11" s="1" customFormat="1" ht="15" customHeight="1">
      <c r="B84" s="206"/>
      <c r="C84" s="207" t="s">
        <v>814</v>
      </c>
      <c r="D84" s="207"/>
      <c r="E84" s="207"/>
      <c r="F84" s="208" t="s">
        <v>807</v>
      </c>
      <c r="G84" s="207"/>
      <c r="H84" s="207" t="s">
        <v>815</v>
      </c>
      <c r="I84" s="207" t="s">
        <v>803</v>
      </c>
      <c r="J84" s="207">
        <v>15</v>
      </c>
      <c r="K84" s="195"/>
    </row>
    <row r="85" spans="2:11" s="1" customFormat="1" ht="15" customHeight="1">
      <c r="B85" s="206"/>
      <c r="C85" s="207" t="s">
        <v>816</v>
      </c>
      <c r="D85" s="207"/>
      <c r="E85" s="207"/>
      <c r="F85" s="208" t="s">
        <v>807</v>
      </c>
      <c r="G85" s="207"/>
      <c r="H85" s="207" t="s">
        <v>817</v>
      </c>
      <c r="I85" s="207" t="s">
        <v>803</v>
      </c>
      <c r="J85" s="207">
        <v>20</v>
      </c>
      <c r="K85" s="195"/>
    </row>
    <row r="86" spans="2:11" s="1" customFormat="1" ht="15" customHeight="1">
      <c r="B86" s="206"/>
      <c r="C86" s="207" t="s">
        <v>818</v>
      </c>
      <c r="D86" s="207"/>
      <c r="E86" s="207"/>
      <c r="F86" s="208" t="s">
        <v>807</v>
      </c>
      <c r="G86" s="207"/>
      <c r="H86" s="207" t="s">
        <v>819</v>
      </c>
      <c r="I86" s="207" t="s">
        <v>803</v>
      </c>
      <c r="J86" s="207">
        <v>20</v>
      </c>
      <c r="K86" s="195"/>
    </row>
    <row r="87" spans="2:11" s="1" customFormat="1" ht="15" customHeight="1">
      <c r="B87" s="206"/>
      <c r="C87" s="183" t="s">
        <v>820</v>
      </c>
      <c r="D87" s="183"/>
      <c r="E87" s="183"/>
      <c r="F87" s="204" t="s">
        <v>807</v>
      </c>
      <c r="G87" s="205"/>
      <c r="H87" s="183" t="s">
        <v>821</v>
      </c>
      <c r="I87" s="183" t="s">
        <v>803</v>
      </c>
      <c r="J87" s="183">
        <v>50</v>
      </c>
      <c r="K87" s="195"/>
    </row>
    <row r="88" spans="2:11" s="1" customFormat="1" ht="15" customHeight="1">
      <c r="B88" s="206"/>
      <c r="C88" s="183" t="s">
        <v>822</v>
      </c>
      <c r="D88" s="183"/>
      <c r="E88" s="183"/>
      <c r="F88" s="204" t="s">
        <v>807</v>
      </c>
      <c r="G88" s="205"/>
      <c r="H88" s="183" t="s">
        <v>823</v>
      </c>
      <c r="I88" s="183" t="s">
        <v>803</v>
      </c>
      <c r="J88" s="183">
        <v>20</v>
      </c>
      <c r="K88" s="195"/>
    </row>
    <row r="89" spans="2:11" s="1" customFormat="1" ht="15" customHeight="1">
      <c r="B89" s="206"/>
      <c r="C89" s="183" t="s">
        <v>824</v>
      </c>
      <c r="D89" s="183"/>
      <c r="E89" s="183"/>
      <c r="F89" s="204" t="s">
        <v>807</v>
      </c>
      <c r="G89" s="205"/>
      <c r="H89" s="183" t="s">
        <v>825</v>
      </c>
      <c r="I89" s="183" t="s">
        <v>803</v>
      </c>
      <c r="J89" s="183">
        <v>20</v>
      </c>
      <c r="K89" s="195"/>
    </row>
    <row r="90" spans="2:11" s="1" customFormat="1" ht="15" customHeight="1">
      <c r="B90" s="206"/>
      <c r="C90" s="183" t="s">
        <v>826</v>
      </c>
      <c r="D90" s="183"/>
      <c r="E90" s="183"/>
      <c r="F90" s="204" t="s">
        <v>807</v>
      </c>
      <c r="G90" s="205"/>
      <c r="H90" s="183" t="s">
        <v>827</v>
      </c>
      <c r="I90" s="183" t="s">
        <v>803</v>
      </c>
      <c r="J90" s="183">
        <v>50</v>
      </c>
      <c r="K90" s="195"/>
    </row>
    <row r="91" spans="2:11" s="1" customFormat="1" ht="15" customHeight="1">
      <c r="B91" s="206"/>
      <c r="C91" s="183" t="s">
        <v>828</v>
      </c>
      <c r="D91" s="183"/>
      <c r="E91" s="183"/>
      <c r="F91" s="204" t="s">
        <v>807</v>
      </c>
      <c r="G91" s="205"/>
      <c r="H91" s="183" t="s">
        <v>828</v>
      </c>
      <c r="I91" s="183" t="s">
        <v>803</v>
      </c>
      <c r="J91" s="183">
        <v>50</v>
      </c>
      <c r="K91" s="195"/>
    </row>
    <row r="92" spans="2:11" s="1" customFormat="1" ht="15" customHeight="1">
      <c r="B92" s="206"/>
      <c r="C92" s="183" t="s">
        <v>452</v>
      </c>
      <c r="D92" s="183"/>
      <c r="E92" s="183"/>
      <c r="F92" s="204" t="s">
        <v>807</v>
      </c>
      <c r="G92" s="205"/>
      <c r="H92" s="183" t="s">
        <v>829</v>
      </c>
      <c r="I92" s="183" t="s">
        <v>803</v>
      </c>
      <c r="J92" s="183">
        <v>255</v>
      </c>
      <c r="K92" s="195"/>
    </row>
    <row r="93" spans="2:11" s="1" customFormat="1" ht="15" customHeight="1">
      <c r="B93" s="206"/>
      <c r="C93" s="183" t="s">
        <v>830</v>
      </c>
      <c r="D93" s="183"/>
      <c r="E93" s="183"/>
      <c r="F93" s="204" t="s">
        <v>801</v>
      </c>
      <c r="G93" s="205"/>
      <c r="H93" s="183" t="s">
        <v>831</v>
      </c>
      <c r="I93" s="183" t="s">
        <v>832</v>
      </c>
      <c r="J93" s="183"/>
      <c r="K93" s="195"/>
    </row>
    <row r="94" spans="2:11" s="1" customFormat="1" ht="15" customHeight="1">
      <c r="B94" s="206"/>
      <c r="C94" s="183" t="s">
        <v>833</v>
      </c>
      <c r="D94" s="183"/>
      <c r="E94" s="183"/>
      <c r="F94" s="204" t="s">
        <v>801</v>
      </c>
      <c r="G94" s="205"/>
      <c r="H94" s="183" t="s">
        <v>834</v>
      </c>
      <c r="I94" s="183" t="s">
        <v>835</v>
      </c>
      <c r="J94" s="183"/>
      <c r="K94" s="195"/>
    </row>
    <row r="95" spans="2:11" s="1" customFormat="1" ht="15" customHeight="1">
      <c r="B95" s="206"/>
      <c r="C95" s="183" t="s">
        <v>836</v>
      </c>
      <c r="D95" s="183"/>
      <c r="E95" s="183"/>
      <c r="F95" s="204" t="s">
        <v>801</v>
      </c>
      <c r="G95" s="205"/>
      <c r="H95" s="183" t="s">
        <v>836</v>
      </c>
      <c r="I95" s="183" t="s">
        <v>835</v>
      </c>
      <c r="J95" s="183"/>
      <c r="K95" s="195"/>
    </row>
    <row r="96" spans="2:11" s="1" customFormat="1" ht="15" customHeight="1">
      <c r="B96" s="206"/>
      <c r="C96" s="183" t="s">
        <v>35</v>
      </c>
      <c r="D96" s="183"/>
      <c r="E96" s="183"/>
      <c r="F96" s="204" t="s">
        <v>801</v>
      </c>
      <c r="G96" s="205"/>
      <c r="H96" s="183" t="s">
        <v>837</v>
      </c>
      <c r="I96" s="183" t="s">
        <v>835</v>
      </c>
      <c r="J96" s="183"/>
      <c r="K96" s="195"/>
    </row>
    <row r="97" spans="2:11" s="1" customFormat="1" ht="15" customHeight="1">
      <c r="B97" s="206"/>
      <c r="C97" s="183" t="s">
        <v>45</v>
      </c>
      <c r="D97" s="183"/>
      <c r="E97" s="183"/>
      <c r="F97" s="204" t="s">
        <v>801</v>
      </c>
      <c r="G97" s="205"/>
      <c r="H97" s="183" t="s">
        <v>838</v>
      </c>
      <c r="I97" s="183" t="s">
        <v>835</v>
      </c>
      <c r="J97" s="183"/>
      <c r="K97" s="195"/>
    </row>
    <row r="98" spans="2:11" s="1" customFormat="1" ht="15" customHeight="1">
      <c r="B98" s="209"/>
      <c r="C98" s="210"/>
      <c r="D98" s="210"/>
      <c r="E98" s="210"/>
      <c r="F98" s="210"/>
      <c r="G98" s="210"/>
      <c r="H98" s="210"/>
      <c r="I98" s="210"/>
      <c r="J98" s="210"/>
      <c r="K98" s="211"/>
    </row>
    <row r="99" spans="2:11" s="1" customFormat="1" ht="18.75" customHeight="1">
      <c r="B99" s="212"/>
      <c r="C99" s="213"/>
      <c r="D99" s="213"/>
      <c r="E99" s="213"/>
      <c r="F99" s="213"/>
      <c r="G99" s="213"/>
      <c r="H99" s="213"/>
      <c r="I99" s="213"/>
      <c r="J99" s="213"/>
      <c r="K99" s="212"/>
    </row>
    <row r="100" spans="2:11" s="1" customFormat="1" ht="18.75" customHeight="1">
      <c r="B100" s="190"/>
      <c r="C100" s="190"/>
      <c r="D100" s="190"/>
      <c r="E100" s="190"/>
      <c r="F100" s="190"/>
      <c r="G100" s="190"/>
      <c r="H100" s="190"/>
      <c r="I100" s="190"/>
      <c r="J100" s="190"/>
      <c r="K100" s="190"/>
    </row>
    <row r="101" spans="2:11" s="1" customFormat="1" ht="7.5" customHeight="1">
      <c r="B101" s="191"/>
      <c r="C101" s="192"/>
      <c r="D101" s="192"/>
      <c r="E101" s="192"/>
      <c r="F101" s="192"/>
      <c r="G101" s="192"/>
      <c r="H101" s="192"/>
      <c r="I101" s="192"/>
      <c r="J101" s="192"/>
      <c r="K101" s="193"/>
    </row>
    <row r="102" spans="2:11" s="1" customFormat="1" ht="45" customHeight="1">
      <c r="B102" s="194"/>
      <c r="C102" s="294" t="s">
        <v>839</v>
      </c>
      <c r="D102" s="294"/>
      <c r="E102" s="294"/>
      <c r="F102" s="294"/>
      <c r="G102" s="294"/>
      <c r="H102" s="294"/>
      <c r="I102" s="294"/>
      <c r="J102" s="294"/>
      <c r="K102" s="195"/>
    </row>
    <row r="103" spans="2:11" s="1" customFormat="1" ht="17.25" customHeight="1">
      <c r="B103" s="194"/>
      <c r="C103" s="196" t="s">
        <v>795</v>
      </c>
      <c r="D103" s="196"/>
      <c r="E103" s="196"/>
      <c r="F103" s="196" t="s">
        <v>796</v>
      </c>
      <c r="G103" s="197"/>
      <c r="H103" s="196" t="s">
        <v>51</v>
      </c>
      <c r="I103" s="196" t="s">
        <v>54</v>
      </c>
      <c r="J103" s="196" t="s">
        <v>797</v>
      </c>
      <c r="K103" s="195"/>
    </row>
    <row r="104" spans="2:11" s="1" customFormat="1" ht="17.25" customHeight="1">
      <c r="B104" s="194"/>
      <c r="C104" s="198" t="s">
        <v>798</v>
      </c>
      <c r="D104" s="198"/>
      <c r="E104" s="198"/>
      <c r="F104" s="199" t="s">
        <v>799</v>
      </c>
      <c r="G104" s="200"/>
      <c r="H104" s="198"/>
      <c r="I104" s="198"/>
      <c r="J104" s="198" t="s">
        <v>800</v>
      </c>
      <c r="K104" s="195"/>
    </row>
    <row r="105" spans="2:11" s="1" customFormat="1" ht="5.25" customHeight="1">
      <c r="B105" s="194"/>
      <c r="C105" s="196"/>
      <c r="D105" s="196"/>
      <c r="E105" s="196"/>
      <c r="F105" s="196"/>
      <c r="G105" s="214"/>
      <c r="H105" s="196"/>
      <c r="I105" s="196"/>
      <c r="J105" s="196"/>
      <c r="K105" s="195"/>
    </row>
    <row r="106" spans="2:11" s="1" customFormat="1" ht="15" customHeight="1">
      <c r="B106" s="194"/>
      <c r="C106" s="183" t="s">
        <v>50</v>
      </c>
      <c r="D106" s="203"/>
      <c r="E106" s="203"/>
      <c r="F106" s="204" t="s">
        <v>801</v>
      </c>
      <c r="G106" s="183"/>
      <c r="H106" s="183" t="s">
        <v>840</v>
      </c>
      <c r="I106" s="183" t="s">
        <v>803</v>
      </c>
      <c r="J106" s="183">
        <v>20</v>
      </c>
      <c r="K106" s="195"/>
    </row>
    <row r="107" spans="2:11" s="1" customFormat="1" ht="15" customHeight="1">
      <c r="B107" s="194"/>
      <c r="C107" s="183" t="s">
        <v>804</v>
      </c>
      <c r="D107" s="183"/>
      <c r="E107" s="183"/>
      <c r="F107" s="204" t="s">
        <v>801</v>
      </c>
      <c r="G107" s="183"/>
      <c r="H107" s="183" t="s">
        <v>840</v>
      </c>
      <c r="I107" s="183" t="s">
        <v>803</v>
      </c>
      <c r="J107" s="183">
        <v>120</v>
      </c>
      <c r="K107" s="195"/>
    </row>
    <row r="108" spans="2:11" s="1" customFormat="1" ht="15" customHeight="1">
      <c r="B108" s="206"/>
      <c r="C108" s="183" t="s">
        <v>806</v>
      </c>
      <c r="D108" s="183"/>
      <c r="E108" s="183"/>
      <c r="F108" s="204" t="s">
        <v>807</v>
      </c>
      <c r="G108" s="183"/>
      <c r="H108" s="183" t="s">
        <v>840</v>
      </c>
      <c r="I108" s="183" t="s">
        <v>803</v>
      </c>
      <c r="J108" s="183">
        <v>50</v>
      </c>
      <c r="K108" s="195"/>
    </row>
    <row r="109" spans="2:11" s="1" customFormat="1" ht="15" customHeight="1">
      <c r="B109" s="206"/>
      <c r="C109" s="183" t="s">
        <v>809</v>
      </c>
      <c r="D109" s="183"/>
      <c r="E109" s="183"/>
      <c r="F109" s="204" t="s">
        <v>801</v>
      </c>
      <c r="G109" s="183"/>
      <c r="H109" s="183" t="s">
        <v>840</v>
      </c>
      <c r="I109" s="183" t="s">
        <v>811</v>
      </c>
      <c r="J109" s="183"/>
      <c r="K109" s="195"/>
    </row>
    <row r="110" spans="2:11" s="1" customFormat="1" ht="15" customHeight="1">
      <c r="B110" s="206"/>
      <c r="C110" s="183" t="s">
        <v>820</v>
      </c>
      <c r="D110" s="183"/>
      <c r="E110" s="183"/>
      <c r="F110" s="204" t="s">
        <v>807</v>
      </c>
      <c r="G110" s="183"/>
      <c r="H110" s="183" t="s">
        <v>840</v>
      </c>
      <c r="I110" s="183" t="s">
        <v>803</v>
      </c>
      <c r="J110" s="183">
        <v>50</v>
      </c>
      <c r="K110" s="195"/>
    </row>
    <row r="111" spans="2:11" s="1" customFormat="1" ht="15" customHeight="1">
      <c r="B111" s="206"/>
      <c r="C111" s="183" t="s">
        <v>828</v>
      </c>
      <c r="D111" s="183"/>
      <c r="E111" s="183"/>
      <c r="F111" s="204" t="s">
        <v>807</v>
      </c>
      <c r="G111" s="183"/>
      <c r="H111" s="183" t="s">
        <v>840</v>
      </c>
      <c r="I111" s="183" t="s">
        <v>803</v>
      </c>
      <c r="J111" s="183">
        <v>50</v>
      </c>
      <c r="K111" s="195"/>
    </row>
    <row r="112" spans="2:11" s="1" customFormat="1" ht="15" customHeight="1">
      <c r="B112" s="206"/>
      <c r="C112" s="183" t="s">
        <v>826</v>
      </c>
      <c r="D112" s="183"/>
      <c r="E112" s="183"/>
      <c r="F112" s="204" t="s">
        <v>807</v>
      </c>
      <c r="G112" s="183"/>
      <c r="H112" s="183" t="s">
        <v>840</v>
      </c>
      <c r="I112" s="183" t="s">
        <v>803</v>
      </c>
      <c r="J112" s="183">
        <v>50</v>
      </c>
      <c r="K112" s="195"/>
    </row>
    <row r="113" spans="2:11" s="1" customFormat="1" ht="15" customHeight="1">
      <c r="B113" s="206"/>
      <c r="C113" s="183" t="s">
        <v>50</v>
      </c>
      <c r="D113" s="183"/>
      <c r="E113" s="183"/>
      <c r="F113" s="204" t="s">
        <v>801</v>
      </c>
      <c r="G113" s="183"/>
      <c r="H113" s="183" t="s">
        <v>841</v>
      </c>
      <c r="I113" s="183" t="s">
        <v>803</v>
      </c>
      <c r="J113" s="183">
        <v>20</v>
      </c>
      <c r="K113" s="195"/>
    </row>
    <row r="114" spans="2:11" s="1" customFormat="1" ht="15" customHeight="1">
      <c r="B114" s="206"/>
      <c r="C114" s="183" t="s">
        <v>842</v>
      </c>
      <c r="D114" s="183"/>
      <c r="E114" s="183"/>
      <c r="F114" s="204" t="s">
        <v>801</v>
      </c>
      <c r="G114" s="183"/>
      <c r="H114" s="183" t="s">
        <v>843</v>
      </c>
      <c r="I114" s="183" t="s">
        <v>803</v>
      </c>
      <c r="J114" s="183">
        <v>120</v>
      </c>
      <c r="K114" s="195"/>
    </row>
    <row r="115" spans="2:11" s="1" customFormat="1" ht="15" customHeight="1">
      <c r="B115" s="206"/>
      <c r="C115" s="183" t="s">
        <v>35</v>
      </c>
      <c r="D115" s="183"/>
      <c r="E115" s="183"/>
      <c r="F115" s="204" t="s">
        <v>801</v>
      </c>
      <c r="G115" s="183"/>
      <c r="H115" s="183" t="s">
        <v>844</v>
      </c>
      <c r="I115" s="183" t="s">
        <v>835</v>
      </c>
      <c r="J115" s="183"/>
      <c r="K115" s="195"/>
    </row>
    <row r="116" spans="2:11" s="1" customFormat="1" ht="15" customHeight="1">
      <c r="B116" s="206"/>
      <c r="C116" s="183" t="s">
        <v>45</v>
      </c>
      <c r="D116" s="183"/>
      <c r="E116" s="183"/>
      <c r="F116" s="204" t="s">
        <v>801</v>
      </c>
      <c r="G116" s="183"/>
      <c r="H116" s="183" t="s">
        <v>845</v>
      </c>
      <c r="I116" s="183" t="s">
        <v>835</v>
      </c>
      <c r="J116" s="183"/>
      <c r="K116" s="195"/>
    </row>
    <row r="117" spans="2:11" s="1" customFormat="1" ht="15" customHeight="1">
      <c r="B117" s="206"/>
      <c r="C117" s="183" t="s">
        <v>54</v>
      </c>
      <c r="D117" s="183"/>
      <c r="E117" s="183"/>
      <c r="F117" s="204" t="s">
        <v>801</v>
      </c>
      <c r="G117" s="183"/>
      <c r="H117" s="183" t="s">
        <v>846</v>
      </c>
      <c r="I117" s="183" t="s">
        <v>847</v>
      </c>
      <c r="J117" s="183"/>
      <c r="K117" s="195"/>
    </row>
    <row r="118" spans="2:11" s="1" customFormat="1" ht="15" customHeight="1">
      <c r="B118" s="209"/>
      <c r="C118" s="215"/>
      <c r="D118" s="215"/>
      <c r="E118" s="215"/>
      <c r="F118" s="215"/>
      <c r="G118" s="215"/>
      <c r="H118" s="215"/>
      <c r="I118" s="215"/>
      <c r="J118" s="215"/>
      <c r="K118" s="211"/>
    </row>
    <row r="119" spans="2:11" s="1" customFormat="1" ht="18.75" customHeight="1">
      <c r="B119" s="216"/>
      <c r="C119" s="217"/>
      <c r="D119" s="217"/>
      <c r="E119" s="217"/>
      <c r="F119" s="218"/>
      <c r="G119" s="217"/>
      <c r="H119" s="217"/>
      <c r="I119" s="217"/>
      <c r="J119" s="217"/>
      <c r="K119" s="216"/>
    </row>
    <row r="120" spans="2:11" s="1" customFormat="1" ht="18.75" customHeight="1"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</row>
    <row r="121" spans="2:11" s="1" customFormat="1" ht="7.5" customHeight="1">
      <c r="B121" s="219"/>
      <c r="C121" s="220"/>
      <c r="D121" s="220"/>
      <c r="E121" s="220"/>
      <c r="F121" s="220"/>
      <c r="G121" s="220"/>
      <c r="H121" s="220"/>
      <c r="I121" s="220"/>
      <c r="J121" s="220"/>
      <c r="K121" s="221"/>
    </row>
    <row r="122" spans="2:11" s="1" customFormat="1" ht="45" customHeight="1">
      <c r="B122" s="222"/>
      <c r="C122" s="295" t="s">
        <v>848</v>
      </c>
      <c r="D122" s="295"/>
      <c r="E122" s="295"/>
      <c r="F122" s="295"/>
      <c r="G122" s="295"/>
      <c r="H122" s="295"/>
      <c r="I122" s="295"/>
      <c r="J122" s="295"/>
      <c r="K122" s="223"/>
    </row>
    <row r="123" spans="2:11" s="1" customFormat="1" ht="17.25" customHeight="1">
      <c r="B123" s="224"/>
      <c r="C123" s="196" t="s">
        <v>795</v>
      </c>
      <c r="D123" s="196"/>
      <c r="E123" s="196"/>
      <c r="F123" s="196" t="s">
        <v>796</v>
      </c>
      <c r="G123" s="197"/>
      <c r="H123" s="196" t="s">
        <v>51</v>
      </c>
      <c r="I123" s="196" t="s">
        <v>54</v>
      </c>
      <c r="J123" s="196" t="s">
        <v>797</v>
      </c>
      <c r="K123" s="225"/>
    </row>
    <row r="124" spans="2:11" s="1" customFormat="1" ht="17.25" customHeight="1">
      <c r="B124" s="224"/>
      <c r="C124" s="198" t="s">
        <v>798</v>
      </c>
      <c r="D124" s="198"/>
      <c r="E124" s="198"/>
      <c r="F124" s="199" t="s">
        <v>799</v>
      </c>
      <c r="G124" s="200"/>
      <c r="H124" s="198"/>
      <c r="I124" s="198"/>
      <c r="J124" s="198" t="s">
        <v>800</v>
      </c>
      <c r="K124" s="225"/>
    </row>
    <row r="125" spans="2:11" s="1" customFormat="1" ht="5.25" customHeight="1">
      <c r="B125" s="226"/>
      <c r="C125" s="201"/>
      <c r="D125" s="201"/>
      <c r="E125" s="201"/>
      <c r="F125" s="201"/>
      <c r="G125" s="227"/>
      <c r="H125" s="201"/>
      <c r="I125" s="201"/>
      <c r="J125" s="201"/>
      <c r="K125" s="228"/>
    </row>
    <row r="126" spans="2:11" s="1" customFormat="1" ht="15" customHeight="1">
      <c r="B126" s="226"/>
      <c r="C126" s="183" t="s">
        <v>804</v>
      </c>
      <c r="D126" s="203"/>
      <c r="E126" s="203"/>
      <c r="F126" s="204" t="s">
        <v>801</v>
      </c>
      <c r="G126" s="183"/>
      <c r="H126" s="183" t="s">
        <v>840</v>
      </c>
      <c r="I126" s="183" t="s">
        <v>803</v>
      </c>
      <c r="J126" s="183">
        <v>120</v>
      </c>
      <c r="K126" s="229"/>
    </row>
    <row r="127" spans="2:11" s="1" customFormat="1" ht="15" customHeight="1">
      <c r="B127" s="226"/>
      <c r="C127" s="183" t="s">
        <v>849</v>
      </c>
      <c r="D127" s="183"/>
      <c r="E127" s="183"/>
      <c r="F127" s="204" t="s">
        <v>801</v>
      </c>
      <c r="G127" s="183"/>
      <c r="H127" s="183" t="s">
        <v>850</v>
      </c>
      <c r="I127" s="183" t="s">
        <v>803</v>
      </c>
      <c r="J127" s="183" t="s">
        <v>851</v>
      </c>
      <c r="K127" s="229"/>
    </row>
    <row r="128" spans="2:11" s="1" customFormat="1" ht="15" customHeight="1">
      <c r="B128" s="226"/>
      <c r="C128" s="183" t="s">
        <v>749</v>
      </c>
      <c r="D128" s="183"/>
      <c r="E128" s="183"/>
      <c r="F128" s="204" t="s">
        <v>801</v>
      </c>
      <c r="G128" s="183"/>
      <c r="H128" s="183" t="s">
        <v>852</v>
      </c>
      <c r="I128" s="183" t="s">
        <v>803</v>
      </c>
      <c r="J128" s="183" t="s">
        <v>851</v>
      </c>
      <c r="K128" s="229"/>
    </row>
    <row r="129" spans="2:11" s="1" customFormat="1" ht="15" customHeight="1">
      <c r="B129" s="226"/>
      <c r="C129" s="183" t="s">
        <v>812</v>
      </c>
      <c r="D129" s="183"/>
      <c r="E129" s="183"/>
      <c r="F129" s="204" t="s">
        <v>807</v>
      </c>
      <c r="G129" s="183"/>
      <c r="H129" s="183" t="s">
        <v>813</v>
      </c>
      <c r="I129" s="183" t="s">
        <v>803</v>
      </c>
      <c r="J129" s="183">
        <v>15</v>
      </c>
      <c r="K129" s="229"/>
    </row>
    <row r="130" spans="2:11" s="1" customFormat="1" ht="15" customHeight="1">
      <c r="B130" s="226"/>
      <c r="C130" s="207" t="s">
        <v>814</v>
      </c>
      <c r="D130" s="207"/>
      <c r="E130" s="207"/>
      <c r="F130" s="208" t="s">
        <v>807</v>
      </c>
      <c r="G130" s="207"/>
      <c r="H130" s="207" t="s">
        <v>815</v>
      </c>
      <c r="I130" s="207" t="s">
        <v>803</v>
      </c>
      <c r="J130" s="207">
        <v>15</v>
      </c>
      <c r="K130" s="229"/>
    </row>
    <row r="131" spans="2:11" s="1" customFormat="1" ht="15" customHeight="1">
      <c r="B131" s="226"/>
      <c r="C131" s="207" t="s">
        <v>816</v>
      </c>
      <c r="D131" s="207"/>
      <c r="E131" s="207"/>
      <c r="F131" s="208" t="s">
        <v>807</v>
      </c>
      <c r="G131" s="207"/>
      <c r="H131" s="207" t="s">
        <v>817</v>
      </c>
      <c r="I131" s="207" t="s">
        <v>803</v>
      </c>
      <c r="J131" s="207">
        <v>20</v>
      </c>
      <c r="K131" s="229"/>
    </row>
    <row r="132" spans="2:11" s="1" customFormat="1" ht="15" customHeight="1">
      <c r="B132" s="226"/>
      <c r="C132" s="207" t="s">
        <v>818</v>
      </c>
      <c r="D132" s="207"/>
      <c r="E132" s="207"/>
      <c r="F132" s="208" t="s">
        <v>807</v>
      </c>
      <c r="G132" s="207"/>
      <c r="H132" s="207" t="s">
        <v>819</v>
      </c>
      <c r="I132" s="207" t="s">
        <v>803</v>
      </c>
      <c r="J132" s="207">
        <v>20</v>
      </c>
      <c r="K132" s="229"/>
    </row>
    <row r="133" spans="2:11" s="1" customFormat="1" ht="15" customHeight="1">
      <c r="B133" s="226"/>
      <c r="C133" s="183" t="s">
        <v>806</v>
      </c>
      <c r="D133" s="183"/>
      <c r="E133" s="183"/>
      <c r="F133" s="204" t="s">
        <v>807</v>
      </c>
      <c r="G133" s="183"/>
      <c r="H133" s="183" t="s">
        <v>840</v>
      </c>
      <c r="I133" s="183" t="s">
        <v>803</v>
      </c>
      <c r="J133" s="183">
        <v>50</v>
      </c>
      <c r="K133" s="229"/>
    </row>
    <row r="134" spans="2:11" s="1" customFormat="1" ht="15" customHeight="1">
      <c r="B134" s="226"/>
      <c r="C134" s="183" t="s">
        <v>820</v>
      </c>
      <c r="D134" s="183"/>
      <c r="E134" s="183"/>
      <c r="F134" s="204" t="s">
        <v>807</v>
      </c>
      <c r="G134" s="183"/>
      <c r="H134" s="183" t="s">
        <v>840</v>
      </c>
      <c r="I134" s="183" t="s">
        <v>803</v>
      </c>
      <c r="J134" s="183">
        <v>50</v>
      </c>
      <c r="K134" s="229"/>
    </row>
    <row r="135" spans="2:11" s="1" customFormat="1" ht="15" customHeight="1">
      <c r="B135" s="226"/>
      <c r="C135" s="183" t="s">
        <v>826</v>
      </c>
      <c r="D135" s="183"/>
      <c r="E135" s="183"/>
      <c r="F135" s="204" t="s">
        <v>807</v>
      </c>
      <c r="G135" s="183"/>
      <c r="H135" s="183" t="s">
        <v>840</v>
      </c>
      <c r="I135" s="183" t="s">
        <v>803</v>
      </c>
      <c r="J135" s="183">
        <v>50</v>
      </c>
      <c r="K135" s="229"/>
    </row>
    <row r="136" spans="2:11" s="1" customFormat="1" ht="15" customHeight="1">
      <c r="B136" s="226"/>
      <c r="C136" s="183" t="s">
        <v>828</v>
      </c>
      <c r="D136" s="183"/>
      <c r="E136" s="183"/>
      <c r="F136" s="204" t="s">
        <v>807</v>
      </c>
      <c r="G136" s="183"/>
      <c r="H136" s="183" t="s">
        <v>840</v>
      </c>
      <c r="I136" s="183" t="s">
        <v>803</v>
      </c>
      <c r="J136" s="183">
        <v>50</v>
      </c>
      <c r="K136" s="229"/>
    </row>
    <row r="137" spans="2:11" s="1" customFormat="1" ht="15" customHeight="1">
      <c r="B137" s="226"/>
      <c r="C137" s="183" t="s">
        <v>452</v>
      </c>
      <c r="D137" s="183"/>
      <c r="E137" s="183"/>
      <c r="F137" s="204" t="s">
        <v>807</v>
      </c>
      <c r="G137" s="183"/>
      <c r="H137" s="183" t="s">
        <v>853</v>
      </c>
      <c r="I137" s="183" t="s">
        <v>803</v>
      </c>
      <c r="J137" s="183">
        <v>255</v>
      </c>
      <c r="K137" s="229"/>
    </row>
    <row r="138" spans="2:11" s="1" customFormat="1" ht="15" customHeight="1">
      <c r="B138" s="226"/>
      <c r="C138" s="183" t="s">
        <v>830</v>
      </c>
      <c r="D138" s="183"/>
      <c r="E138" s="183"/>
      <c r="F138" s="204" t="s">
        <v>801</v>
      </c>
      <c r="G138" s="183"/>
      <c r="H138" s="183" t="s">
        <v>854</v>
      </c>
      <c r="I138" s="183" t="s">
        <v>832</v>
      </c>
      <c r="J138" s="183"/>
      <c r="K138" s="229"/>
    </row>
    <row r="139" spans="2:11" s="1" customFormat="1" ht="15" customHeight="1">
      <c r="B139" s="226"/>
      <c r="C139" s="183" t="s">
        <v>833</v>
      </c>
      <c r="D139" s="183"/>
      <c r="E139" s="183"/>
      <c r="F139" s="204" t="s">
        <v>801</v>
      </c>
      <c r="G139" s="183"/>
      <c r="H139" s="183" t="s">
        <v>855</v>
      </c>
      <c r="I139" s="183" t="s">
        <v>835</v>
      </c>
      <c r="J139" s="183"/>
      <c r="K139" s="229"/>
    </row>
    <row r="140" spans="2:11" s="1" customFormat="1" ht="15" customHeight="1">
      <c r="B140" s="226"/>
      <c r="C140" s="183" t="s">
        <v>836</v>
      </c>
      <c r="D140" s="183"/>
      <c r="E140" s="183"/>
      <c r="F140" s="204" t="s">
        <v>801</v>
      </c>
      <c r="G140" s="183"/>
      <c r="H140" s="183" t="s">
        <v>836</v>
      </c>
      <c r="I140" s="183" t="s">
        <v>835</v>
      </c>
      <c r="J140" s="183"/>
      <c r="K140" s="229"/>
    </row>
    <row r="141" spans="2:11" s="1" customFormat="1" ht="15" customHeight="1">
      <c r="B141" s="226"/>
      <c r="C141" s="183" t="s">
        <v>35</v>
      </c>
      <c r="D141" s="183"/>
      <c r="E141" s="183"/>
      <c r="F141" s="204" t="s">
        <v>801</v>
      </c>
      <c r="G141" s="183"/>
      <c r="H141" s="183" t="s">
        <v>856</v>
      </c>
      <c r="I141" s="183" t="s">
        <v>835</v>
      </c>
      <c r="J141" s="183"/>
      <c r="K141" s="229"/>
    </row>
    <row r="142" spans="2:11" s="1" customFormat="1" ht="15" customHeight="1">
      <c r="B142" s="226"/>
      <c r="C142" s="183" t="s">
        <v>857</v>
      </c>
      <c r="D142" s="183"/>
      <c r="E142" s="183"/>
      <c r="F142" s="204" t="s">
        <v>801</v>
      </c>
      <c r="G142" s="183"/>
      <c r="H142" s="183" t="s">
        <v>858</v>
      </c>
      <c r="I142" s="183" t="s">
        <v>835</v>
      </c>
      <c r="J142" s="183"/>
      <c r="K142" s="229"/>
    </row>
    <row r="143" spans="2:11" s="1" customFormat="1" ht="15" customHeight="1">
      <c r="B143" s="230"/>
      <c r="C143" s="231"/>
      <c r="D143" s="231"/>
      <c r="E143" s="231"/>
      <c r="F143" s="231"/>
      <c r="G143" s="231"/>
      <c r="H143" s="231"/>
      <c r="I143" s="231"/>
      <c r="J143" s="231"/>
      <c r="K143" s="232"/>
    </row>
    <row r="144" spans="2:11" s="1" customFormat="1" ht="18.75" customHeight="1">
      <c r="B144" s="217"/>
      <c r="C144" s="217"/>
      <c r="D144" s="217"/>
      <c r="E144" s="217"/>
      <c r="F144" s="218"/>
      <c r="G144" s="217"/>
      <c r="H144" s="217"/>
      <c r="I144" s="217"/>
      <c r="J144" s="217"/>
      <c r="K144" s="217"/>
    </row>
    <row r="145" spans="2:11" s="1" customFormat="1" ht="18.75" customHeight="1">
      <c r="B145" s="190"/>
      <c r="C145" s="190"/>
      <c r="D145" s="190"/>
      <c r="E145" s="190"/>
      <c r="F145" s="190"/>
      <c r="G145" s="190"/>
      <c r="H145" s="190"/>
      <c r="I145" s="190"/>
      <c r="J145" s="190"/>
      <c r="K145" s="190"/>
    </row>
    <row r="146" spans="2:11" s="1" customFormat="1" ht="7.5" customHeight="1">
      <c r="B146" s="191"/>
      <c r="C146" s="192"/>
      <c r="D146" s="192"/>
      <c r="E146" s="192"/>
      <c r="F146" s="192"/>
      <c r="G146" s="192"/>
      <c r="H146" s="192"/>
      <c r="I146" s="192"/>
      <c r="J146" s="192"/>
      <c r="K146" s="193"/>
    </row>
    <row r="147" spans="2:11" s="1" customFormat="1" ht="45" customHeight="1">
      <c r="B147" s="194"/>
      <c r="C147" s="294" t="s">
        <v>859</v>
      </c>
      <c r="D147" s="294"/>
      <c r="E147" s="294"/>
      <c r="F147" s="294"/>
      <c r="G147" s="294"/>
      <c r="H147" s="294"/>
      <c r="I147" s="294"/>
      <c r="J147" s="294"/>
      <c r="K147" s="195"/>
    </row>
    <row r="148" spans="2:11" s="1" customFormat="1" ht="17.25" customHeight="1">
      <c r="B148" s="194"/>
      <c r="C148" s="196" t="s">
        <v>795</v>
      </c>
      <c r="D148" s="196"/>
      <c r="E148" s="196"/>
      <c r="F148" s="196" t="s">
        <v>796</v>
      </c>
      <c r="G148" s="197"/>
      <c r="H148" s="196" t="s">
        <v>51</v>
      </c>
      <c r="I148" s="196" t="s">
        <v>54</v>
      </c>
      <c r="J148" s="196" t="s">
        <v>797</v>
      </c>
      <c r="K148" s="195"/>
    </row>
    <row r="149" spans="2:11" s="1" customFormat="1" ht="17.25" customHeight="1">
      <c r="B149" s="194"/>
      <c r="C149" s="198" t="s">
        <v>798</v>
      </c>
      <c r="D149" s="198"/>
      <c r="E149" s="198"/>
      <c r="F149" s="199" t="s">
        <v>799</v>
      </c>
      <c r="G149" s="200"/>
      <c r="H149" s="198"/>
      <c r="I149" s="198"/>
      <c r="J149" s="198" t="s">
        <v>800</v>
      </c>
      <c r="K149" s="195"/>
    </row>
    <row r="150" spans="2:11" s="1" customFormat="1" ht="5.25" customHeight="1">
      <c r="B150" s="206"/>
      <c r="C150" s="201"/>
      <c r="D150" s="201"/>
      <c r="E150" s="201"/>
      <c r="F150" s="201"/>
      <c r="G150" s="202"/>
      <c r="H150" s="201"/>
      <c r="I150" s="201"/>
      <c r="J150" s="201"/>
      <c r="K150" s="229"/>
    </row>
    <row r="151" spans="2:11" s="1" customFormat="1" ht="15" customHeight="1">
      <c r="B151" s="206"/>
      <c r="C151" s="233" t="s">
        <v>804</v>
      </c>
      <c r="D151" s="183"/>
      <c r="E151" s="183"/>
      <c r="F151" s="234" t="s">
        <v>801</v>
      </c>
      <c r="G151" s="183"/>
      <c r="H151" s="233" t="s">
        <v>840</v>
      </c>
      <c r="I151" s="233" t="s">
        <v>803</v>
      </c>
      <c r="J151" s="233">
        <v>120</v>
      </c>
      <c r="K151" s="229"/>
    </row>
    <row r="152" spans="2:11" s="1" customFormat="1" ht="15" customHeight="1">
      <c r="B152" s="206"/>
      <c r="C152" s="233" t="s">
        <v>849</v>
      </c>
      <c r="D152" s="183"/>
      <c r="E152" s="183"/>
      <c r="F152" s="234" t="s">
        <v>801</v>
      </c>
      <c r="G152" s="183"/>
      <c r="H152" s="233" t="s">
        <v>860</v>
      </c>
      <c r="I152" s="233" t="s">
        <v>803</v>
      </c>
      <c r="J152" s="233" t="s">
        <v>851</v>
      </c>
      <c r="K152" s="229"/>
    </row>
    <row r="153" spans="2:11" s="1" customFormat="1" ht="15" customHeight="1">
      <c r="B153" s="206"/>
      <c r="C153" s="233" t="s">
        <v>749</v>
      </c>
      <c r="D153" s="183"/>
      <c r="E153" s="183"/>
      <c r="F153" s="234" t="s">
        <v>801</v>
      </c>
      <c r="G153" s="183"/>
      <c r="H153" s="233" t="s">
        <v>861</v>
      </c>
      <c r="I153" s="233" t="s">
        <v>803</v>
      </c>
      <c r="J153" s="233" t="s">
        <v>851</v>
      </c>
      <c r="K153" s="229"/>
    </row>
    <row r="154" spans="2:11" s="1" customFormat="1" ht="15" customHeight="1">
      <c r="B154" s="206"/>
      <c r="C154" s="233" t="s">
        <v>806</v>
      </c>
      <c r="D154" s="183"/>
      <c r="E154" s="183"/>
      <c r="F154" s="234" t="s">
        <v>807</v>
      </c>
      <c r="G154" s="183"/>
      <c r="H154" s="233" t="s">
        <v>840</v>
      </c>
      <c r="I154" s="233" t="s">
        <v>803</v>
      </c>
      <c r="J154" s="233">
        <v>50</v>
      </c>
      <c r="K154" s="229"/>
    </row>
    <row r="155" spans="2:11" s="1" customFormat="1" ht="15" customHeight="1">
      <c r="B155" s="206"/>
      <c r="C155" s="233" t="s">
        <v>809</v>
      </c>
      <c r="D155" s="183"/>
      <c r="E155" s="183"/>
      <c r="F155" s="234" t="s">
        <v>801</v>
      </c>
      <c r="G155" s="183"/>
      <c r="H155" s="233" t="s">
        <v>840</v>
      </c>
      <c r="I155" s="233" t="s">
        <v>811</v>
      </c>
      <c r="J155" s="233"/>
      <c r="K155" s="229"/>
    </row>
    <row r="156" spans="2:11" s="1" customFormat="1" ht="15" customHeight="1">
      <c r="B156" s="206"/>
      <c r="C156" s="233" t="s">
        <v>820</v>
      </c>
      <c r="D156" s="183"/>
      <c r="E156" s="183"/>
      <c r="F156" s="234" t="s">
        <v>807</v>
      </c>
      <c r="G156" s="183"/>
      <c r="H156" s="233" t="s">
        <v>840</v>
      </c>
      <c r="I156" s="233" t="s">
        <v>803</v>
      </c>
      <c r="J156" s="233">
        <v>50</v>
      </c>
      <c r="K156" s="229"/>
    </row>
    <row r="157" spans="2:11" s="1" customFormat="1" ht="15" customHeight="1">
      <c r="B157" s="206"/>
      <c r="C157" s="233" t="s">
        <v>828</v>
      </c>
      <c r="D157" s="183"/>
      <c r="E157" s="183"/>
      <c r="F157" s="234" t="s">
        <v>807</v>
      </c>
      <c r="G157" s="183"/>
      <c r="H157" s="233" t="s">
        <v>840</v>
      </c>
      <c r="I157" s="233" t="s">
        <v>803</v>
      </c>
      <c r="J157" s="233">
        <v>50</v>
      </c>
      <c r="K157" s="229"/>
    </row>
    <row r="158" spans="2:11" s="1" customFormat="1" ht="15" customHeight="1">
      <c r="B158" s="206"/>
      <c r="C158" s="233" t="s">
        <v>826</v>
      </c>
      <c r="D158" s="183"/>
      <c r="E158" s="183"/>
      <c r="F158" s="234" t="s">
        <v>807</v>
      </c>
      <c r="G158" s="183"/>
      <c r="H158" s="233" t="s">
        <v>840</v>
      </c>
      <c r="I158" s="233" t="s">
        <v>803</v>
      </c>
      <c r="J158" s="233">
        <v>50</v>
      </c>
      <c r="K158" s="229"/>
    </row>
    <row r="159" spans="2:11" s="1" customFormat="1" ht="15" customHeight="1">
      <c r="B159" s="206"/>
      <c r="C159" s="233" t="s">
        <v>93</v>
      </c>
      <c r="D159" s="183"/>
      <c r="E159" s="183"/>
      <c r="F159" s="234" t="s">
        <v>801</v>
      </c>
      <c r="G159" s="183"/>
      <c r="H159" s="233" t="s">
        <v>862</v>
      </c>
      <c r="I159" s="233" t="s">
        <v>803</v>
      </c>
      <c r="J159" s="233" t="s">
        <v>863</v>
      </c>
      <c r="K159" s="229"/>
    </row>
    <row r="160" spans="2:11" s="1" customFormat="1" ht="15" customHeight="1">
      <c r="B160" s="206"/>
      <c r="C160" s="233" t="s">
        <v>864</v>
      </c>
      <c r="D160" s="183"/>
      <c r="E160" s="183"/>
      <c r="F160" s="234" t="s">
        <v>801</v>
      </c>
      <c r="G160" s="183"/>
      <c r="H160" s="233" t="s">
        <v>865</v>
      </c>
      <c r="I160" s="233" t="s">
        <v>835</v>
      </c>
      <c r="J160" s="233"/>
      <c r="K160" s="229"/>
    </row>
    <row r="161" spans="2:11" s="1" customFormat="1" ht="15" customHeight="1">
      <c r="B161" s="235"/>
      <c r="C161" s="215"/>
      <c r="D161" s="215"/>
      <c r="E161" s="215"/>
      <c r="F161" s="215"/>
      <c r="G161" s="215"/>
      <c r="H161" s="215"/>
      <c r="I161" s="215"/>
      <c r="J161" s="215"/>
      <c r="K161" s="236"/>
    </row>
    <row r="162" spans="2:11" s="1" customFormat="1" ht="18.75" customHeight="1">
      <c r="B162" s="217"/>
      <c r="C162" s="227"/>
      <c r="D162" s="227"/>
      <c r="E162" s="227"/>
      <c r="F162" s="237"/>
      <c r="G162" s="227"/>
      <c r="H162" s="227"/>
      <c r="I162" s="227"/>
      <c r="J162" s="227"/>
      <c r="K162" s="217"/>
    </row>
    <row r="163" spans="2:11" s="1" customFormat="1" ht="18.75" customHeight="1">
      <c r="B163" s="190"/>
      <c r="C163" s="190"/>
      <c r="D163" s="190"/>
      <c r="E163" s="190"/>
      <c r="F163" s="190"/>
      <c r="G163" s="190"/>
      <c r="H163" s="190"/>
      <c r="I163" s="190"/>
      <c r="J163" s="190"/>
      <c r="K163" s="190"/>
    </row>
    <row r="164" spans="2:11" s="1" customFormat="1" ht="7.5" customHeight="1">
      <c r="B164" s="172"/>
      <c r="C164" s="173"/>
      <c r="D164" s="173"/>
      <c r="E164" s="173"/>
      <c r="F164" s="173"/>
      <c r="G164" s="173"/>
      <c r="H164" s="173"/>
      <c r="I164" s="173"/>
      <c r="J164" s="173"/>
      <c r="K164" s="174"/>
    </row>
    <row r="165" spans="2:11" s="1" customFormat="1" ht="45" customHeight="1">
      <c r="B165" s="175"/>
      <c r="C165" s="295" t="s">
        <v>866</v>
      </c>
      <c r="D165" s="295"/>
      <c r="E165" s="295"/>
      <c r="F165" s="295"/>
      <c r="G165" s="295"/>
      <c r="H165" s="295"/>
      <c r="I165" s="295"/>
      <c r="J165" s="295"/>
      <c r="K165" s="176"/>
    </row>
    <row r="166" spans="2:11" s="1" customFormat="1" ht="17.25" customHeight="1">
      <c r="B166" s="175"/>
      <c r="C166" s="196" t="s">
        <v>795</v>
      </c>
      <c r="D166" s="196"/>
      <c r="E166" s="196"/>
      <c r="F166" s="196" t="s">
        <v>796</v>
      </c>
      <c r="G166" s="238"/>
      <c r="H166" s="239" t="s">
        <v>51</v>
      </c>
      <c r="I166" s="239" t="s">
        <v>54</v>
      </c>
      <c r="J166" s="196" t="s">
        <v>797</v>
      </c>
      <c r="K166" s="176"/>
    </row>
    <row r="167" spans="2:11" s="1" customFormat="1" ht="17.25" customHeight="1">
      <c r="B167" s="177"/>
      <c r="C167" s="198" t="s">
        <v>798</v>
      </c>
      <c r="D167" s="198"/>
      <c r="E167" s="198"/>
      <c r="F167" s="199" t="s">
        <v>799</v>
      </c>
      <c r="G167" s="240"/>
      <c r="H167" s="241"/>
      <c r="I167" s="241"/>
      <c r="J167" s="198" t="s">
        <v>800</v>
      </c>
      <c r="K167" s="178"/>
    </row>
    <row r="168" spans="2:11" s="1" customFormat="1" ht="5.25" customHeight="1">
      <c r="B168" s="206"/>
      <c r="C168" s="201"/>
      <c r="D168" s="201"/>
      <c r="E168" s="201"/>
      <c r="F168" s="201"/>
      <c r="G168" s="202"/>
      <c r="H168" s="201"/>
      <c r="I168" s="201"/>
      <c r="J168" s="201"/>
      <c r="K168" s="229"/>
    </row>
    <row r="169" spans="2:11" s="1" customFormat="1" ht="15" customHeight="1">
      <c r="B169" s="206"/>
      <c r="C169" s="183" t="s">
        <v>804</v>
      </c>
      <c r="D169" s="183"/>
      <c r="E169" s="183"/>
      <c r="F169" s="204" t="s">
        <v>801</v>
      </c>
      <c r="G169" s="183"/>
      <c r="H169" s="183" t="s">
        <v>840</v>
      </c>
      <c r="I169" s="183" t="s">
        <v>803</v>
      </c>
      <c r="J169" s="183">
        <v>120</v>
      </c>
      <c r="K169" s="229"/>
    </row>
    <row r="170" spans="2:11" s="1" customFormat="1" ht="15" customHeight="1">
      <c r="B170" s="206"/>
      <c r="C170" s="183" t="s">
        <v>849</v>
      </c>
      <c r="D170" s="183"/>
      <c r="E170" s="183"/>
      <c r="F170" s="204" t="s">
        <v>801</v>
      </c>
      <c r="G170" s="183"/>
      <c r="H170" s="183" t="s">
        <v>850</v>
      </c>
      <c r="I170" s="183" t="s">
        <v>803</v>
      </c>
      <c r="J170" s="183" t="s">
        <v>851</v>
      </c>
      <c r="K170" s="229"/>
    </row>
    <row r="171" spans="2:11" s="1" customFormat="1" ht="15" customHeight="1">
      <c r="B171" s="206"/>
      <c r="C171" s="183" t="s">
        <v>749</v>
      </c>
      <c r="D171" s="183"/>
      <c r="E171" s="183"/>
      <c r="F171" s="204" t="s">
        <v>801</v>
      </c>
      <c r="G171" s="183"/>
      <c r="H171" s="183" t="s">
        <v>867</v>
      </c>
      <c r="I171" s="183" t="s">
        <v>803</v>
      </c>
      <c r="J171" s="183" t="s">
        <v>851</v>
      </c>
      <c r="K171" s="229"/>
    </row>
    <row r="172" spans="2:11" s="1" customFormat="1" ht="15" customHeight="1">
      <c r="B172" s="206"/>
      <c r="C172" s="183" t="s">
        <v>806</v>
      </c>
      <c r="D172" s="183"/>
      <c r="E172" s="183"/>
      <c r="F172" s="204" t="s">
        <v>807</v>
      </c>
      <c r="G172" s="183"/>
      <c r="H172" s="183" t="s">
        <v>867</v>
      </c>
      <c r="I172" s="183" t="s">
        <v>803</v>
      </c>
      <c r="J172" s="183">
        <v>50</v>
      </c>
      <c r="K172" s="229"/>
    </row>
    <row r="173" spans="2:11" s="1" customFormat="1" ht="15" customHeight="1">
      <c r="B173" s="206"/>
      <c r="C173" s="183" t="s">
        <v>809</v>
      </c>
      <c r="D173" s="183"/>
      <c r="E173" s="183"/>
      <c r="F173" s="204" t="s">
        <v>801</v>
      </c>
      <c r="G173" s="183"/>
      <c r="H173" s="183" t="s">
        <v>867</v>
      </c>
      <c r="I173" s="183" t="s">
        <v>811</v>
      </c>
      <c r="J173" s="183"/>
      <c r="K173" s="229"/>
    </row>
    <row r="174" spans="2:11" s="1" customFormat="1" ht="15" customHeight="1">
      <c r="B174" s="206"/>
      <c r="C174" s="183" t="s">
        <v>820</v>
      </c>
      <c r="D174" s="183"/>
      <c r="E174" s="183"/>
      <c r="F174" s="204" t="s">
        <v>807</v>
      </c>
      <c r="G174" s="183"/>
      <c r="H174" s="183" t="s">
        <v>867</v>
      </c>
      <c r="I174" s="183" t="s">
        <v>803</v>
      </c>
      <c r="J174" s="183">
        <v>50</v>
      </c>
      <c r="K174" s="229"/>
    </row>
    <row r="175" spans="2:11" s="1" customFormat="1" ht="15" customHeight="1">
      <c r="B175" s="206"/>
      <c r="C175" s="183" t="s">
        <v>828</v>
      </c>
      <c r="D175" s="183"/>
      <c r="E175" s="183"/>
      <c r="F175" s="204" t="s">
        <v>807</v>
      </c>
      <c r="G175" s="183"/>
      <c r="H175" s="183" t="s">
        <v>867</v>
      </c>
      <c r="I175" s="183" t="s">
        <v>803</v>
      </c>
      <c r="J175" s="183">
        <v>50</v>
      </c>
      <c r="K175" s="229"/>
    </row>
    <row r="176" spans="2:11" s="1" customFormat="1" ht="15" customHeight="1">
      <c r="B176" s="206"/>
      <c r="C176" s="183" t="s">
        <v>826</v>
      </c>
      <c r="D176" s="183"/>
      <c r="E176" s="183"/>
      <c r="F176" s="204" t="s">
        <v>807</v>
      </c>
      <c r="G176" s="183"/>
      <c r="H176" s="183" t="s">
        <v>867</v>
      </c>
      <c r="I176" s="183" t="s">
        <v>803</v>
      </c>
      <c r="J176" s="183">
        <v>50</v>
      </c>
      <c r="K176" s="229"/>
    </row>
    <row r="177" spans="2:11" s="1" customFormat="1" ht="15" customHeight="1">
      <c r="B177" s="206"/>
      <c r="C177" s="183" t="s">
        <v>105</v>
      </c>
      <c r="D177" s="183"/>
      <c r="E177" s="183"/>
      <c r="F177" s="204" t="s">
        <v>801</v>
      </c>
      <c r="G177" s="183"/>
      <c r="H177" s="183" t="s">
        <v>868</v>
      </c>
      <c r="I177" s="183" t="s">
        <v>869</v>
      </c>
      <c r="J177" s="183"/>
      <c r="K177" s="229"/>
    </row>
    <row r="178" spans="2:11" s="1" customFormat="1" ht="15" customHeight="1">
      <c r="B178" s="206"/>
      <c r="C178" s="183" t="s">
        <v>54</v>
      </c>
      <c r="D178" s="183"/>
      <c r="E178" s="183"/>
      <c r="F178" s="204" t="s">
        <v>801</v>
      </c>
      <c r="G178" s="183"/>
      <c r="H178" s="183" t="s">
        <v>870</v>
      </c>
      <c r="I178" s="183" t="s">
        <v>871</v>
      </c>
      <c r="J178" s="183">
        <v>1</v>
      </c>
      <c r="K178" s="229"/>
    </row>
    <row r="179" spans="2:11" s="1" customFormat="1" ht="15" customHeight="1">
      <c r="B179" s="206"/>
      <c r="C179" s="183" t="s">
        <v>50</v>
      </c>
      <c r="D179" s="183"/>
      <c r="E179" s="183"/>
      <c r="F179" s="204" t="s">
        <v>801</v>
      </c>
      <c r="G179" s="183"/>
      <c r="H179" s="183" t="s">
        <v>872</v>
      </c>
      <c r="I179" s="183" t="s">
        <v>803</v>
      </c>
      <c r="J179" s="183">
        <v>20</v>
      </c>
      <c r="K179" s="229"/>
    </row>
    <row r="180" spans="2:11" s="1" customFormat="1" ht="15" customHeight="1">
      <c r="B180" s="206"/>
      <c r="C180" s="183" t="s">
        <v>51</v>
      </c>
      <c r="D180" s="183"/>
      <c r="E180" s="183"/>
      <c r="F180" s="204" t="s">
        <v>801</v>
      </c>
      <c r="G180" s="183"/>
      <c r="H180" s="183" t="s">
        <v>873</v>
      </c>
      <c r="I180" s="183" t="s">
        <v>803</v>
      </c>
      <c r="J180" s="183">
        <v>255</v>
      </c>
      <c r="K180" s="229"/>
    </row>
    <row r="181" spans="2:11" s="1" customFormat="1" ht="15" customHeight="1">
      <c r="B181" s="206"/>
      <c r="C181" s="183" t="s">
        <v>106</v>
      </c>
      <c r="D181" s="183"/>
      <c r="E181" s="183"/>
      <c r="F181" s="204" t="s">
        <v>801</v>
      </c>
      <c r="G181" s="183"/>
      <c r="H181" s="183" t="s">
        <v>765</v>
      </c>
      <c r="I181" s="183" t="s">
        <v>803</v>
      </c>
      <c r="J181" s="183">
        <v>10</v>
      </c>
      <c r="K181" s="229"/>
    </row>
    <row r="182" spans="2:11" s="1" customFormat="1" ht="15" customHeight="1">
      <c r="B182" s="206"/>
      <c r="C182" s="183" t="s">
        <v>107</v>
      </c>
      <c r="D182" s="183"/>
      <c r="E182" s="183"/>
      <c r="F182" s="204" t="s">
        <v>801</v>
      </c>
      <c r="G182" s="183"/>
      <c r="H182" s="183" t="s">
        <v>874</v>
      </c>
      <c r="I182" s="183" t="s">
        <v>835</v>
      </c>
      <c r="J182" s="183"/>
      <c r="K182" s="229"/>
    </row>
    <row r="183" spans="2:11" s="1" customFormat="1" ht="15" customHeight="1">
      <c r="B183" s="206"/>
      <c r="C183" s="183" t="s">
        <v>875</v>
      </c>
      <c r="D183" s="183"/>
      <c r="E183" s="183"/>
      <c r="F183" s="204" t="s">
        <v>801</v>
      </c>
      <c r="G183" s="183"/>
      <c r="H183" s="183" t="s">
        <v>876</v>
      </c>
      <c r="I183" s="183" t="s">
        <v>835</v>
      </c>
      <c r="J183" s="183"/>
      <c r="K183" s="229"/>
    </row>
    <row r="184" spans="2:11" s="1" customFormat="1" ht="15" customHeight="1">
      <c r="B184" s="206"/>
      <c r="C184" s="183" t="s">
        <v>864</v>
      </c>
      <c r="D184" s="183"/>
      <c r="E184" s="183"/>
      <c r="F184" s="204" t="s">
        <v>801</v>
      </c>
      <c r="G184" s="183"/>
      <c r="H184" s="183" t="s">
        <v>877</v>
      </c>
      <c r="I184" s="183" t="s">
        <v>835</v>
      </c>
      <c r="J184" s="183"/>
      <c r="K184" s="229"/>
    </row>
    <row r="185" spans="2:11" s="1" customFormat="1" ht="15" customHeight="1">
      <c r="B185" s="206"/>
      <c r="C185" s="183" t="s">
        <v>109</v>
      </c>
      <c r="D185" s="183"/>
      <c r="E185" s="183"/>
      <c r="F185" s="204" t="s">
        <v>807</v>
      </c>
      <c r="G185" s="183"/>
      <c r="H185" s="183" t="s">
        <v>878</v>
      </c>
      <c r="I185" s="183" t="s">
        <v>803</v>
      </c>
      <c r="J185" s="183">
        <v>50</v>
      </c>
      <c r="K185" s="229"/>
    </row>
    <row r="186" spans="2:11" s="1" customFormat="1" ht="15" customHeight="1">
      <c r="B186" s="206"/>
      <c r="C186" s="183" t="s">
        <v>879</v>
      </c>
      <c r="D186" s="183"/>
      <c r="E186" s="183"/>
      <c r="F186" s="204" t="s">
        <v>807</v>
      </c>
      <c r="G186" s="183"/>
      <c r="H186" s="183" t="s">
        <v>880</v>
      </c>
      <c r="I186" s="183" t="s">
        <v>881</v>
      </c>
      <c r="J186" s="183"/>
      <c r="K186" s="229"/>
    </row>
    <row r="187" spans="2:11" s="1" customFormat="1" ht="15" customHeight="1">
      <c r="B187" s="206"/>
      <c r="C187" s="183" t="s">
        <v>882</v>
      </c>
      <c r="D187" s="183"/>
      <c r="E187" s="183"/>
      <c r="F187" s="204" t="s">
        <v>807</v>
      </c>
      <c r="G187" s="183"/>
      <c r="H187" s="183" t="s">
        <v>883</v>
      </c>
      <c r="I187" s="183" t="s">
        <v>881</v>
      </c>
      <c r="J187" s="183"/>
      <c r="K187" s="229"/>
    </row>
    <row r="188" spans="2:11" s="1" customFormat="1" ht="15" customHeight="1">
      <c r="B188" s="206"/>
      <c r="C188" s="183" t="s">
        <v>884</v>
      </c>
      <c r="D188" s="183"/>
      <c r="E188" s="183"/>
      <c r="F188" s="204" t="s">
        <v>807</v>
      </c>
      <c r="G188" s="183"/>
      <c r="H188" s="183" t="s">
        <v>885</v>
      </c>
      <c r="I188" s="183" t="s">
        <v>881</v>
      </c>
      <c r="J188" s="183"/>
      <c r="K188" s="229"/>
    </row>
    <row r="189" spans="2:11" s="1" customFormat="1" ht="15" customHeight="1">
      <c r="B189" s="206"/>
      <c r="C189" s="242" t="s">
        <v>886</v>
      </c>
      <c r="D189" s="183"/>
      <c r="E189" s="183"/>
      <c r="F189" s="204" t="s">
        <v>807</v>
      </c>
      <c r="G189" s="183"/>
      <c r="H189" s="183" t="s">
        <v>887</v>
      </c>
      <c r="I189" s="183" t="s">
        <v>888</v>
      </c>
      <c r="J189" s="243" t="s">
        <v>889</v>
      </c>
      <c r="K189" s="229"/>
    </row>
    <row r="190" spans="2:11" s="1" customFormat="1" ht="15" customHeight="1">
      <c r="B190" s="206"/>
      <c r="C190" s="242" t="s">
        <v>39</v>
      </c>
      <c r="D190" s="183"/>
      <c r="E190" s="183"/>
      <c r="F190" s="204" t="s">
        <v>801</v>
      </c>
      <c r="G190" s="183"/>
      <c r="H190" s="180" t="s">
        <v>890</v>
      </c>
      <c r="I190" s="183" t="s">
        <v>891</v>
      </c>
      <c r="J190" s="183"/>
      <c r="K190" s="229"/>
    </row>
    <row r="191" spans="2:11" s="1" customFormat="1" ht="15" customHeight="1">
      <c r="B191" s="206"/>
      <c r="C191" s="242" t="s">
        <v>892</v>
      </c>
      <c r="D191" s="183"/>
      <c r="E191" s="183"/>
      <c r="F191" s="204" t="s">
        <v>801</v>
      </c>
      <c r="G191" s="183"/>
      <c r="H191" s="183" t="s">
        <v>893</v>
      </c>
      <c r="I191" s="183" t="s">
        <v>835</v>
      </c>
      <c r="J191" s="183"/>
      <c r="K191" s="229"/>
    </row>
    <row r="192" spans="2:11" s="1" customFormat="1" ht="15" customHeight="1">
      <c r="B192" s="206"/>
      <c r="C192" s="242" t="s">
        <v>894</v>
      </c>
      <c r="D192" s="183"/>
      <c r="E192" s="183"/>
      <c r="F192" s="204" t="s">
        <v>801</v>
      </c>
      <c r="G192" s="183"/>
      <c r="H192" s="183" t="s">
        <v>895</v>
      </c>
      <c r="I192" s="183" t="s">
        <v>835</v>
      </c>
      <c r="J192" s="183"/>
      <c r="K192" s="229"/>
    </row>
    <row r="193" spans="2:11" s="1" customFormat="1" ht="15" customHeight="1">
      <c r="B193" s="206"/>
      <c r="C193" s="242" t="s">
        <v>896</v>
      </c>
      <c r="D193" s="183"/>
      <c r="E193" s="183"/>
      <c r="F193" s="204" t="s">
        <v>807</v>
      </c>
      <c r="G193" s="183"/>
      <c r="H193" s="183" t="s">
        <v>897</v>
      </c>
      <c r="I193" s="183" t="s">
        <v>835</v>
      </c>
      <c r="J193" s="183"/>
      <c r="K193" s="229"/>
    </row>
    <row r="194" spans="2:11" s="1" customFormat="1" ht="15" customHeight="1">
      <c r="B194" s="235"/>
      <c r="C194" s="244"/>
      <c r="D194" s="215"/>
      <c r="E194" s="215"/>
      <c r="F194" s="215"/>
      <c r="G194" s="215"/>
      <c r="H194" s="215"/>
      <c r="I194" s="215"/>
      <c r="J194" s="215"/>
      <c r="K194" s="236"/>
    </row>
    <row r="195" spans="2:11" s="1" customFormat="1" ht="18.75" customHeight="1">
      <c r="B195" s="217"/>
      <c r="C195" s="227"/>
      <c r="D195" s="227"/>
      <c r="E195" s="227"/>
      <c r="F195" s="237"/>
      <c r="G195" s="227"/>
      <c r="H195" s="227"/>
      <c r="I195" s="227"/>
      <c r="J195" s="227"/>
      <c r="K195" s="217"/>
    </row>
    <row r="196" spans="2:11" s="1" customFormat="1" ht="18.75" customHeight="1">
      <c r="B196" s="217"/>
      <c r="C196" s="227"/>
      <c r="D196" s="227"/>
      <c r="E196" s="227"/>
      <c r="F196" s="237"/>
      <c r="G196" s="227"/>
      <c r="H196" s="227"/>
      <c r="I196" s="227"/>
      <c r="J196" s="227"/>
      <c r="K196" s="217"/>
    </row>
    <row r="197" spans="2:11" s="1" customFormat="1" ht="18.75" customHeight="1">
      <c r="B197" s="190"/>
      <c r="C197" s="190"/>
      <c r="D197" s="190"/>
      <c r="E197" s="190"/>
      <c r="F197" s="190"/>
      <c r="G197" s="190"/>
      <c r="H197" s="190"/>
      <c r="I197" s="190"/>
      <c r="J197" s="190"/>
      <c r="K197" s="190"/>
    </row>
    <row r="198" spans="2:11" s="1" customFormat="1" ht="13.5">
      <c r="B198" s="172"/>
      <c r="C198" s="173"/>
      <c r="D198" s="173"/>
      <c r="E198" s="173"/>
      <c r="F198" s="173"/>
      <c r="G198" s="173"/>
      <c r="H198" s="173"/>
      <c r="I198" s="173"/>
      <c r="J198" s="173"/>
      <c r="K198" s="174"/>
    </row>
    <row r="199" spans="2:11" s="1" customFormat="1" ht="21">
      <c r="B199" s="175"/>
      <c r="C199" s="295" t="s">
        <v>898</v>
      </c>
      <c r="D199" s="295"/>
      <c r="E199" s="295"/>
      <c r="F199" s="295"/>
      <c r="G199" s="295"/>
      <c r="H199" s="295"/>
      <c r="I199" s="295"/>
      <c r="J199" s="295"/>
      <c r="K199" s="176"/>
    </row>
    <row r="200" spans="2:11" s="1" customFormat="1" ht="25.5" customHeight="1">
      <c r="B200" s="175"/>
      <c r="C200" s="245" t="s">
        <v>899</v>
      </c>
      <c r="D200" s="245"/>
      <c r="E200" s="245"/>
      <c r="F200" s="245" t="s">
        <v>900</v>
      </c>
      <c r="G200" s="246"/>
      <c r="H200" s="296" t="s">
        <v>901</v>
      </c>
      <c r="I200" s="296"/>
      <c r="J200" s="296"/>
      <c r="K200" s="176"/>
    </row>
    <row r="201" spans="2:11" s="1" customFormat="1" ht="5.25" customHeight="1">
      <c r="B201" s="206"/>
      <c r="C201" s="201"/>
      <c r="D201" s="201"/>
      <c r="E201" s="201"/>
      <c r="F201" s="201"/>
      <c r="G201" s="227"/>
      <c r="H201" s="201"/>
      <c r="I201" s="201"/>
      <c r="J201" s="201"/>
      <c r="K201" s="229"/>
    </row>
    <row r="202" spans="2:11" s="1" customFormat="1" ht="15" customHeight="1">
      <c r="B202" s="206"/>
      <c r="C202" s="183" t="s">
        <v>891</v>
      </c>
      <c r="D202" s="183"/>
      <c r="E202" s="183"/>
      <c r="F202" s="204" t="s">
        <v>40</v>
      </c>
      <c r="G202" s="183"/>
      <c r="H202" s="297" t="s">
        <v>902</v>
      </c>
      <c r="I202" s="297"/>
      <c r="J202" s="297"/>
      <c r="K202" s="229"/>
    </row>
    <row r="203" spans="2:11" s="1" customFormat="1" ht="15" customHeight="1">
      <c r="B203" s="206"/>
      <c r="C203" s="183"/>
      <c r="D203" s="183"/>
      <c r="E203" s="183"/>
      <c r="F203" s="204" t="s">
        <v>41</v>
      </c>
      <c r="G203" s="183"/>
      <c r="H203" s="297" t="s">
        <v>903</v>
      </c>
      <c r="I203" s="297"/>
      <c r="J203" s="297"/>
      <c r="K203" s="229"/>
    </row>
    <row r="204" spans="2:11" s="1" customFormat="1" ht="15" customHeight="1">
      <c r="B204" s="206"/>
      <c r="C204" s="183"/>
      <c r="D204" s="183"/>
      <c r="E204" s="183"/>
      <c r="F204" s="204" t="s">
        <v>44</v>
      </c>
      <c r="G204" s="183"/>
      <c r="H204" s="297" t="s">
        <v>904</v>
      </c>
      <c r="I204" s="297"/>
      <c r="J204" s="297"/>
      <c r="K204" s="229"/>
    </row>
    <row r="205" spans="2:11" s="1" customFormat="1" ht="15" customHeight="1">
      <c r="B205" s="206"/>
      <c r="C205" s="183"/>
      <c r="D205" s="183"/>
      <c r="E205" s="183"/>
      <c r="F205" s="204" t="s">
        <v>42</v>
      </c>
      <c r="G205" s="183"/>
      <c r="H205" s="297" t="s">
        <v>905</v>
      </c>
      <c r="I205" s="297"/>
      <c r="J205" s="297"/>
      <c r="K205" s="229"/>
    </row>
    <row r="206" spans="2:11" s="1" customFormat="1" ht="15" customHeight="1">
      <c r="B206" s="206"/>
      <c r="C206" s="183"/>
      <c r="D206" s="183"/>
      <c r="E206" s="183"/>
      <c r="F206" s="204" t="s">
        <v>43</v>
      </c>
      <c r="G206" s="183"/>
      <c r="H206" s="297" t="s">
        <v>906</v>
      </c>
      <c r="I206" s="297"/>
      <c r="J206" s="297"/>
      <c r="K206" s="229"/>
    </row>
    <row r="207" spans="2:11" s="1" customFormat="1" ht="15" customHeight="1">
      <c r="B207" s="206"/>
      <c r="C207" s="183"/>
      <c r="D207" s="183"/>
      <c r="E207" s="183"/>
      <c r="F207" s="204"/>
      <c r="G207" s="183"/>
      <c r="H207" s="183"/>
      <c r="I207" s="183"/>
      <c r="J207" s="183"/>
      <c r="K207" s="229"/>
    </row>
    <row r="208" spans="2:11" s="1" customFormat="1" ht="15" customHeight="1">
      <c r="B208" s="206"/>
      <c r="C208" s="183" t="s">
        <v>847</v>
      </c>
      <c r="D208" s="183"/>
      <c r="E208" s="183"/>
      <c r="F208" s="204" t="s">
        <v>76</v>
      </c>
      <c r="G208" s="183"/>
      <c r="H208" s="297" t="s">
        <v>907</v>
      </c>
      <c r="I208" s="297"/>
      <c r="J208" s="297"/>
      <c r="K208" s="229"/>
    </row>
    <row r="209" spans="2:11" s="1" customFormat="1" ht="15" customHeight="1">
      <c r="B209" s="206"/>
      <c r="C209" s="183"/>
      <c r="D209" s="183"/>
      <c r="E209" s="183"/>
      <c r="F209" s="204" t="s">
        <v>743</v>
      </c>
      <c r="G209" s="183"/>
      <c r="H209" s="297" t="s">
        <v>744</v>
      </c>
      <c r="I209" s="297"/>
      <c r="J209" s="297"/>
      <c r="K209" s="229"/>
    </row>
    <row r="210" spans="2:11" s="1" customFormat="1" ht="15" customHeight="1">
      <c r="B210" s="206"/>
      <c r="C210" s="183"/>
      <c r="D210" s="183"/>
      <c r="E210" s="183"/>
      <c r="F210" s="204" t="s">
        <v>741</v>
      </c>
      <c r="G210" s="183"/>
      <c r="H210" s="297" t="s">
        <v>908</v>
      </c>
      <c r="I210" s="297"/>
      <c r="J210" s="297"/>
      <c r="K210" s="229"/>
    </row>
    <row r="211" spans="2:11" s="1" customFormat="1" ht="15" customHeight="1">
      <c r="B211" s="247"/>
      <c r="C211" s="183"/>
      <c r="D211" s="183"/>
      <c r="E211" s="183"/>
      <c r="F211" s="204" t="s">
        <v>745</v>
      </c>
      <c r="G211" s="242"/>
      <c r="H211" s="298" t="s">
        <v>746</v>
      </c>
      <c r="I211" s="298"/>
      <c r="J211" s="298"/>
      <c r="K211" s="248"/>
    </row>
    <row r="212" spans="2:11" s="1" customFormat="1" ht="15" customHeight="1">
      <c r="B212" s="247"/>
      <c r="C212" s="183"/>
      <c r="D212" s="183"/>
      <c r="E212" s="183"/>
      <c r="F212" s="204" t="s">
        <v>747</v>
      </c>
      <c r="G212" s="242"/>
      <c r="H212" s="298" t="s">
        <v>909</v>
      </c>
      <c r="I212" s="298"/>
      <c r="J212" s="298"/>
      <c r="K212" s="248"/>
    </row>
    <row r="213" spans="2:11" s="1" customFormat="1" ht="15" customHeight="1">
      <c r="B213" s="247"/>
      <c r="C213" s="183"/>
      <c r="D213" s="183"/>
      <c r="E213" s="183"/>
      <c r="F213" s="204"/>
      <c r="G213" s="242"/>
      <c r="H213" s="233"/>
      <c r="I213" s="233"/>
      <c r="J213" s="233"/>
      <c r="K213" s="248"/>
    </row>
    <row r="214" spans="2:11" s="1" customFormat="1" ht="15" customHeight="1">
      <c r="B214" s="247"/>
      <c r="C214" s="183" t="s">
        <v>871</v>
      </c>
      <c r="D214" s="183"/>
      <c r="E214" s="183"/>
      <c r="F214" s="204">
        <v>1</v>
      </c>
      <c r="G214" s="242"/>
      <c r="H214" s="298" t="s">
        <v>910</v>
      </c>
      <c r="I214" s="298"/>
      <c r="J214" s="298"/>
      <c r="K214" s="248"/>
    </row>
    <row r="215" spans="2:11" s="1" customFormat="1" ht="15" customHeight="1">
      <c r="B215" s="247"/>
      <c r="C215" s="183"/>
      <c r="D215" s="183"/>
      <c r="E215" s="183"/>
      <c r="F215" s="204">
        <v>2</v>
      </c>
      <c r="G215" s="242"/>
      <c r="H215" s="298" t="s">
        <v>911</v>
      </c>
      <c r="I215" s="298"/>
      <c r="J215" s="298"/>
      <c r="K215" s="248"/>
    </row>
    <row r="216" spans="2:11" s="1" customFormat="1" ht="15" customHeight="1">
      <c r="B216" s="247"/>
      <c r="C216" s="183"/>
      <c r="D216" s="183"/>
      <c r="E216" s="183"/>
      <c r="F216" s="204">
        <v>3</v>
      </c>
      <c r="G216" s="242"/>
      <c r="H216" s="298" t="s">
        <v>912</v>
      </c>
      <c r="I216" s="298"/>
      <c r="J216" s="298"/>
      <c r="K216" s="248"/>
    </row>
    <row r="217" spans="2:11" s="1" customFormat="1" ht="15" customHeight="1">
      <c r="B217" s="247"/>
      <c r="C217" s="183"/>
      <c r="D217" s="183"/>
      <c r="E217" s="183"/>
      <c r="F217" s="204">
        <v>4</v>
      </c>
      <c r="G217" s="242"/>
      <c r="H217" s="298" t="s">
        <v>913</v>
      </c>
      <c r="I217" s="298"/>
      <c r="J217" s="298"/>
      <c r="K217" s="248"/>
    </row>
    <row r="218" spans="2:11" s="1" customFormat="1" ht="12.75" customHeight="1">
      <c r="B218" s="249"/>
      <c r="C218" s="250"/>
      <c r="D218" s="250"/>
      <c r="E218" s="250"/>
      <c r="F218" s="250"/>
      <c r="G218" s="250"/>
      <c r="H218" s="250"/>
      <c r="I218" s="250"/>
      <c r="J218" s="250"/>
      <c r="K218" s="251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01 - Vytápění</vt:lpstr>
      <vt:lpstr>02 - Zdravotně technické ...</vt:lpstr>
      <vt:lpstr>03 - VRN</vt:lpstr>
      <vt:lpstr>04 - MaR a EMI</vt:lpstr>
      <vt:lpstr>Pokyny pro vyplnění</vt:lpstr>
      <vt:lpstr>'01 - Vytápění'!Názvy_tisku</vt:lpstr>
      <vt:lpstr>'02 - Zdravotně technické ...'!Názvy_tisku</vt:lpstr>
      <vt:lpstr>'03 - VRN'!Názvy_tisku</vt:lpstr>
      <vt:lpstr>'04 - MaR a EMI'!Názvy_tisku</vt:lpstr>
      <vt:lpstr>'Rekapitulace stavby'!Názvy_tisku</vt:lpstr>
      <vt:lpstr>'01 - Vytápění'!Oblast_tisku</vt:lpstr>
      <vt:lpstr>'02 - Zdravotně technické ...'!Oblast_tisku</vt:lpstr>
      <vt:lpstr>'03 - VRN'!Oblast_tisku</vt:lpstr>
      <vt:lpstr>'04 - MaR a EMI'!Oblast_tisku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LAPTOP-2INGRA1T\Marcela</dc:creator>
  <cp:lastModifiedBy>Vopalkova Petra</cp:lastModifiedBy>
  <dcterms:created xsi:type="dcterms:W3CDTF">2022-01-31T17:14:35Z</dcterms:created>
  <dcterms:modified xsi:type="dcterms:W3CDTF">2022-04-29T14:52:17Z</dcterms:modified>
</cp:coreProperties>
</file>