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525" windowWidth="28455" windowHeight="12210" activeTab="0"/>
  </bookViews>
  <sheets>
    <sheet name="Rekapitulace stavby" sheetId="1" r:id="rId1"/>
    <sheet name="2022-HEX-01-11 - D.1.1-Ar..." sheetId="2" r:id="rId2"/>
    <sheet name="2022-HEX-01-14-1 - D.1.4...." sheetId="3" r:id="rId3"/>
    <sheet name="2022-HEX-01-14-2 - D.1.4...." sheetId="4" r:id="rId4"/>
    <sheet name="2022-HEX-01-14-3 - D.1.4...." sheetId="5" r:id="rId5"/>
    <sheet name="2022-HEX-01-14-4 - D.1.4...." sheetId="6" r:id="rId6"/>
    <sheet name="2022-HEX-01-VON - Vedlejš..." sheetId="7" r:id="rId7"/>
    <sheet name="Seznam figur" sheetId="8" r:id="rId8"/>
    <sheet name="Pokyny pro vyplnění" sheetId="9" r:id="rId9"/>
  </sheets>
  <definedNames>
    <definedName name="_xlnm._FilterDatabase" localSheetId="1" hidden="1">'2022-HEX-01-11 - D.1.1-Ar...'!$C$94:$K$899</definedName>
    <definedName name="_xlnm._FilterDatabase" localSheetId="2" hidden="1">'2022-HEX-01-14-1 - D.1.4....'!$C$96:$K$163</definedName>
    <definedName name="_xlnm._FilterDatabase" localSheetId="3" hidden="1">'2022-HEX-01-14-2 - D.1.4....'!$C$93:$K$155</definedName>
    <definedName name="_xlnm._FilterDatabase" localSheetId="4" hidden="1">'2022-HEX-01-14-3 - D.1.4....'!$C$94:$K$259</definedName>
    <definedName name="_xlnm._FilterDatabase" localSheetId="5" hidden="1">'2022-HEX-01-14-4 - D.1.4....'!$C$88:$K$115</definedName>
    <definedName name="_xlnm._FilterDatabase" localSheetId="6" hidden="1">'2022-HEX-01-VON - Vedlejš...'!$C$85:$K$119</definedName>
    <definedName name="_xlnm.Print_Area" localSheetId="1">'2022-HEX-01-11 - D.1.1-Ar...'!$C$4:$J$39,'2022-HEX-01-11 - D.1.1-Ar...'!$C$45:$J$76,'2022-HEX-01-11 - D.1.1-Ar...'!$C$82:$K$899</definedName>
    <definedName name="_xlnm.Print_Area" localSheetId="2">'2022-HEX-01-14-1 - D.1.4....'!$C$4:$J$41,'2022-HEX-01-14-1 - D.1.4....'!$C$47:$J$76,'2022-HEX-01-14-1 - D.1.4....'!$C$82:$K$163</definedName>
    <definedName name="_xlnm.Print_Area" localSheetId="3">'2022-HEX-01-14-2 - D.1.4....'!$C$4:$J$41,'2022-HEX-01-14-2 - D.1.4....'!$C$47:$J$73,'2022-HEX-01-14-2 - D.1.4....'!$C$79:$K$155</definedName>
    <definedName name="_xlnm.Print_Area" localSheetId="4">'2022-HEX-01-14-3 - D.1.4....'!$C$4:$J$41,'2022-HEX-01-14-3 - D.1.4....'!$C$47:$J$74,'2022-HEX-01-14-3 - D.1.4....'!$C$80:$K$259</definedName>
    <definedName name="_xlnm.Print_Area" localSheetId="5">'2022-HEX-01-14-4 - D.1.4....'!$C$4:$J$41,'2022-HEX-01-14-4 - D.1.4....'!$C$47:$J$68,'2022-HEX-01-14-4 - D.1.4....'!$C$74:$K$115</definedName>
    <definedName name="_xlnm.Print_Area" localSheetId="6">'2022-HEX-01-VON - Vedlejš...'!$C$4:$J$39,'2022-HEX-01-VON - Vedlejš...'!$C$45:$J$67,'2022-HEX-01-VON - Vedlejš...'!$C$73:$K$119</definedName>
    <definedName name="_xlnm.Print_Area" localSheetId="8">'Pokyny pro vyplnění'!$B$2:$K$71,'Pokyny pro vyplnění'!$B$74:$K$118,'Pokyny pro vyplnění'!$B$121:$K$161,'Pokyny pro vyplnění'!$B$164:$K$218</definedName>
    <definedName name="_xlnm.Print_Area" localSheetId="0">'Rekapitulace stavby'!$D$4:$AO$36,'Rekapitulace stavby'!$C$42:$AQ$62</definedName>
    <definedName name="_xlnm.Print_Area" localSheetId="7">'Seznam figur'!$C$4:$G$173</definedName>
    <definedName name="_xlnm.Print_Titles" localSheetId="0">'Rekapitulace stavby'!$52:$52</definedName>
    <definedName name="_xlnm.Print_Titles" localSheetId="1">'2022-HEX-01-11 - D.1.1-Ar...'!$94:$94</definedName>
    <definedName name="_xlnm.Print_Titles" localSheetId="2">'2022-HEX-01-14-1 - D.1.4....'!$96:$96</definedName>
    <definedName name="_xlnm.Print_Titles" localSheetId="3">'2022-HEX-01-14-2 - D.1.4....'!$93:$93</definedName>
    <definedName name="_xlnm.Print_Titles" localSheetId="4">'2022-HEX-01-14-3 - D.1.4....'!$94:$94</definedName>
    <definedName name="_xlnm.Print_Titles" localSheetId="5">'2022-HEX-01-14-4 - D.1.4....'!$88:$88</definedName>
    <definedName name="_xlnm.Print_Titles" localSheetId="6">'2022-HEX-01-VON - Vedlejš...'!$85:$85</definedName>
    <definedName name="_xlnm.Print_Titles" localSheetId="7">'Seznam figur'!$9:$9</definedName>
  </definedNames>
  <calcPr calcId="125725"/>
</workbook>
</file>

<file path=xl/sharedStrings.xml><?xml version="1.0" encoding="utf-8"?>
<sst xmlns="http://schemas.openxmlformats.org/spreadsheetml/2006/main" count="13093" uniqueCount="1870">
  <si>
    <t>Export Komplet</t>
  </si>
  <si>
    <t>VZ</t>
  </si>
  <si>
    <t>2.0</t>
  </si>
  <si>
    <t>ZAMOK</t>
  </si>
  <si>
    <t>False</t>
  </si>
  <si>
    <t>{bf9a9bf0-9b6b-4801-b568-aaabe679d690}</t>
  </si>
  <si>
    <t>0,01</t>
  </si>
  <si>
    <t>21</t>
  </si>
  <si>
    <t>15</t>
  </si>
  <si>
    <t>REKAPITULACE STAVBY</t>
  </si>
  <si>
    <t>v ---  níže se nacházejí doplnkové a pomocné údaje k sestavám  --- v</t>
  </si>
  <si>
    <t>Návod na vyplnění</t>
  </si>
  <si>
    <t>0,001</t>
  </si>
  <si>
    <t>Kód:</t>
  </si>
  <si>
    <t>2022/HEX/01</t>
  </si>
  <si>
    <t>Měnit lze pouze buňky se žlutým podbarvením!
1) v Rekapitulaci stavby vyplňte údaje o Uchazeči (přenesou se do ostatních sestav i v jiných listech)
2) na vybraných listech vyplňte v sestavě Soupis prací ceny u položek</t>
  </si>
  <si>
    <t>Stavba:</t>
  </si>
  <si>
    <t>Rekonstrukce kanceláří a výukových prostor v objektu NC, UPOL, tř. Miru 111, Olomouc</t>
  </si>
  <si>
    <t>KSO:</t>
  </si>
  <si>
    <t>801 35</t>
  </si>
  <si>
    <t>CC-CZ:</t>
  </si>
  <si>
    <t/>
  </si>
  <si>
    <t>Místo:</t>
  </si>
  <si>
    <t xml:space="preserve"> </t>
  </si>
  <si>
    <t>Datum:</t>
  </si>
  <si>
    <t>6. 5. 2022</t>
  </si>
  <si>
    <t>Zadavatel:</t>
  </si>
  <si>
    <t>IČ:</t>
  </si>
  <si>
    <t>UPOL FTK Olomouc</t>
  </si>
  <si>
    <t>DIČ:</t>
  </si>
  <si>
    <t>Uchazeč:</t>
  </si>
  <si>
    <t>Vyplň údaj</t>
  </si>
  <si>
    <t>Projektant:</t>
  </si>
  <si>
    <t>HEXAPLAN INTERNATIONAL spol. s r.o.</t>
  </si>
  <si>
    <t>True</t>
  </si>
  <si>
    <t>Zpracovatel:</t>
  </si>
  <si>
    <t>Ing.A.Hejmalová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</si>
  <si>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</si>
  <si>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</si>
  <si>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</si>
  <si>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</si>
  <si>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</si>
  <si>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</si>
  <si>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</si>
  <si>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</si>
  <si>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</si>
  <si>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</si>
  <si>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</si>
  <si>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</si>
  <si>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</si>
  <si>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</si>
  <si>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</si>
  <si>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</si>
  <si>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</si>
  <si>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</si>
  <si>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</si>
  <si>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</si>
  <si>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</si>
  <si>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</si>
  <si>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</si>
  <si>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</si>
  <si>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</si>
  <si>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</si>
  <si>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</si>
  <si>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</si>
  <si>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</si>
  <si>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</si>
  <si>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</si>
  <si>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</si>
  <si>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</si>
  <si>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</si>
  <si>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</si>
  <si>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</si>
  <si>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</si>
  <si>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</si>
  <si>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</si>
  <si>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</si>
  <si>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</si>
  <si>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2022/HEX/01-11</t>
  </si>
  <si>
    <t>D.1.1-Architektonické a stavebně-technické řešení</t>
  </si>
  <si>
    <t>STA</t>
  </si>
  <si>
    <t>1</t>
  </si>
  <si>
    <t>{a0bbd4d6-23ba-44c6-8c44-88a7e0823a40}</t>
  </si>
  <si>
    <t>2</t>
  </si>
  <si>
    <t>2022/HEX/01-14</t>
  </si>
  <si>
    <t>D.1.4-Technika prostředí staveb</t>
  </si>
  <si>
    <t>{26789893-9981-4997-bebd-b3f311ac50bb}</t>
  </si>
  <si>
    <t>2022/HEX/01-14-1</t>
  </si>
  <si>
    <t>D.1.4.1-Zařízení zdravotně technických instalací</t>
  </si>
  <si>
    <t>Soupis</t>
  </si>
  <si>
    <t>{a479d609-0f48-43d2-84d7-2d14598f4efa}</t>
  </si>
  <si>
    <t>2022/HEX/01-14-2</t>
  </si>
  <si>
    <t>D.1.4.2-Zařízení silnoproudé elektrotechniky</t>
  </si>
  <si>
    <t>{4162de4d-19c1-4871-aa73-30a5a3e92d43}</t>
  </si>
  <si>
    <t>2022/HEX/01-14-3</t>
  </si>
  <si>
    <t>D.1.4.3-Zařízení slaboproudé elektrotechniky</t>
  </si>
  <si>
    <t>{fd1ea4fa-098c-45c0-8a4b-b613229a1738}</t>
  </si>
  <si>
    <t>2022/HEX/01-14-4</t>
  </si>
  <si>
    <t>D.1.4.4-Zařízení vzduchotechniky</t>
  </si>
  <si>
    <t>{deb93089-0a1c-4f63-8871-cb54151048ff}</t>
  </si>
  <si>
    <t>2022/HEX/01-VON</t>
  </si>
  <si>
    <t>Vedlejší a ostatní náklady</t>
  </si>
  <si>
    <t>VON</t>
  </si>
  <si>
    <t>{8d7eb80e-62cd-49e5-9c2c-e5ea6d81bd4c}</t>
  </si>
  <si>
    <t>KO</t>
  </si>
  <si>
    <t xml:space="preserve">ker.obklad </t>
  </si>
  <si>
    <t>m2</t>
  </si>
  <si>
    <t>69,791</t>
  </si>
  <si>
    <t>NIS</t>
  </si>
  <si>
    <t>nátěrová hydroizolace svislá</t>
  </si>
  <si>
    <t>25,35</t>
  </si>
  <si>
    <t>KRYCÍ LIST SOUPISU PRACÍ</t>
  </si>
  <si>
    <t>DF</t>
  </si>
  <si>
    <t>SDK podhled 1x12,5mm DF</t>
  </si>
  <si>
    <t>37,3</t>
  </si>
  <si>
    <t>ČDF</t>
  </si>
  <si>
    <t>čelo pro skládané podhledy 1x 12,5mm</t>
  </si>
  <si>
    <t>7,223</t>
  </si>
  <si>
    <t>DFH2</t>
  </si>
  <si>
    <t>SDK podhled 1x12,5mm DFH2</t>
  </si>
  <si>
    <t>26,46</t>
  </si>
  <si>
    <t>KD1</t>
  </si>
  <si>
    <t>ker.dlažba nová</t>
  </si>
  <si>
    <t>11,21</t>
  </si>
  <si>
    <t>Objekt:</t>
  </si>
  <si>
    <t>P1</t>
  </si>
  <si>
    <t>PVC (vinyl) podlaha nová</t>
  </si>
  <si>
    <t>373,22</t>
  </si>
  <si>
    <t>2022/HEX/01-11 - D.1.1-Architektonické a stavebně-technické řešení</t>
  </si>
  <si>
    <t>NIV</t>
  </si>
  <si>
    <t>nátěrová hydroizolace vodorovná</t>
  </si>
  <si>
    <t>Nedílnou součástí výkazu výměr je projektová dokumentace zpracovaná firmou Hexaplan International spol.s r.o. v květnu 2022. Pro sestavení SOUPISU PRACÍ v podrobnostech vymezených vyhláškou č. 169/2016 Sb. byla použita cenová soustava URS, která obsahuje veškeré údaje nezbytné pro soupis prací.   UCHAZEČ O VEŘEJNOU ZAKÁZKU JE POVINEN PŘI OCEŇOVÁNÍ SOUTĚŽNÍHO SOUPISU STAVEBNÍCH PRACÍ, DODÁVEK A SLUŽEB S VÝKAZEM VÝMĚR PROVÉST KONTROLU FUNKCE ARITMETICKÝCH VZORCŮ JEDNOTLIVÝCH SOUPISŮ VE VAZBĚ NA JEDNOTLIVÉ ODDÍLY, REKAPITULACE A KRYCÍ LIST.   Technické a materiálové specifikace jednotlivých navržených materiálů, prvků a výrobků jsou uvedeny v samostatných částech této projektové dokumentace jako je VÝKRESOVÁ ČÁST, VÝPIS PRVKŮ PSV, SKLADBY KONSTRUKCÍ A TECHNICKÁ ZPRÁVA.                                                                                                                                 Na základě těchto podkladů bude provedeno ocenění výše uvedených prací, dodávek a služeb. U veškerých dodávek budou v ceně zahrnuty náklady na doplňkový kotevní a spojovací materiál, zhotovení případné výrobní dokumentace nebo pořízení fyzických vzorků materiálů a vzorníků barev. Kde není výslovně uvedeno, bude pracovní postup a technologie provádění stanovena oprávněnou osobou zhotovitele. Dále je potřeba při stanovení ceny dle vykázané výměry započítat všechny předpokládané doplňkové prvky a činnosti s touto položkou související tak, aby cena byla kompletní a prvek funkční. TYTO PŘÍLOHY JSOU NEDÍLNOU SOUČÁSTÍ SOUTĚŽNÍHO SOUPISU STAVEBNÍCH PRACÍ, DODÁVEK A SLUŽEB S VÝKAZEM VÝMĚR. Ve všech položkách jsou započítány náklady na dopravu. Pokud není u položky soupisu prací uvedena žádná cenová soustava, položka není zatříděna v žádné cenové soustavě (ÚRS nebo RTS).</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</si>
  <si>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</si>
  <si>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</si>
  <si>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</si>
  <si>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</si>
  <si>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</si>
  <si>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</si>
  <si>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</si>
  <si>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</si>
  <si>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</si>
  <si>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</si>
  <si>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</si>
  <si>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</si>
  <si>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763 - Konstrukce suché výstavby</t>
  </si>
  <si>
    <t xml:space="preserve">    766 - Konstrukce truhlářské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</si>
  <si>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</si>
  <si>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</si>
  <si>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</si>
  <si>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</si>
  <si>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</si>
  <si>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N00 - Sanitární vybavení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</si>
  <si>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</si>
  <si>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</si>
  <si>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</si>
  <si>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</si>
  <si>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</si>
  <si>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</si>
  <si>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</si>
  <si>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</si>
  <si>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</si>
  <si>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</si>
  <si>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</si>
  <si>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</si>
  <si>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</si>
  <si>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</si>
  <si>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</si>
  <si>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</si>
  <si>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</si>
  <si>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</si>
  <si>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</si>
  <si>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340271045</t>
  </si>
  <si>
    <t>Zazdívka otvorů v příčkách nebo stěnách pórobetonovými tvárnicemi plochy přes 1 m2 do 4 m2, objemová hmotnost 500 kg/m3, tloušťka příčky 150 mm</t>
  </si>
  <si>
    <t>CS ÚRS 2022 01</t>
  </si>
  <si>
    <t>4</t>
  </si>
  <si>
    <t>1884210101</t>
  </si>
  <si>
    <t>Online PSC</t>
  </si>
  <si>
    <t>https://podminky.urs.cz/item/CS_URS_2022_01/340271045</t>
  </si>
  <si>
    <t>VV</t>
  </si>
  <si>
    <t>"zazdívka po vybour.dveřích"2,1*(0,8*2)</t>
  </si>
  <si>
    <t>Mezisoučet</t>
  </si>
  <si>
    <t>342291112</t>
  </si>
  <si>
    <t>Ukotvení příček polyuretanovou pěnou, tl. příčky přes 100 mm</t>
  </si>
  <si>
    <t>m</t>
  </si>
  <si>
    <t>-1140236344</t>
  </si>
  <si>
    <t>https://podminky.urs.cz/item/CS_URS_2022_01/342291112</t>
  </si>
  <si>
    <t>"dozdívky pod stropem"0,8*2</t>
  </si>
  <si>
    <t>342291121</t>
  </si>
  <si>
    <t>Ukotvení příček plochými kotvami, do konstrukce cihelné</t>
  </si>
  <si>
    <t>232189932</t>
  </si>
  <si>
    <t>https://podminky.urs.cz/item/CS_URS_2022_01/342291121</t>
  </si>
  <si>
    <t>"dozdívky a přizdívky ke stáv.zdivu"2,1*4+1,5*6</t>
  </si>
  <si>
    <t>346272256</t>
  </si>
  <si>
    <t>Přizdívky z pórobetonových tvárnic objemová hmotnost do 500 kg/m3, na tenké maltové lože, tloušťka přizdívky 150 mm</t>
  </si>
  <si>
    <t>1411051027</t>
  </si>
  <si>
    <t>https://podminky.urs.cz/item/CS_URS_2022_01/346272256</t>
  </si>
  <si>
    <t>"inst.přizdívky WC"1,5*(0,9*3)</t>
  </si>
  <si>
    <t>6</t>
  </si>
  <si>
    <t>Úpravy povrchů, podlahy a osazování výplní</t>
  </si>
  <si>
    <t>5</t>
  </si>
  <si>
    <t>611131121</t>
  </si>
  <si>
    <t>Podkladní a spojovací vrstva vnitřních omítaných ploch penetrace disperzní nanášená ručně stropů</t>
  </si>
  <si>
    <t>-2109068906</t>
  </si>
  <si>
    <t>https://podminky.urs.cz/item/CS_URS_2022_01/611131121</t>
  </si>
  <si>
    <t>"dtto oprava stropů 30%"</t>
  </si>
  <si>
    <t>"oprava 30%"117,24*0,3</t>
  </si>
  <si>
    <t>"přeštukování"117,24</t>
  </si>
  <si>
    <t>611325417</t>
  </si>
  <si>
    <t>Oprava vápenocementové omítky vnitřních ploch hladké, tloušťky do 20 mm, s celoplošným přeštukováním, tloušťky štuku 3 mm stropů, v rozsahu opravované plochy přes 10 do 30%</t>
  </si>
  <si>
    <t>866741046</t>
  </si>
  <si>
    <t>https://podminky.urs.cz/item/CS_URS_2022_01/611325417</t>
  </si>
  <si>
    <t>"stropy bez podhledů"</t>
  </si>
  <si>
    <t>"102"51,89</t>
  </si>
  <si>
    <t>"kanceláře (mimo skládaný podhled-u oken)"</t>
  </si>
  <si>
    <t>"114"3,0*1,3</t>
  </si>
  <si>
    <t>"115"3,0*1,3</t>
  </si>
  <si>
    <t>"116"3,45*1,0</t>
  </si>
  <si>
    <t>"117"3,45*1,0</t>
  </si>
  <si>
    <t>"121"3,0*1,3</t>
  </si>
  <si>
    <t>"126"3,0*1,3</t>
  </si>
  <si>
    <t>"129"3,45*1,0</t>
  </si>
  <si>
    <t>"133"3,45*1,0</t>
  </si>
  <si>
    <t>"134"3,0*1,3</t>
  </si>
  <si>
    <t>"140"3,0*1,3</t>
  </si>
  <si>
    <t>"141"3,45*1,0</t>
  </si>
  <si>
    <t>"143"3,45*1,0</t>
  </si>
  <si>
    <t>"144"3,0*1,3</t>
  </si>
  <si>
    <t>"146"3,0*1,3</t>
  </si>
  <si>
    <t>"148"3,45*1,0</t>
  </si>
  <si>
    <t>10</t>
  </si>
  <si>
    <t>Součet</t>
  </si>
  <si>
    <t>7</t>
  </si>
  <si>
    <t>612131101</t>
  </si>
  <si>
    <t>Podkladní a spojovací vrstva vnitřních omítaných ploch cementový postřik nanášený ručně celoplošně stěn</t>
  </si>
  <si>
    <t>1606291987</t>
  </si>
  <si>
    <t>https://podminky.urs.cz/item/CS_URS_2022_01/612131101</t>
  </si>
  <si>
    <t>"podklad pro nové ker.obklady"KO</t>
  </si>
  <si>
    <t>8</t>
  </si>
  <si>
    <t>612131121</t>
  </si>
  <si>
    <t>Podkladní a spojovací vrstva vnitřních omítaných ploch penetrace disperzní nanášená ručně stěn</t>
  </si>
  <si>
    <t>1325713619</t>
  </si>
  <si>
    <t>https://podminky.urs.cz/item/CS_URS_2022_01/612131121</t>
  </si>
  <si>
    <t>"oprava stěn 30%"1061,652*0,3</t>
  </si>
  <si>
    <t>"přeštukování"1061,652</t>
  </si>
  <si>
    <t>9</t>
  </si>
  <si>
    <t>612135101</t>
  </si>
  <si>
    <t>Hrubá výplň rýh maltou jakékoli šířky rýhy ve stěnách</t>
  </si>
  <si>
    <t>-771292242</t>
  </si>
  <si>
    <t>https://podminky.urs.cz/item/CS_URS_2022_01/612135101</t>
  </si>
  <si>
    <t>"pro ZTI 100/100mm"0,15*55</t>
  </si>
  <si>
    <t>612142001</t>
  </si>
  <si>
    <t>Potažení vnitřních ploch pletivem v ploše nebo pruzích, na plném podkladu sklovláknitým vtlačením do tmelu stěn</t>
  </si>
  <si>
    <t>89782190</t>
  </si>
  <si>
    <t>https://podminky.urs.cz/item/CS_URS_2022_01/612142001</t>
  </si>
  <si>
    <t>"potažení nových příček z porobetonu"</t>
  </si>
  <si>
    <t>"zazdívky"3,36*2</t>
  </si>
  <si>
    <t>"přizdívky WC"4,05</t>
  </si>
  <si>
    <t>"rýhy ZTI"0,6*55</t>
  </si>
  <si>
    <t>"přetažení"43,77*0,25</t>
  </si>
  <si>
    <t>11</t>
  </si>
  <si>
    <t>612321111</t>
  </si>
  <si>
    <t>Omítka vápenocementová vnitřních ploch nanášená ručně jednovrstvá, tloušťky do 10 mm hrubá zatřená svislých konstrukcí stěn</t>
  </si>
  <si>
    <t>-2098237621</t>
  </si>
  <si>
    <t>https://podminky.urs.cz/item/CS_URS_2022_01/612321111</t>
  </si>
  <si>
    <t>12</t>
  </si>
  <si>
    <t>612325205</t>
  </si>
  <si>
    <t>Vápenocementová omítka jednotlivých malých ploch hrubá na stěnách, plochy jednotlivě přes 1,0 do 4 m2</t>
  </si>
  <si>
    <t>kus</t>
  </si>
  <si>
    <t>-313435306</t>
  </si>
  <si>
    <t>https://podminky.urs.cz/item/CS_URS_2022_01/612325205</t>
  </si>
  <si>
    <t>"zazdívky (podklad pro přetažení štukem)"4</t>
  </si>
  <si>
    <t>13</t>
  </si>
  <si>
    <t>612325417</t>
  </si>
  <si>
    <t>Oprava vápenocementové omítky vnitřních ploch hladké, tloušťky do 20 mm, s celoplošným přeštukováním, tloušťky štuku 3 mm stěn, v rozsahu opravované plochy přes 10 do 30%</t>
  </si>
  <si>
    <t>650943301</t>
  </si>
  <si>
    <t>https://podminky.urs.cz/item/CS_URS_2022_01/612325417</t>
  </si>
  <si>
    <t>"místnosti s novým vinylem (po podhled)"</t>
  </si>
  <si>
    <t>"102"2,65*(1,8*2+1,45*2+27,9*2+0,15*28)-(1,97*(1,4+0,8*7+0,9*11+0,6))</t>
  </si>
  <si>
    <t>"112"2,55*(1,25*2+1,75*2)-(0,8*1,97*2)</t>
  </si>
  <si>
    <t>"114"2,55*(3,45*2+5,6*2)-(0,8*1,97+3*1,5)</t>
  </si>
  <si>
    <t>"115"2,55*(3,45*2+7,4*2)-(0,9*1,97+3*1,5)</t>
  </si>
  <si>
    <t>"116"2,55*(3,45*2+6,1*2)-(0,9*1,97+2,1*1,5)</t>
  </si>
  <si>
    <t>"117"2,55*(3,45*2+6,1*2)-(0,9*1,97+2,1*1,5)</t>
  </si>
  <si>
    <t>"118"2,55*(1,25*2+1,8*2)-1,97*(0,9+0,8)</t>
  </si>
  <si>
    <t>"121"2,55*(3,45*2+5,6*2)-(0,9*1,97+3*1,5)</t>
  </si>
  <si>
    <t>"123"2,55*(1,25*2+1,8*2)-1,97*(0,9+0,8)</t>
  </si>
  <si>
    <t>"126"2,55*(3,45*2+5,6*2)-(0,9*1,97+3*1,5)</t>
  </si>
  <si>
    <t>"127"2,55*(1,7*2+1,45*2)-1,97*(0,9+0,8+0,9)</t>
  </si>
  <si>
    <t>"128"2,55*(1,65*2+1,45*2)-(0,6*1,97)</t>
  </si>
  <si>
    <t>"129"2,55*(3,45*2+4,7*2)-(0,9*1,97+2,1*1,5)</t>
  </si>
  <si>
    <t>"131"2,55*(1,7*2+1,3*2)-1,97*(0,9+0,6+0,8)</t>
  </si>
  <si>
    <t>"132"2,55*(1,65*2+1,3*2)-(0,6*1,97)</t>
  </si>
  <si>
    <t>"133"2,55*(3,445*2+4,7*2)-(0,8*1,97+2,1*1,5)</t>
  </si>
  <si>
    <t>"134"2,55*(3,45*2+7,4*2)-(1,97*(0,9+0,6)+3*1,5)</t>
  </si>
  <si>
    <t>"137"2,55*(2*2+1,4*2)-(0,8*1,97)</t>
  </si>
  <si>
    <t>"138"2,55*(1,45*2+1,65*2)-1,97*(0,9+0,8)</t>
  </si>
  <si>
    <t>"139"2,55*(1,9*2+1,65*2)-(0,8*1,97)</t>
  </si>
  <si>
    <t>"140"2,55*(3,45*2+5,6*2)-(0,9*1,97+3*1,5)</t>
  </si>
  <si>
    <t>"141"2,55*(3,45*2+6,1*2)-(0,9*1,97+2,1*1,5)</t>
  </si>
  <si>
    <t>"142"2,55*(1,9*2+1,3*2)-(0,6*1,97)</t>
  </si>
  <si>
    <t>"143"2,55*(3,45*2+4,7*2)-(0,8*1,97+2,1*1,5)</t>
  </si>
  <si>
    <t>"144"2,55*(3,45*2+7,4*2)-(1,97*(0,9+0,8)+3*1,5)</t>
  </si>
  <si>
    <t>"145"2,55*(1,9*2+1,65*2)-(0,8*1,97)</t>
  </si>
  <si>
    <t>"146"2,55*(3,45*2+7,4*2)-(1,97*(0,9+0,8)+3*1,5)</t>
  </si>
  <si>
    <t>"147"2,55*(1,8*2+1,65*2)-(0,8*1,97)</t>
  </si>
  <si>
    <t>"148"2,55*(3,45*2+6,1*2)-(1,97*(0,9+0,8)+2,1*1,5)</t>
  </si>
  <si>
    <t>"místnosti s novou dlažbou (obkladu do podhledu)"0</t>
  </si>
  <si>
    <t>"místnosti se stáv.dlažbou a obklady (plocha nad obklady po podhled)"</t>
  </si>
  <si>
    <t>"104"2,55*(1,05*2+6,1*2)-(0,8*1,97*2+0,6*1,97*2+0,6*1,5)</t>
  </si>
  <si>
    <t>"105"(2,55-2,0)*(1,25*2+1*2)</t>
  </si>
  <si>
    <t>"106"(2,55-2,0)*(0,9*2+1,325*2)</t>
  </si>
  <si>
    <t>"107"(2,55-2,0)*(1,25*2+0,9*2)</t>
  </si>
  <si>
    <t>"108"(2,55-2,0)*(1,25*2+1*2)</t>
  </si>
  <si>
    <t>"109"(2,55-2,0)*(0,9*2+1,375*2)</t>
  </si>
  <si>
    <t>"110"(2,55-2,0)*(2,15*2+1,05)</t>
  </si>
  <si>
    <t>"111"(2,55-2,0)*(2,25*2+1,6*2)</t>
  </si>
  <si>
    <t>"113"(2,55-2,0)*(1,1*2+1,6*2+0,9*2+1,6*2)</t>
  </si>
  <si>
    <t>50</t>
  </si>
  <si>
    <t>14</t>
  </si>
  <si>
    <t>619991001</t>
  </si>
  <si>
    <t>Zakrytí vnitřních ploch před znečištěním včetně pozdějšího odkrytí podlah fólií přilepenou lepící páskou</t>
  </si>
  <si>
    <t>-485155096</t>
  </si>
  <si>
    <t>https://podminky.urs.cz/item/CS_URS_2022_01/619991001</t>
  </si>
  <si>
    <t>"prostory dotčené rek-cí"</t>
  </si>
  <si>
    <t>"102,104-121,123-129,131-149"</t>
  </si>
  <si>
    <t>51,89+6,4+1,25+1,19+1,12+1,25+1,23+2,26+3,6+2+3,38+18,8+21,34+21,04+21,04+2,06+1,81+1+18,73+2,06+1,81+1+18,73+2,21+2,14+16,21</t>
  </si>
  <si>
    <t>2,21+2,14+16,21+18,45+1,43+1+2,48+2,39+3,13+18,73+21,04+2,25+16,21+21,34+3,13+21,52+2,7+21,04+3,13</t>
  </si>
  <si>
    <t>"přístup"50</t>
  </si>
  <si>
    <t>619991011</t>
  </si>
  <si>
    <t>Zakrytí vnitřních ploch před znečištěním včetně pozdějšího odkrytí konstrukcí a prvků obalením fólií a přelepením páskou</t>
  </si>
  <si>
    <t>62240398</t>
  </si>
  <si>
    <t>https://podminky.urs.cz/item/CS_URS_2022_01/619991011</t>
  </si>
  <si>
    <t>"obvodové výplně"</t>
  </si>
  <si>
    <t>1,5*(0,6+1,2+3*2+2,1*2+3*2+2,1+2,1+3*2+2,1*2+3*2+2,1)</t>
  </si>
  <si>
    <t>"vnitřní výplně"(0,9*1,97)*2*15+(0,8*1,97)*2*9+(0,6*1,97)*2*13</t>
  </si>
  <si>
    <t>"ostatní (radiátory, zařízení, apod.)"40</t>
  </si>
  <si>
    <t>16</t>
  </si>
  <si>
    <t>619996117</t>
  </si>
  <si>
    <t>Ochrana stavebních konstrukcí a samostatných prvků včetně pozdějšího odstranění obedněním z OSB desek podlahy</t>
  </si>
  <si>
    <t>352794401</t>
  </si>
  <si>
    <t>https://podminky.urs.cz/item/CS_URS_2022_01/619996117</t>
  </si>
  <si>
    <t>"exponované plochy"30</t>
  </si>
  <si>
    <t>17</t>
  </si>
  <si>
    <t>619996145</t>
  </si>
  <si>
    <t>Ochrana stavebních konstrukcí a samostatných prvků včetně pozdějšího odstranění obalením geotextilií samostatných konstrukcí a prvků</t>
  </si>
  <si>
    <t>-1383090603</t>
  </si>
  <si>
    <t>https://podminky.urs.cz/item/CS_URS_2022_01/619996145</t>
  </si>
  <si>
    <t>"dtto obednění OSB"30</t>
  </si>
  <si>
    <t>"ostatní"50</t>
  </si>
  <si>
    <t>18</t>
  </si>
  <si>
    <t>631312141</t>
  </si>
  <si>
    <t>Doplnění dosavadních mazanin prostým betonem s dodáním hmot, bez potěru, plochy jednotlivě rýh v dosavadních mazaninách</t>
  </si>
  <si>
    <t>m3</t>
  </si>
  <si>
    <t>-68760079</t>
  </si>
  <si>
    <t>https://podminky.urs.cz/item/CS_URS_2022_01/631312141</t>
  </si>
  <si>
    <t>"doplnění v podlaze po vybouraných příčkách"</t>
  </si>
  <si>
    <t>0,1*0,15*1,35</t>
  </si>
  <si>
    <t>0,1*0,1*(2+1,25+1,3)</t>
  </si>
  <si>
    <t>"pro ZTI v podlaze"0,1*0,1*6</t>
  </si>
  <si>
    <t>19</t>
  </si>
  <si>
    <t>632683112</t>
  </si>
  <si>
    <t>Sešívání trhlin v betonových podlahách ocelovými sponkami se zálivkou pryskyřicí vzdálenosti sponek přes 10 do 15 cm</t>
  </si>
  <si>
    <t>-1146150630</t>
  </si>
  <si>
    <t>https://podminky.urs.cz/item/CS_URS_2022_01/632683112</t>
  </si>
  <si>
    <t>"předpoklad kanceláře 5m/místnost"5*15</t>
  </si>
  <si>
    <t>"ostatní předpoklad 1,5/místnost"1,5*30</t>
  </si>
  <si>
    <t>20</t>
  </si>
  <si>
    <t>632902-01</t>
  </si>
  <si>
    <t>Příprava bet.podkladu horního líce stropní k-ce (alt.zákl.desky) pro provádění nového bet.podkladu nového souvrství podlah (očištění,vyrovnání,odmaštění)</t>
  </si>
  <si>
    <t>vlastní</t>
  </si>
  <si>
    <t>-408768343</t>
  </si>
  <si>
    <t>"podklad nových podlah"KD1+P1</t>
  </si>
  <si>
    <t>642942611</t>
  </si>
  <si>
    <t>Osazování zárubní nebo rámů kovových dveřních lisovaných nebo z úhelníků bez dveřních křídel na montážní pěnu, plochy otvoru do 2,5 m2</t>
  </si>
  <si>
    <t>962022247</t>
  </si>
  <si>
    <t>https://podminky.urs.cz/item/CS_URS_2022_01/642942611</t>
  </si>
  <si>
    <t>"pro dveře DV/02L (nová zárubeň) č.m.143 (nátěr zárubně započítán v položce dveří)"1</t>
  </si>
  <si>
    <t>22</t>
  </si>
  <si>
    <t>M</t>
  </si>
  <si>
    <t>55331457</t>
  </si>
  <si>
    <t>zárubeň jednokřídlá ocelová obložková šroubovací tl stěny 75-100mm rozměru 800/1970, 2100mm</t>
  </si>
  <si>
    <t>866635707</t>
  </si>
  <si>
    <t>Ostatní konstrukce a práce, bourání</t>
  </si>
  <si>
    <t>23</t>
  </si>
  <si>
    <t>949101111</t>
  </si>
  <si>
    <t>Lešení pomocné pracovní pro objekty pozemních staveb pro zatížení do 150 kg/m2, o výšce lešeňové podlahy do 1,9 m</t>
  </si>
  <si>
    <t>54391728</t>
  </si>
  <si>
    <t>https://podminky.urs.cz/item/CS_URS_2022_01/949101111</t>
  </si>
  <si>
    <t>24</t>
  </si>
  <si>
    <t>95-01</t>
  </si>
  <si>
    <t>Zednická výpomoc pro profese (ZTI,ÚT,VZT a elektro) vč.jejich zpětného zapravení,odvozu,likvidace a poplatku za suť</t>
  </si>
  <si>
    <t>hod</t>
  </si>
  <si>
    <t>-1284832754</t>
  </si>
  <si>
    <t>25</t>
  </si>
  <si>
    <t>95-02</t>
  </si>
  <si>
    <t>Náklady na stěhování stávajícího zařízení a nábytku vč.uložení a zpětného umístění (v rozsahu požadavků investora)</t>
  </si>
  <si>
    <t>-1350541336</t>
  </si>
  <si>
    <t>P</t>
  </si>
  <si>
    <t>Poznámka k položce:
rozsah prací upřesnění investor ve smlouvě o dílo</t>
  </si>
  <si>
    <t>26</t>
  </si>
  <si>
    <t>95-03</t>
  </si>
  <si>
    <t>Náklady na provizorní oddělení prostor objektu od stavebních úprav vč.dveří (SDK alt.dřevoštěpková stěna s utěsnými spoji,vč.potažení folií)-dodávka,montáž a demontáž</t>
  </si>
  <si>
    <t>-930936969</t>
  </si>
  <si>
    <t>2,65*1,8</t>
  </si>
  <si>
    <t>27</t>
  </si>
  <si>
    <t>952901111</t>
  </si>
  <si>
    <t>Vyčištění budov nebo objektů před předáním do užívání budov bytové nebo občanské výstavby, světlé výšky podlaží do 4 m</t>
  </si>
  <si>
    <t>-1794372686</t>
  </si>
  <si>
    <t>https://podminky.urs.cz/item/CS_URS_2022_01/952901111</t>
  </si>
  <si>
    <t>28</t>
  </si>
  <si>
    <t>962031132</t>
  </si>
  <si>
    <t>Bourání příček z cihel, tvárnic nebo příčkovek z cihel pálených, plných nebo dutých na maltu vápennou nebo vápenocementovou, tl. do 100 mm</t>
  </si>
  <si>
    <t>-1393552556</t>
  </si>
  <si>
    <t>https://podminky.urs.cz/item/CS_URS_2022_01/962031132</t>
  </si>
  <si>
    <t>"viz.bourání"2,65*(2+1,25)-(0,6*1,97+0,95*1,97)</t>
  </si>
  <si>
    <t>29</t>
  </si>
  <si>
    <t>962031133</t>
  </si>
  <si>
    <t>Bourání příček z cihel, tvárnic nebo příčkovek z cihel pálených, plných nebo dutých na maltu vápennou nebo vápenocementovou, tl. do 150 mm</t>
  </si>
  <si>
    <t>422656302</t>
  </si>
  <si>
    <t>https://podminky.urs.cz/item/CS_URS_2022_01/962031133</t>
  </si>
  <si>
    <t>"viz.bourání"2,65*(1,35+1,3)-(0,9*1,97)</t>
  </si>
  <si>
    <t>30</t>
  </si>
  <si>
    <t>965046111</t>
  </si>
  <si>
    <t>Broušení stávajících betonových podlah úběr do 3 mm</t>
  </si>
  <si>
    <t>17265343</t>
  </si>
  <si>
    <t>https://podminky.urs.cz/item/CS_URS_2022_01/965046111</t>
  </si>
  <si>
    <t>"pro nové podlahy (nový nášlap)"KD1+P1</t>
  </si>
  <si>
    <t>31</t>
  </si>
  <si>
    <t>965046119</t>
  </si>
  <si>
    <t>Broušení stávajících betonových podlah Příplatek k ceně za každý další 1 mm úběru</t>
  </si>
  <si>
    <t>575366748</t>
  </si>
  <si>
    <t>https://podminky.urs.cz/item/CS_URS_2022_01/965046119</t>
  </si>
  <si>
    <t>"pro nové podlahy (nový nášlap)"(KD1+P1)*2</t>
  </si>
  <si>
    <t>32</t>
  </si>
  <si>
    <t>965081213</t>
  </si>
  <si>
    <t>Bourání podlah z dlaždic bez podkladního lože nebo mazaniny, s jakoukoliv výplní spár keramických nebo xylolitových tl. do 10 mm, plochy přes 1 m2</t>
  </si>
  <si>
    <t>1981181535</t>
  </si>
  <si>
    <t>https://podminky.urs.cz/item/CS_URS_2022_01/965081213</t>
  </si>
  <si>
    <t>33</t>
  </si>
  <si>
    <t>968072455</t>
  </si>
  <si>
    <t>Vybourání kovových rámů oken s křídly, dveřních zárubní, vrat, stěn, ostění nebo obkladů dveřních zárubní, plochy do 2 m2</t>
  </si>
  <si>
    <t>-1675930787</t>
  </si>
  <si>
    <t>https://podminky.urs.cz/item/CS_URS_2022_01/968072455</t>
  </si>
  <si>
    <t>"viz.bourání"0,6*1,97+0,9*1,97+0,8*1,97*2</t>
  </si>
  <si>
    <t>34</t>
  </si>
  <si>
    <t>968072456</t>
  </si>
  <si>
    <t>Vybourání kovových rámů oken s křídly, dveřních zárubní, vrat, stěn, ostění nebo obkladů dveřních zárubní, plochy přes 2 m2</t>
  </si>
  <si>
    <t>566502112</t>
  </si>
  <si>
    <t>https://podminky.urs.cz/item/CS_URS_2022_01/968072456</t>
  </si>
  <si>
    <t>"viz.bourání"1,4*1,97</t>
  </si>
  <si>
    <t>35</t>
  </si>
  <si>
    <t>974031153</t>
  </si>
  <si>
    <t>Vysekání rýh ve zdivu cihelném na maltu vápennou nebo vápenocementovou do hl. 100 mm a šířky do 100 mm</t>
  </si>
  <si>
    <t>612786708</t>
  </si>
  <si>
    <t>https://podminky.urs.cz/item/CS_URS_2022_01/974031153</t>
  </si>
  <si>
    <t>"pro ZTI"55</t>
  </si>
  <si>
    <t>36</t>
  </si>
  <si>
    <t>974042553</t>
  </si>
  <si>
    <t>Vysekání rýh v betonové nebo jiné monolitické dlažbě s betonovým podkladem do hl. 100 mm a šířky do 100 mm</t>
  </si>
  <si>
    <t>-758063120</t>
  </si>
  <si>
    <t>https://podminky.urs.cz/item/CS_URS_2022_01/974042553</t>
  </si>
  <si>
    <t>"v podlaze pro ZTI"6</t>
  </si>
  <si>
    <t>37</t>
  </si>
  <si>
    <t>977211121</t>
  </si>
  <si>
    <t>Řezání konstrukcí stěnovou pilou z cihel nebo tvárnic hloubka řezu do 200 mm</t>
  </si>
  <si>
    <t>-77585981</t>
  </si>
  <si>
    <t>https://podminky.urs.cz/item/CS_URS_2022_01/977211121</t>
  </si>
  <si>
    <t>"odřezání příček od stáv.stěn"2,65*5</t>
  </si>
  <si>
    <t>38</t>
  </si>
  <si>
    <t>978013191</t>
  </si>
  <si>
    <t>Otlučení vápenných nebo vápenocementových omítek vnitřních ploch stěn s vyškrabáním spar, s očištěním zdiva, v rozsahu přes 50 do 100 %</t>
  </si>
  <si>
    <t>-721987266</t>
  </si>
  <si>
    <t>https://podminky.urs.cz/item/CS_URS_2022_01/978013191</t>
  </si>
  <si>
    <t>"otlučení omítky nad stáv.obklady do nové úrovně obkladů (2,4m)"</t>
  </si>
  <si>
    <t>"119"0,4*(1,1*2+1,65*2)</t>
  </si>
  <si>
    <t>"120"0,4*(0,9*2+1,1*2)</t>
  </si>
  <si>
    <t>"124"0,4*(1,1*2+1,65*2)</t>
  </si>
  <si>
    <t>"125"0,4*(0,9*2+1,1*2)</t>
  </si>
  <si>
    <t>"135"0,4*(1,1*2+1,3*2)</t>
  </si>
  <si>
    <t>"136"0,4*(0,9*2+1,1*2)</t>
  </si>
  <si>
    <t>"149"0,4*(1,9*2+1,65*2)</t>
  </si>
  <si>
    <t>39</t>
  </si>
  <si>
    <t>978059541</t>
  </si>
  <si>
    <t>Odsekání obkladů stěn včetně otlučení podkladní omítky až na zdivo z obkládaček vnitřních, z jakýchkoliv materiálů, plochy přes 1 m2</t>
  </si>
  <si>
    <t>2134507433</t>
  </si>
  <si>
    <t>https://podminky.urs.cz/item/CS_URS_2022_01/978059541</t>
  </si>
  <si>
    <t>"stáv.obklady v-2m"</t>
  </si>
  <si>
    <t>"119"2,0*(1,1*2+1,65*2)-(0,6*1,97*2)</t>
  </si>
  <si>
    <t>"120"2,0*(0,9*2+1,1*2)-(0,6*1,97)</t>
  </si>
  <si>
    <t>"124"2,0*(1,1*2+1,65*2)-(0,6*1,97*2)</t>
  </si>
  <si>
    <t>"125"2,0*(0,9*2+1,1*2)-(0,6*1,97)</t>
  </si>
  <si>
    <t>"135"2,0*(1,1*2+1,3*2)-(0,6*1,97*2)</t>
  </si>
  <si>
    <t>"136"2,0*(0,9*2+1,1*2)-(0,6*1,97)</t>
  </si>
  <si>
    <t>"149"2,0*(1,9*2+1,65*2)-(0,8*1,97)</t>
  </si>
  <si>
    <t>997</t>
  </si>
  <si>
    <t>Přesun sutě</t>
  </si>
  <si>
    <t>40</t>
  </si>
  <si>
    <t>997013211</t>
  </si>
  <si>
    <t>Vnitrostaveništní doprava suti a vybouraných hmot vodorovně do 50 m svisle ručně pro budovy a haly výšky do 6 m</t>
  </si>
  <si>
    <t>t</t>
  </si>
  <si>
    <t>565194135</t>
  </si>
  <si>
    <t>https://podminky.urs.cz/item/CS_URS_2022_01/997013211</t>
  </si>
  <si>
    <t>41</t>
  </si>
  <si>
    <t>997013501</t>
  </si>
  <si>
    <t>Odvoz suti a vybouraných hmot na skládku nebo meziskládku se složením, na vzdálenost do 1 km</t>
  </si>
  <si>
    <t>-1597679747</t>
  </si>
  <si>
    <t>https://podminky.urs.cz/item/CS_URS_2022_01/997013501</t>
  </si>
  <si>
    <t>42</t>
  </si>
  <si>
    <t>997013509</t>
  </si>
  <si>
    <t>Odvoz suti a vybouraných hmot na skládku nebo meziskládku se složením, na vzdálenost Příplatek k ceně za každý další i započatý 1 km přes 1 km</t>
  </si>
  <si>
    <t>-123512165</t>
  </si>
  <si>
    <t>https://podminky.urs.cz/item/CS_URS_2022_01/997013509</t>
  </si>
  <si>
    <t>Poznámka k položce:
dodavatel vyhodnotí vzdálenost  skládky a cenu zapracuje do nabídky</t>
  </si>
  <si>
    <t>12,323*14 'Přepočtené koeficientem množství</t>
  </si>
  <si>
    <t>43</t>
  </si>
  <si>
    <t>997013871</t>
  </si>
  <si>
    <t>Poplatek za uložení stavebního odpadu na recyklační skládce (skládkovné) směsného stavebního a demoličního zatříděného do Katalogu odpadů pod kódem 17 09 04</t>
  </si>
  <si>
    <t>287763392</t>
  </si>
  <si>
    <t>https://podminky.urs.cz/item/CS_URS_2022_01/997013871</t>
  </si>
  <si>
    <t>998</t>
  </si>
  <si>
    <t>Přesun hmot</t>
  </si>
  <si>
    <t>44</t>
  </si>
  <si>
    <t>998018001</t>
  </si>
  <si>
    <t>Přesun hmot pro budovy občanské výstavby, bydlení, výrobu a služby ruční - bez užití mechanizace vodorovná dopravní vzdálenost do 100 m pro budovy s jakoukoliv nosnou konstrukcí výšky do 6 m</t>
  </si>
  <si>
    <t>1336853122</t>
  </si>
  <si>
    <t>https://podminky.urs.cz/item/CS_URS_2022_01/998018001</t>
  </si>
  <si>
    <t>PSV</t>
  </si>
  <si>
    <t>Práce a dodávky PSV</t>
  </si>
  <si>
    <t>711</t>
  </si>
  <si>
    <t>Izolace proti vodě, vlhkosti a plynům</t>
  </si>
  <si>
    <t>45</t>
  </si>
  <si>
    <t>711411001</t>
  </si>
  <si>
    <t>Provedení izolace proti povrchové a podpovrchové tlakové vodě natěradly a tmely za studena na ploše vodorovné V nátěrem penetračním</t>
  </si>
  <si>
    <t>1340716802</t>
  </si>
  <si>
    <t>https://podminky.urs.cz/item/CS_URS_2022_01/711411001</t>
  </si>
  <si>
    <t>"penetrace nátěrové hydroizolace vodorovné"NIV</t>
  </si>
  <si>
    <t>46</t>
  </si>
  <si>
    <t>11163150</t>
  </si>
  <si>
    <t>lak penetrační asfaltový</t>
  </si>
  <si>
    <t>637192658</t>
  </si>
  <si>
    <t>Poznámka k položce:
Spotřeba 0,3-0,4kg/m2</t>
  </si>
  <si>
    <t>11,21*0,00033 'Přepočtené koeficientem množství</t>
  </si>
  <si>
    <t>47</t>
  </si>
  <si>
    <t>711412001</t>
  </si>
  <si>
    <t>Provedení izolace proti povrchové a podpovrchové tlakové vodě natěradly a tmely za studena na ploše svislé S nátěrem penetračním</t>
  </si>
  <si>
    <t>1076130005</t>
  </si>
  <si>
    <t>https://podminky.urs.cz/item/CS_URS_2022_01/711412001</t>
  </si>
  <si>
    <t>"penetrace nátěrové hydroizolace svislé"NIS</t>
  </si>
  <si>
    <t>48</t>
  </si>
  <si>
    <t>1046045152</t>
  </si>
  <si>
    <t>25,35*0,00034 'Přepočtené koeficientem množství</t>
  </si>
  <si>
    <t>49</t>
  </si>
  <si>
    <t>998711101</t>
  </si>
  <si>
    <t>Přesun hmot pro izolace proti vodě, vlhkosti a plynům stanovený z hmotnosti přesunovaného materiálu vodorovná dopravní vzdálenost do 50 m v objektech výšky do 6 m</t>
  </si>
  <si>
    <t>1487716865</t>
  </si>
  <si>
    <t>https://podminky.urs.cz/item/CS_URS_2022_01/998711101</t>
  </si>
  <si>
    <t>998711181</t>
  </si>
  <si>
    <t>Přesun hmot pro izolace proti vodě, vlhkosti a plynům stanovený z hmotnosti přesunovaného materiálu Příplatek k cenám za přesun prováděný bez použití mechanizace pro jakoukoliv výšku objektu</t>
  </si>
  <si>
    <t>-410611359</t>
  </si>
  <si>
    <t>https://podminky.urs.cz/item/CS_URS_2022_01/998711181</t>
  </si>
  <si>
    <t>763</t>
  </si>
  <si>
    <t>Konstrukce suché výstavby</t>
  </si>
  <si>
    <t>51</t>
  </si>
  <si>
    <t>763131431</t>
  </si>
  <si>
    <t>Podhled ze sádrokartonových desek dvouvrstvá zavěšená spodní konstrukce z ocelových profilů CD, UD jednoduše opláštěná deskou protipožární DF, tl. 12,5 mm, bez izolace, REI do 90</t>
  </si>
  <si>
    <t>765159995</t>
  </si>
  <si>
    <t>https://podminky.urs.cz/item/CS_URS_2022_01/763131431</t>
  </si>
  <si>
    <t>"SDK podhled 1x12,5mm DF"</t>
  </si>
  <si>
    <t>"104,112,118,123,127,128,131,132,137,138,139,142,145,147"</t>
  </si>
  <si>
    <t>6,4+2+2,06+2,06+2,21+2,14+2,21+2,14+2,48+2,39+3,13+2,25+3,13+2,7</t>
  </si>
  <si>
    <t>"SDK čelo pro skládané podhledy"</t>
  </si>
  <si>
    <t>"čelo SDk a min.podhled"0,15*(3*2+3,45*2+3*2+3,45+3,45+3*2+3,45*2+3*2+3,45)</t>
  </si>
  <si>
    <t>52</t>
  </si>
  <si>
    <t>763131471</t>
  </si>
  <si>
    <t>Podhled ze sádrokartonových desek dvouvrstvá zavěšená spodní konstrukce z ocelových profilů CD, UD jednoduše opláštěná deskou impregnovanou protipožární DFH2, tl. 12,5 mm, bez izolace, REI do 90</t>
  </si>
  <si>
    <t>568090463</t>
  </si>
  <si>
    <t>https://podminky.urs.cz/item/CS_URS_2022_01/763131471</t>
  </si>
  <si>
    <t>"SDK podhled 1x12,5mm DFH2"</t>
  </si>
  <si>
    <t>"105-111,113,119,120,124,125,135,136,149"</t>
  </si>
  <si>
    <t>1,25+1,19+1,12+1,25+1,23+2,26+3,6+3,38+1,81+1+1,81+1+1,43+1+3,13</t>
  </si>
  <si>
    <t>53</t>
  </si>
  <si>
    <t>763131712</t>
  </si>
  <si>
    <t>Podhled ze sádrokartonových desek ostatní práce a konstrukce na podhledech ze sádrokartonových desek napojení na jiný druh podhledu</t>
  </si>
  <si>
    <t>-275588190</t>
  </si>
  <si>
    <t>https://podminky.urs.cz/item/CS_URS_2022_01/763131712</t>
  </si>
  <si>
    <t>"čelo SDk a min.podhled"3*2+3,45*2+3*2+3,45+3,45+3*2+3,45*2+3*2+3,45</t>
  </si>
  <si>
    <t>54</t>
  </si>
  <si>
    <t>763131714</t>
  </si>
  <si>
    <t>Podhled ze sádrokartonových desek ostatní práce a konstrukce na podhledech ze sádrokartonových desek základní penetrační nátěr</t>
  </si>
  <si>
    <t>-1943482753</t>
  </si>
  <si>
    <t>https://podminky.urs.cz/item/CS_URS_2022_01/763131714</t>
  </si>
  <si>
    <t>"SDK podhledy vč.čel"DF+ČDF+DFH2</t>
  </si>
  <si>
    <t>55</t>
  </si>
  <si>
    <t>763131761</t>
  </si>
  <si>
    <t>Podhled ze sádrokartonových desek Příplatek k cenám za plochu do 3 m2 jednotlivě</t>
  </si>
  <si>
    <t>335470480</t>
  </si>
  <si>
    <t>https://podminky.urs.cz/item/CS_URS_2022_01/763131761</t>
  </si>
  <si>
    <t>56</t>
  </si>
  <si>
    <t>763431001</t>
  </si>
  <si>
    <t>Montáž podhledu minerálního včetně zavěšeného roštu viditelného s panely vyjímatelnými, velikosti panelů do 0,36 m2</t>
  </si>
  <si>
    <t>125762107</t>
  </si>
  <si>
    <t>https://podminky.urs.cz/item/CS_URS_2022_01/763431001</t>
  </si>
  <si>
    <t>"POD1"</t>
  </si>
  <si>
    <t>"114-117,121,126,129,133,134,140,141,143,144,146,148"</t>
  </si>
  <si>
    <t>3,45*4,3+(3,45*4,3+1,55*1,8)+3,45*5,1+3,45*5,1+3,45*4,3+3,45*4,3+3,45*3,7</t>
  </si>
  <si>
    <t>3,45*3,7+(3,45*3,15+1,25*2,95)+3,45*4,3+3,45*5,1+3,45*3,7+(3,45*4,3+1,45*1,8)+(3,45*4,3+1,55*1,8)+3,45*5,1</t>
  </si>
  <si>
    <t>POD1</t>
  </si>
  <si>
    <t>57</t>
  </si>
  <si>
    <t>36101670-01</t>
  </si>
  <si>
    <t>Kazeta podhledová  600×600 mm</t>
  </si>
  <si>
    <t>1502169734</t>
  </si>
  <si>
    <t xml:space="preserve">Poznámka k položce:
plný popis viz.TZ
POD1 – Specifikace minerálního kazetového stropního podhledu s viditelnou konstrukcí, bez požadavku na požární odolnost (místnosti kanceláři, učeben 1.NP):
Podhledová konstrukce s viditelnými nosnými profily šířky 24 mm provedená v souladu s ČSN EN 13964:2004, každá deska je vyměnitelná, desky vkládané jednoduše do nosného rastru jsou opatřeny kolmou hranou.
Podhledové desky z biologicky odbouratelné minerální vlny, jílu a škrobu vyráběné technologií wet-felt neobsahující formaldehyd nebo podobné látky, opatřené finální povrchovou úpravou nakašírovanou netkanou textilií s nástřikem barvou hladká akustická deska ve formátu 600x600x15mm, provedení hrany s podélnou kolmou hranou, čelní kolmou hranou. Odrazivost světla&gt;=88%, reakce na oheň  A2s1,d0 podle EN 13501-1, odolnost vlhkosti až do 95 %, zvuková pohltivost podle EN ISO 11654 αw&gt;=0,95, NRC&gt;= 0,90, neprůzvučnost podle EN 20140-9 &gt;= 26 [dB],  barva bílá podobná RAL9010.
Nosná konstrukce podhledu se skládá z viditelných, bíle a černě kombinovaných lakovaných kovových hlavních a příčných profilů širokých 24 mm. Hlavní černé profily jsou na nosný strop zavěšeny pomocí kotvících prostředků odsouhlasených pro příslušný typ nosné konstrukce, příčné profily jsou bílé barvy, jako závěsy jsou použity rychlozávěsy S10 apod. Napojení na svislé konstrukce je provedeno prostřednictvím okrajových L-profilů 24/24 mm v bílé barvě, napojovaných v rozích nakoso. Při montáži je nutno dbát na všeobecné podmínky montáže určené výrobcem a odborné technické posudky.
</t>
  </si>
  <si>
    <t>235,265*1,05 'Přepočtené koeficientem množství</t>
  </si>
  <si>
    <t>58</t>
  </si>
  <si>
    <t>763431201</t>
  </si>
  <si>
    <t>Montáž podhledu minerálního napojení na stěnu lištou obvodovou</t>
  </si>
  <si>
    <t>17439747</t>
  </si>
  <si>
    <t>https://podminky.urs.cz/item/CS_URS_2022_01/763431201</t>
  </si>
  <si>
    <t>"pro POD1"</t>
  </si>
  <si>
    <t>"114"3,45*2+4,3*2</t>
  </si>
  <si>
    <t>"115"3,45*2+6,1*2</t>
  </si>
  <si>
    <t>"116"3,45*2+5,1*2</t>
  </si>
  <si>
    <t>"117"3,45*2+5,1*2</t>
  </si>
  <si>
    <t>"121"3,45*2+4,3*2</t>
  </si>
  <si>
    <t>"126"3,45*2+4,3*2</t>
  </si>
  <si>
    <t>"129"3,45*2+3,7*2</t>
  </si>
  <si>
    <t>"133"3,45*2+3,7*2</t>
  </si>
  <si>
    <t>"134"3,45*2+6,1*2</t>
  </si>
  <si>
    <t>"140"3,45*2+4,3*2</t>
  </si>
  <si>
    <t>"141"3,45*2+5,1*2</t>
  </si>
  <si>
    <t>"143"3,45*2+3,7*2</t>
  </si>
  <si>
    <t>"144"3,45*2+6,1*2</t>
  </si>
  <si>
    <t>"146"3,45*2+6,1*2</t>
  </si>
  <si>
    <t>"148"3,45*2+5,1*2</t>
  </si>
  <si>
    <t>59</t>
  </si>
  <si>
    <t>763431801</t>
  </si>
  <si>
    <t>Demontáž podhledu minerálního na zavěšeném na roštu viditelném</t>
  </si>
  <si>
    <t>1451835165</t>
  </si>
  <si>
    <t>https://podminky.urs.cz/item/CS_URS_2022_01/763431801</t>
  </si>
  <si>
    <t>"viz.bourání"</t>
  </si>
  <si>
    <t>"102,103"25,51+24,16</t>
  </si>
  <si>
    <t>60</t>
  </si>
  <si>
    <t>998763301</t>
  </si>
  <si>
    <t>Přesun hmot pro konstrukce montované z desek sádrokartonových, sádrovláknitých, cementovláknitých nebo cementových stanovený z hmotnosti přesunovaného materiálu vodorovná dopravní vzdálenost do 50 m v objektech výšky do 6 m</t>
  </si>
  <si>
    <t>1051783412</t>
  </si>
  <si>
    <t>https://podminky.urs.cz/item/CS_URS_2022_01/998763301</t>
  </si>
  <si>
    <t>61</t>
  </si>
  <si>
    <t>998763381</t>
  </si>
  <si>
    <t>Přesun hmot pro konstrukce montované z desek sádrokartonových, sádrovláknitých, cementovláknitých nebo cementových Příplatek k cenám za přesun prováděný bez použití mechanizace pro jakoukoliv výšku objektu</t>
  </si>
  <si>
    <t>338547701</t>
  </si>
  <si>
    <t>https://podminky.urs.cz/item/CS_URS_2022_01/998763381</t>
  </si>
  <si>
    <t>766</t>
  </si>
  <si>
    <t>Konstrukce truhlářské</t>
  </si>
  <si>
    <t>62</t>
  </si>
  <si>
    <t>766-01</t>
  </si>
  <si>
    <t>01-Vnitř.hl.pl.dveře 900/1970mm HPL dřevodekor, do stáv.oc.zárubně s vč.očištění a nového nátěru, bezp.zámek, kování-D+M(plný popis viz.výpis truhlář)</t>
  </si>
  <si>
    <t>ks</t>
  </si>
  <si>
    <t>2000416855</t>
  </si>
  <si>
    <t>Poznámka k položce:
|Rw=27dB,kování brouš.nerez,rozetové provedení, závěs 3x na křídlo,celoobvodové těsnění,klika-klika,nátěr zárubně RAL 7030,syst.GK</t>
  </si>
  <si>
    <t>63</t>
  </si>
  <si>
    <t>766-02</t>
  </si>
  <si>
    <t>02-Vnitř.hl.pl.dveře 800/1970mm HPL dřevodekor, do stáv.oc.zárubně s vč.očištění a nového nátěru, bezp.zámek, kování-D+M(plný popis viz.výpis truhlář)</t>
  </si>
  <si>
    <t>1449119948</t>
  </si>
  <si>
    <t>64</t>
  </si>
  <si>
    <t>766-03</t>
  </si>
  <si>
    <t>03-Vnitř.hl.pl.dveře 600/1970mm HPL dřevodekor, do stáv.oc.zárubně s vč.očištění a nového nátěru, bezp.zámek, kování-D+M(plný popis viz.výpis truhlář)</t>
  </si>
  <si>
    <t>1652734474</t>
  </si>
  <si>
    <t>Poznámka k položce:
|Rw=27dB,kování brouš.nerez,rozetové provedení, závěs 3x na křídlo,celoobvodové těsnění,klika-klika,nátěr zárubně RAL 7030,syt.GK</t>
  </si>
  <si>
    <t>65</t>
  </si>
  <si>
    <t>766691914</t>
  </si>
  <si>
    <t>Ostatní práce vyvěšení nebo zavěšení křídel s případným uložením a opětovným zavěšením po provedení stavebních změn dřevěných dveřních, plochy do 2 m2</t>
  </si>
  <si>
    <t>-1935257763</t>
  </si>
  <si>
    <t>https://podminky.urs.cz/item/CS_URS_2022_01/766691914</t>
  </si>
  <si>
    <t>"vyvěš.dveře"36</t>
  </si>
  <si>
    <t>"bour.dveře"6</t>
  </si>
  <si>
    <t>66</t>
  </si>
  <si>
    <t>766-kuchyň 142</t>
  </si>
  <si>
    <t>Celkové náklady na kuch.linku dl.0,95+1,3m v místnosti č.142-D+M(plný popis viz.výkres 03)</t>
  </si>
  <si>
    <t>kpl</t>
  </si>
  <si>
    <t>736607364</t>
  </si>
  <si>
    <t>Poznámka k položce:
Materiál:
- skříňky v provedení LTD deska, povrchová úprava lamino - světlý dřevodekor
a barva bílošedá
-pracovní deska postforming - světlý beton
- obkladový panel - lamino světlý dřevodekor
- sokl 100 mm - lamino dekor beton
- kuchyňská stojánková baterie - chrom
- kování nerez
- úchytky nerez mat , zapuštěné do desky
- police nastavitelné
- součástí je nerezový dřez s odkapovou plochou,součástí sys. sítková zátka,  osvětlení pracovní desky, odpadkový koš a vestavná lednice v.900mm + volně stojící mikrovlná trouba
vč.zpracování dílenské dokumentace (viz.VON)</t>
  </si>
  <si>
    <t>67</t>
  </si>
  <si>
    <t>766-kuchyň 147</t>
  </si>
  <si>
    <t>Celkové náklady na kuch.linku dl.1,2+1,2m v místnosti č.147-D+M(plný popis viz.výkres 03)</t>
  </si>
  <si>
    <t>171248438</t>
  </si>
  <si>
    <t>68</t>
  </si>
  <si>
    <t>998766201</t>
  </si>
  <si>
    <t>Přesun hmot pro konstrukce truhlářské stanovený procentní sazbou (%) z ceny vodorovná dopravní vzdálenost do 50 m v objektech výšky do 6 m</t>
  </si>
  <si>
    <t>%</t>
  </si>
  <si>
    <t>-115881929</t>
  </si>
  <si>
    <t>https://podminky.urs.cz/item/CS_URS_2022_01/998766201</t>
  </si>
  <si>
    <t>771</t>
  </si>
  <si>
    <t>Podlahy z dlaždic</t>
  </si>
  <si>
    <t>69</t>
  </si>
  <si>
    <t>771111011</t>
  </si>
  <si>
    <t>Příprava podkladu před provedením dlažby vysátí podlah</t>
  </si>
  <si>
    <t>923042256</t>
  </si>
  <si>
    <t>https://podminky.urs.cz/item/CS_URS_2022_01/771111011</t>
  </si>
  <si>
    <t>KD1*3</t>
  </si>
  <si>
    <t>70</t>
  </si>
  <si>
    <t>771121011</t>
  </si>
  <si>
    <t>Příprava podkladu před provedením dlažby nátěr penetrační na podlahu</t>
  </si>
  <si>
    <t>1387087682</t>
  </si>
  <si>
    <t>https://podminky.urs.cz/item/CS_URS_2022_01/771121011</t>
  </si>
  <si>
    <t>71</t>
  </si>
  <si>
    <t>771151021</t>
  </si>
  <si>
    <t>Příprava podkladu před provedením dlažby samonivelační stěrka min.pevnosti 30 MPa, tloušťky do 3 mm</t>
  </si>
  <si>
    <t>1048078435</t>
  </si>
  <si>
    <t>https://podminky.urs.cz/item/CS_URS_2022_01/771151021</t>
  </si>
  <si>
    <t>72</t>
  </si>
  <si>
    <t>771161021</t>
  </si>
  <si>
    <t>Příprava podkladu před provedením dlažby montáž profilu ukončujícího profilu pro plynulý přechod (dlažba-koberec apod.)</t>
  </si>
  <si>
    <t>1994991762</t>
  </si>
  <si>
    <t>https://podminky.urs.cz/item/CS_URS_2022_01/771161021</t>
  </si>
  <si>
    <t>0,8+0,6*6</t>
  </si>
  <si>
    <t>73</t>
  </si>
  <si>
    <t>59054101</t>
  </si>
  <si>
    <t>profil přechodový Al s pohyblivým ramenem 10x20mm</t>
  </si>
  <si>
    <t>294220573</t>
  </si>
  <si>
    <t>4,4*1,1 'Přepočtené koeficientem množství</t>
  </si>
  <si>
    <t>74</t>
  </si>
  <si>
    <t>771574262</t>
  </si>
  <si>
    <t>Montáž podlah z dlaždic keramických lepených flexibilním lepidlem velkoformátových pro vysoké mechanické zatížení protiskluzných nebo reliéfních (bezbariérových) přes 4 do 6 ks/m2</t>
  </si>
  <si>
    <t>-873710913</t>
  </si>
  <si>
    <t>https://podminky.urs.cz/item/CS_URS_2022_01/771574262</t>
  </si>
  <si>
    <t>"nové ker.dlažby"</t>
  </si>
  <si>
    <t>"119,120,124,125,135,136,149"1,81+1+1,81+1+1,43+1+3,16</t>
  </si>
  <si>
    <t>75</t>
  </si>
  <si>
    <t>59761420</t>
  </si>
  <si>
    <t>dlažba velkoformátová keramická slinutá protiskluzná do interiéru i exteriéru pro vysoké mechanické namáhání přes 4 do 6ks/m2</t>
  </si>
  <si>
    <t>-1612221945</t>
  </si>
  <si>
    <t xml:space="preserve">Poznámka k položce:
Vysoce slinutá keramická dlažba, rozměr 450x450 mm, rektifikovaná, protiskluznost R10-B, barva cementově-šedá.
Bude kladená v pravoúhlém rastru. Daždice musí být v I. kvalitativní třídě max. odchylky 0,5 % v rozměrech, přímosti, pravoúhlosti a rovinnosti lícních hran. Nasákavost max. 2,5%, pevnost v ohybu min. 40 MPa, tvrdost 8-9, odolnost proti povrch. opotřebení IV, s odolností glazury proti vzniku vlasových trhlin. Pro mokré provozy bude použita protiskluzná dlažba která musí splňovat stupeň protiskluznosti dle normy ČSN 74 45 07. Dlažby budou lepené do malty  (tmelu) s příslušným plastifikátorem a spárované barevnou hmotou odpovídající odstínu dlažby, nebo v barevnosti dle architekta.
Vnitřní rohy a přechod obkladů na dlažbu budou vyplněny pružným provazcem a vodovzdorným sanitárním silikonovým tmelem. V místnostech bez obkladu je proveden sokl výšky 70 mm, ze stejného materiálu jako dlažba. Povedení bude nalepením soklové dlažby na jádrovou omítku, nebo na jiný soudržný podklad – sádrokarton, beton... Z vrchu bude soklová dlažba ukončena ukončující nerezovou lištou. Na přechodu dvou materiálů, tj. na přechodu keramické dlažby na ostatní druhy nášlapných vrstev podlah, bude dlažba ukončena průběžnou ukončovací nerezovou lištou.
V prostorách s dlažbou s výtokem vody, vyjma chodeb a skladů, bude na podkladní vrstvu, přes penetrační nátěr, aplikována hydroizolační stěrka. Hydroizolační stěrky budou provedeny dle předpisu výrobce, v kompletní certifikované skladbě včetně ztužujících pásků na přechodu obkladu. Hydroizolační stěrka bude vždy vytažená na obvodové stěny místnosti, na výšku min. 150 mm. V místech s přímým ostřikem stěn, vždy na celou výšku stěny.
Požadavky na podklad:
maximální vlhkost podkladu – 4 %, minimální pevnost v tlaku – 20 MPa, minimální pevnost v tahu povrchových vrstev – 1,5 MPa, podklad musí být celistvý bez možnosti vzniku trhlin.
</t>
  </si>
  <si>
    <t>11,21*1,15 'Přepočtené koeficientem množství</t>
  </si>
  <si>
    <t>76</t>
  </si>
  <si>
    <t>771577111</t>
  </si>
  <si>
    <t>Montáž podlah z dlaždic keramických lepených flexibilním lepidlem Příplatek k cenám za plochu do 5 m2 jednotlivě</t>
  </si>
  <si>
    <t>550143840</t>
  </si>
  <si>
    <t>https://podminky.urs.cz/item/CS_URS_2022_01/771577111</t>
  </si>
  <si>
    <t>77</t>
  </si>
  <si>
    <t>771577114</t>
  </si>
  <si>
    <t>Montáž podlah z dlaždic keramických lepených flexibilním lepidlem Příplatek k cenám za dvousložkový spárovací tmel</t>
  </si>
  <si>
    <t>759091865</t>
  </si>
  <si>
    <t>https://podminky.urs.cz/item/CS_URS_2022_01/771577114</t>
  </si>
  <si>
    <t>78</t>
  </si>
  <si>
    <t>771577115</t>
  </si>
  <si>
    <t>Montáž podlah z dlaždic keramických lepených flexibilním lepidlem Příplatek k cenám za dvousložkové lepidlo</t>
  </si>
  <si>
    <t>-135754707</t>
  </si>
  <si>
    <t>https://podminky.urs.cz/item/CS_URS_2022_01/771577115</t>
  </si>
  <si>
    <t>79</t>
  </si>
  <si>
    <t>771591112</t>
  </si>
  <si>
    <t>Izolace podlahy pod dlažbu nátěrem nebo stěrkou ve dvou vrstvách</t>
  </si>
  <si>
    <t>-487724182</t>
  </si>
  <si>
    <t>https://podminky.urs.cz/item/CS_URS_2022_01/771591112</t>
  </si>
  <si>
    <t>NIV*0,15</t>
  </si>
  <si>
    <t>80</t>
  </si>
  <si>
    <t>771591115</t>
  </si>
  <si>
    <t>Podlahy - dokončovací práce spárování silikonem</t>
  </si>
  <si>
    <t>1421447727</t>
  </si>
  <si>
    <t>https://podminky.urs.cz/item/CS_URS_2022_01/771591115</t>
  </si>
  <si>
    <t>"styk dlažba-obklad"</t>
  </si>
  <si>
    <t>"119"(1,1*2+1,65*2)-0,6</t>
  </si>
  <si>
    <t>"120"(0,9*2+0,95*2)-0,6</t>
  </si>
  <si>
    <t>"124"(1,1*2+1,65*2)-0,6</t>
  </si>
  <si>
    <t>"125"(0,9*2+0,95*2)-0,6</t>
  </si>
  <si>
    <t>"135"(1,1*2+1,3*2)-0,6</t>
  </si>
  <si>
    <t>"136"(0,9*2+0,95*2)-0,6</t>
  </si>
  <si>
    <t>"149"(1,9*2+1,65*2)-0,8</t>
  </si>
  <si>
    <t>81</t>
  </si>
  <si>
    <t>771591123</t>
  </si>
  <si>
    <t>Podlahy - dokončovací práce separační provazec do pružných spar, průměru 8 mm</t>
  </si>
  <si>
    <t>-1517946501</t>
  </si>
  <si>
    <t>https://podminky.urs.cz/item/CS_URS_2022_01/771591123</t>
  </si>
  <si>
    <t>"dtto silikonování"29,6</t>
  </si>
  <si>
    <t>82</t>
  </si>
  <si>
    <t>771591237</t>
  </si>
  <si>
    <t>Izolace podlahy pod dlažbu montáž těsnícího pásu pro styčné nebo dilatační spáry</t>
  </si>
  <si>
    <t>756498280</t>
  </si>
  <si>
    <t>https://podminky.urs.cz/item/CS_URS_2022_01/771591237</t>
  </si>
  <si>
    <t>"styk dlažba-obklad (s nátěrovou hydroizolací-koupelny)"29,6</t>
  </si>
  <si>
    <t>83</t>
  </si>
  <si>
    <t>59054220</t>
  </si>
  <si>
    <t>páska pružná těsnící hydroizolační š 185mm</t>
  </si>
  <si>
    <t>774670115</t>
  </si>
  <si>
    <t>29,6*1,05 'Přepočtené koeficientem množství</t>
  </si>
  <si>
    <t>84</t>
  </si>
  <si>
    <t>771591257</t>
  </si>
  <si>
    <t>Izolace podlahy pod dlažbu montáž těsnící manžety pro postup potrubí</t>
  </si>
  <si>
    <t>605055912</t>
  </si>
  <si>
    <t>https://podminky.urs.cz/item/CS_URS_2022_01/771591257</t>
  </si>
  <si>
    <t>"dle ZTI"9</t>
  </si>
  <si>
    <t>85</t>
  </si>
  <si>
    <t>59054255</t>
  </si>
  <si>
    <t>manžeta těsnící hydroizolační na prostupy potrubí</t>
  </si>
  <si>
    <t>224657993</t>
  </si>
  <si>
    <t>86</t>
  </si>
  <si>
    <t>771592011</t>
  </si>
  <si>
    <t>Čištění vnitřních ploch po položení dlažby podlah nebo schodišť chemickými prostředky</t>
  </si>
  <si>
    <t>-1588348619</t>
  </si>
  <si>
    <t>https://podminky.urs.cz/item/CS_URS_2022_01/771592011</t>
  </si>
  <si>
    <t>"pro ker.dlažbu"KD1</t>
  </si>
  <si>
    <t>87</t>
  </si>
  <si>
    <t>998771101</t>
  </si>
  <si>
    <t>Přesun hmot pro podlahy z dlaždic stanovený z hmotnosti přesunovaného materiálu vodorovná dopravní vzdálenost do 50 m v objektech výšky do 6 m</t>
  </si>
  <si>
    <t>1714025375</t>
  </si>
  <si>
    <t>https://podminky.urs.cz/item/CS_URS_2022_01/998771101</t>
  </si>
  <si>
    <t>88</t>
  </si>
  <si>
    <t>998771181</t>
  </si>
  <si>
    <t>Přesun hmot pro podlahy z dlaždic stanovený z hmotnosti přesunovaného materiálu Příplatek k ceně za přesun prováděný bez použití mechanizace pro jakoukoliv výšku objektu</t>
  </si>
  <si>
    <t>1042204271</t>
  </si>
  <si>
    <t>https://podminky.urs.cz/item/CS_URS_2022_01/998771181</t>
  </si>
  <si>
    <t>776</t>
  </si>
  <si>
    <t>Podlahy povlakové</t>
  </si>
  <si>
    <t>89</t>
  </si>
  <si>
    <t>776111111</t>
  </si>
  <si>
    <t>Příprava podkladu broušení podlah nového podkladu anhydritového</t>
  </si>
  <si>
    <t>1869890607</t>
  </si>
  <si>
    <t>https://podminky.urs.cz/item/CS_URS_2022_01/776111111</t>
  </si>
  <si>
    <t>"vinyl"P1</t>
  </si>
  <si>
    <t>90</t>
  </si>
  <si>
    <t>776111311</t>
  </si>
  <si>
    <t>Příprava podkladu vysátí podlah</t>
  </si>
  <si>
    <t>-443610177</t>
  </si>
  <si>
    <t>https://podminky.urs.cz/item/CS_URS_2022_01/776111311</t>
  </si>
  <si>
    <t>"vinyl"P1*3</t>
  </si>
  <si>
    <t>91</t>
  </si>
  <si>
    <t>776121112</t>
  </si>
  <si>
    <t>Příprava podkladu penetrace vodou ředitelná podlah</t>
  </si>
  <si>
    <t>606496970</t>
  </si>
  <si>
    <t>https://podminky.urs.cz/item/CS_URS_2022_01/776121112</t>
  </si>
  <si>
    <t>92</t>
  </si>
  <si>
    <t>776141122</t>
  </si>
  <si>
    <t>Příprava podkladu vyrovnání samonivelační stěrkou podlah min.pevnosti 30 MPa, tloušťky přes 3 do 5 mm</t>
  </si>
  <si>
    <t>-1247685155</t>
  </si>
  <si>
    <t>https://podminky.urs.cz/item/CS_URS_2022_01/776141122</t>
  </si>
  <si>
    <t>93</t>
  </si>
  <si>
    <t>776201812</t>
  </si>
  <si>
    <t>Demontáž povlakových podlahovin lepených ručně s podložkou</t>
  </si>
  <si>
    <t>-1708124894</t>
  </si>
  <si>
    <t>https://podminky.urs.cz/item/CS_URS_2022_01/776201812</t>
  </si>
  <si>
    <t>"dtto nová podlaha"P1</t>
  </si>
  <si>
    <t>94</t>
  </si>
  <si>
    <t>776251111</t>
  </si>
  <si>
    <t>Montáž podlahovin z přírodního linolea (marmolea) lepením standardním lepidlem z pásů standardních</t>
  </si>
  <si>
    <t>-1706571410</t>
  </si>
  <si>
    <t>https://podminky.urs.cz/item/CS_URS_2022_01/776251111</t>
  </si>
  <si>
    <t>"nové podlahy PVC-vinyl"</t>
  </si>
  <si>
    <t>"102,112,114-118,121,123,126-129,131-134,137-148"</t>
  </si>
  <si>
    <t>51,89+2+18,8+21,34+21,04+21,04+2,06+18,73+2,06+18,73+2,21+2,14+16,21+2,21+2,14+16,21+18,45+2,48+2,39+3,13+18,73+21,04+2,25+16,21+21,34+3,13+21,52+2,7</t>
  </si>
  <si>
    <t>21,04</t>
  </si>
  <si>
    <t>95</t>
  </si>
  <si>
    <t>284111-01</t>
  </si>
  <si>
    <t>PVC vinyl heterogenní zátěžová tl 2.00m</t>
  </si>
  <si>
    <t>-543341877</t>
  </si>
  <si>
    <t>Poznámka k položce:
plný popis viz.TZ
Heterogenní vinylová krytina v rolích. Produkt je tvořen kompaktní podkladovou vrstvou (5), výztuhou ze skelné mřížky (4), vrstvou nesoucí tištěný dekor (3), transparentní nášlapnou vrstvou (2), povrchovou úpravou Protecsol (1) nevyžadující aplikaci ochranných emulzí po celou dobu užívání. Celková tloušťka 2 mm, tloušťka nášlapné vrstvy 0,7 mm, třída zátěže 34/43, reakce na oheň Bfl-s1, kluznost za mokra R10, odolnost vůči bodové zátěži 0,03 mm, kročejová neprůzvučnost 6 dB, TVOC po 28 dnech dle ISO 16000-6 je &lt; 10 μg/ m3, bez obsahu jedovatých ftalátů, těžkých kovů a ostatních látek spadajících do skupiny CMR (karcinogeny, mutageny, reprotoxika).</t>
  </si>
  <si>
    <t>373,22*1,1 'Přepočtené koeficientem množství</t>
  </si>
  <si>
    <t>96</t>
  </si>
  <si>
    <t>776251411</t>
  </si>
  <si>
    <t>Montáž podlahovin z přírodního linolea (marmolea) spoj podlah svařováním za tepla</t>
  </si>
  <si>
    <t>-1256493991</t>
  </si>
  <si>
    <t>https://podminky.urs.cz/item/CS_URS_2022_01/776251411</t>
  </si>
  <si>
    <t>"pro vinyl"P1*0,75</t>
  </si>
  <si>
    <t>97</t>
  </si>
  <si>
    <t>776410811</t>
  </si>
  <si>
    <t>Demontáž soklíků nebo lišt pryžových nebo plastových</t>
  </si>
  <si>
    <t>-1848122797</t>
  </si>
  <si>
    <t>https://podminky.urs.cz/item/CS_URS_2022_01/776410811</t>
  </si>
  <si>
    <t>390</t>
  </si>
  <si>
    <t>98</t>
  </si>
  <si>
    <t>776421111</t>
  </si>
  <si>
    <t>Montáž lišt obvodových lepených</t>
  </si>
  <si>
    <t>141250871</t>
  </si>
  <si>
    <t>https://podminky.urs.cz/item/CS_URS_2022_01/776421111</t>
  </si>
  <si>
    <t>"pro vinyl"</t>
  </si>
  <si>
    <t>"102"1,8*2+1,45*2+27,9*2+0,15*28-(1,4+0,8*7+0,9*11+0,6)</t>
  </si>
  <si>
    <t>"112"1,25*2+1,75*2-(0,8*2)</t>
  </si>
  <si>
    <t>"114"3,45*2+5,6*2-0,8</t>
  </si>
  <si>
    <t>"115"3,45*2+7,4*2-0,9</t>
  </si>
  <si>
    <t>"116"3,45*2+6,1*2-0,9</t>
  </si>
  <si>
    <t>"117"3,45*2+6,1*2-0,9</t>
  </si>
  <si>
    <t>"118"1,25*2+1,8*2-(0,9+0,8)</t>
  </si>
  <si>
    <t>"121"3,45*2+5,6*2-0,9</t>
  </si>
  <si>
    <t>"123"1,25*2+1,8*2-(0,9+0,8)</t>
  </si>
  <si>
    <t>"126"3,45*2+5,6*2-0,9</t>
  </si>
  <si>
    <t>"127"1,7*2+1,45*2-(0,9+0,8+0,9)</t>
  </si>
  <si>
    <t>"128"1,65*2+1,45*2-0,6</t>
  </si>
  <si>
    <t>"129"3,45*2+4,7*2-0,9</t>
  </si>
  <si>
    <t>"131"1,7*2+1,3*2-(0,9+0,6+0,8)</t>
  </si>
  <si>
    <t>"132"1,65*2+1,3*2-0,6</t>
  </si>
  <si>
    <t>"133"3,445*2+4,7*2-0,8</t>
  </si>
  <si>
    <t>"134"3,45*2+7,4*2-(0,9+0,6)</t>
  </si>
  <si>
    <t>"137"2*2+1,4*2-0,8</t>
  </si>
  <si>
    <t>"138"1,45*2+1,65*2-(0,9+0,8)</t>
  </si>
  <si>
    <t>"139"1,9*2+1,65*2-0,8</t>
  </si>
  <si>
    <t>"140"3,45*2+5,6*2-0,9</t>
  </si>
  <si>
    <t>"141"3,45*2+6,1*2-0,9</t>
  </si>
  <si>
    <t>"142"1,9*2+1,3*2-0,6</t>
  </si>
  <si>
    <t>"143"3,45*2+4,7*2-0,8</t>
  </si>
  <si>
    <t>"144"3,45*2+7,4*2-(0,9+0,8)</t>
  </si>
  <si>
    <t>"145"1,9*2+1,65*2-0,8</t>
  </si>
  <si>
    <t>"146"3,45*2+7,4*2-(0,9+0,8)</t>
  </si>
  <si>
    <t>"147"1,8*2+1,65*2-0,8</t>
  </si>
  <si>
    <t>"148"3,45*2+6,1*2-(0,9+0,8)</t>
  </si>
  <si>
    <t>OL</t>
  </si>
  <si>
    <t>99</t>
  </si>
  <si>
    <t>697512-01</t>
  </si>
  <si>
    <t>lišta kobercová 70x9mm</t>
  </si>
  <si>
    <t>-491302642</t>
  </si>
  <si>
    <t>383,79*1,05 'Přepočtené koeficientem množství</t>
  </si>
  <si>
    <t>100</t>
  </si>
  <si>
    <t>776421711</t>
  </si>
  <si>
    <t>Montáž lišt vložení pásků z podlahoviny do lišt včetně nařezání</t>
  </si>
  <si>
    <t>1421029890</t>
  </si>
  <si>
    <t>https://podminky.urs.cz/item/CS_URS_2022_01/776421711</t>
  </si>
  <si>
    <t>"dtto obvod.lišta"OL</t>
  </si>
  <si>
    <t>101</t>
  </si>
  <si>
    <t>1792247160</t>
  </si>
  <si>
    <t>"dtto obvod.lišta"OL*0,1</t>
  </si>
  <si>
    <t>38,379*1,1 'Přepočtené koeficientem množství</t>
  </si>
  <si>
    <t>102</t>
  </si>
  <si>
    <t>776991111</t>
  </si>
  <si>
    <t>Ostatní práce spárování silikonem</t>
  </si>
  <si>
    <t>734249738</t>
  </si>
  <si>
    <t>https://podminky.urs.cz/item/CS_URS_2022_01/776991111</t>
  </si>
  <si>
    <t>"dtto obvod.lišty"OL</t>
  </si>
  <si>
    <t>103</t>
  </si>
  <si>
    <t>776991121</t>
  </si>
  <si>
    <t>Ostatní práce údržba nových podlahovin po pokládce čištění základní</t>
  </si>
  <si>
    <t>1606257838</t>
  </si>
  <si>
    <t>https://podminky.urs.cz/item/CS_URS_2022_01/776991121</t>
  </si>
  <si>
    <t>104</t>
  </si>
  <si>
    <t>776991811</t>
  </si>
  <si>
    <t>Ostatní práce odstranění přibité kovové pásky ze spoje</t>
  </si>
  <si>
    <t>1490969396</t>
  </si>
  <si>
    <t>https://podminky.urs.cz/item/CS_URS_2022_01/776991811</t>
  </si>
  <si>
    <t>105</t>
  </si>
  <si>
    <t>998776101</t>
  </si>
  <si>
    <t>Přesun hmot pro podlahy povlakové stanovený z hmotnosti přesunovaného materiálu vodorovná dopravní vzdálenost do 50 m v objektech výšky do 6 m</t>
  </si>
  <si>
    <t>1290341692</t>
  </si>
  <si>
    <t>https://podminky.urs.cz/item/CS_URS_2022_01/998776101</t>
  </si>
  <si>
    <t>106</t>
  </si>
  <si>
    <t>998776181</t>
  </si>
  <si>
    <t>Přesun hmot pro podlahy povlakové stanovený z hmotnosti přesunovaného materiálu Příplatek k cenám za přesun prováděný bez použití mechanizace pro jakoukoliv výšku objektu</t>
  </si>
  <si>
    <t>596853495</t>
  </si>
  <si>
    <t>https://podminky.urs.cz/item/CS_URS_2022_01/998776181</t>
  </si>
  <si>
    <t>781</t>
  </si>
  <si>
    <t>Dokončovací práce - obklady</t>
  </si>
  <si>
    <t>107</t>
  </si>
  <si>
    <t>781111011</t>
  </si>
  <si>
    <t>Příprava podkladu před provedením obkladu oprášení (ometení) stěny</t>
  </si>
  <si>
    <t>-1968849514</t>
  </si>
  <si>
    <t>https://podminky.urs.cz/item/CS_URS_2022_01/781111011</t>
  </si>
  <si>
    <t>KO*2</t>
  </si>
  <si>
    <t>108</t>
  </si>
  <si>
    <t>781121011</t>
  </si>
  <si>
    <t>Příprava podkladu před provedením obkladu nátěr penetrační na stěnu</t>
  </si>
  <si>
    <t>1645186972</t>
  </si>
  <si>
    <t>https://podminky.urs.cz/item/CS_URS_2022_01/781121011</t>
  </si>
  <si>
    <t>109</t>
  </si>
  <si>
    <t>781131112</t>
  </si>
  <si>
    <t>Izolace stěny pod obklad izolace nátěrem nebo stěrkou ve dvou vrstvách</t>
  </si>
  <si>
    <t>-939339102</t>
  </si>
  <si>
    <t>https://podminky.urs.cz/item/CS_URS_2022_01/781131112</t>
  </si>
  <si>
    <t>"nové obklady v-2,4m"</t>
  </si>
  <si>
    <t>"119"0,3*(1,1*2+1,65*2)-(0,6*0,3*2)</t>
  </si>
  <si>
    <t>"120"0,3*(0,9*2+0,95*2)-(0,6*0,3)</t>
  </si>
  <si>
    <t>"124"0,3*(1,1*2+1,65*2)-(0,6*0,3*2)</t>
  </si>
  <si>
    <t>"125"0,3*(0,9*2+0,95*2)-(0,6*0,3)</t>
  </si>
  <si>
    <t>"135"0,3*(1,1*2+1,3*2)-(0,6*0,3*2)</t>
  </si>
  <si>
    <t>"136"0,3*(0,9*2+0,95*2)-(0,6*0,3)</t>
  </si>
  <si>
    <t>"149"0,3*(1,9*2+1,65*2)-(0,8*0,3)</t>
  </si>
  <si>
    <t>"přípočet na výšku obkladu (za umyvadly)"(2,4-0,3)*(0,6*2+1,1*2+0,6*4+1,1+0,6*2)</t>
  </si>
  <si>
    <t>NIS*0,25</t>
  </si>
  <si>
    <t>110</t>
  </si>
  <si>
    <t>781131237</t>
  </si>
  <si>
    <t>Izolace stěny pod obklad montáž těsnícího pásu pro styčné nebo dilatační spáry</t>
  </si>
  <si>
    <t>859876656</t>
  </si>
  <si>
    <t>https://podminky.urs.cz/item/CS_URS_2022_01/781131237</t>
  </si>
  <si>
    <t>"pro izolaci"2,4*7+0,3*21</t>
  </si>
  <si>
    <t>111</t>
  </si>
  <si>
    <t>788770114</t>
  </si>
  <si>
    <t>23,1*1,05 'Přepočtené koeficientem množství</t>
  </si>
  <si>
    <t>112</t>
  </si>
  <si>
    <t>781131257</t>
  </si>
  <si>
    <t>Izolace stěny pod obklad montáž těsnící manžety pro postup potrubí</t>
  </si>
  <si>
    <t>-1618717701</t>
  </si>
  <si>
    <t>https://podminky.urs.cz/item/CS_URS_2022_01/781131257</t>
  </si>
  <si>
    <t>"dle ZTI"6+3</t>
  </si>
  <si>
    <t>113</t>
  </si>
  <si>
    <t>-1570180528</t>
  </si>
  <si>
    <t>114</t>
  </si>
  <si>
    <t>781161021</t>
  </si>
  <si>
    <t>Příprava podkladu před provedením obkladu montáž profilu ukončujícího profilu rohového, vanového</t>
  </si>
  <si>
    <t>-199784121</t>
  </si>
  <si>
    <t>https://podminky.urs.cz/item/CS_URS_2022_01/781161021</t>
  </si>
  <si>
    <t>"rohy"0,9*3</t>
  </si>
  <si>
    <t>115</t>
  </si>
  <si>
    <t>59054133</t>
  </si>
  <si>
    <t>profil ukončovací pro vnější hrany obkladů hliník leskle eloxovaný chromem 10x2500mm</t>
  </si>
  <si>
    <t>-1540643563</t>
  </si>
  <si>
    <t>2,7*1,1 'Přepočtené koeficientem množství</t>
  </si>
  <si>
    <t>116</t>
  </si>
  <si>
    <t>781474154</t>
  </si>
  <si>
    <t>Montáž obkladů vnitřních stěn z dlaždic keramických lepených flexibilním lepidlem velkoformátových hladkých přes 4 do 6 ks/m2</t>
  </si>
  <si>
    <t>1347808598</t>
  </si>
  <si>
    <t>https://podminky.urs.cz/item/CS_URS_2022_01/781474154</t>
  </si>
  <si>
    <t>"119"2,4*(1,1*2+1,65*2)-(0,6*1,97*2)</t>
  </si>
  <si>
    <t>"120"2,4*(0,9*2+0,95*2)+0,15*0,9-(0,6*1,97)</t>
  </si>
  <si>
    <t>"124"2,4*(1,1*2+1,65*2)-(0,6*1,97*2)</t>
  </si>
  <si>
    <t>"125"2,4*(0,9*2+0,95*2)+0,15*0,9-(0,6*1,97)</t>
  </si>
  <si>
    <t>"135"2,4*(1,1*2+1,3*2)-(0,6*1,97*2)</t>
  </si>
  <si>
    <t>"136"2,4*(0,9*2+0,95*2)+0,15*0,9-(0,6*1,97)</t>
  </si>
  <si>
    <t>"149"2,4*(1,9*2+1,65*2)-(0,8*1,97)</t>
  </si>
  <si>
    <t>117</t>
  </si>
  <si>
    <t>59761001</t>
  </si>
  <si>
    <t>obklad velkoformátový keramický hladký přes 4 do 6ks/m2</t>
  </si>
  <si>
    <t>-892966114</t>
  </si>
  <si>
    <t xml:space="preserve">Poznámka k položce:
za sucha lisované keramické obkladačky glazované
barva bílá matná
skup. BIII dle ČSN EN 14411
formát 30 x 60 cm rektifikovný , tloušťka 9 mm
kalibrované (max. odchylky dle ČSN EN 14411 příl. K – šířka/délka 0,5%, tloušťka ±0,5 mm,
přímost lícních hran 0,3%, pravoúhlost 0,5%, rovinnost líce ve středu a hrany/rohu +0,5% - 0,3%)
nasákavost E &gt; 10% (jednotlivě &gt; 9%)
pevnost v ohybu min. 15 N/mm2
lomové zatížení min. 200 N (tl. &lt; 7,5 mm)
odolné proti teplotním změnám
odolné proti vzniku vlasových trhlin
barevně stálé při vystavení světlu a UV záření
odolné proti chemikáliím
nehořlavé
</t>
  </si>
  <si>
    <t>69,791*1,15 'Přepočtené koeficientem množství</t>
  </si>
  <si>
    <t>118</t>
  </si>
  <si>
    <t>781477114</t>
  </si>
  <si>
    <t>Montáž obkladů vnitřních stěn z dlaždic keramických Příplatek k cenám za dvousložkový spárovací tmel</t>
  </si>
  <si>
    <t>-1008098835</t>
  </si>
  <si>
    <t>https://podminky.urs.cz/item/CS_URS_2022_01/781477114</t>
  </si>
  <si>
    <t>"ker.obklad"KO</t>
  </si>
  <si>
    <t>119</t>
  </si>
  <si>
    <t>781477115</t>
  </si>
  <si>
    <t>Montáž obkladů vnitřních stěn z dlaždic keramických Příplatek k cenám za dvousložkové lepidlo</t>
  </si>
  <si>
    <t>605450702</t>
  </si>
  <si>
    <t>https://podminky.urs.cz/item/CS_URS_2022_01/781477115</t>
  </si>
  <si>
    <t>120</t>
  </si>
  <si>
    <t>781495115</t>
  </si>
  <si>
    <t>Obklad - dokončující práce ostatní práce spárování silikonem</t>
  </si>
  <si>
    <t>814018374</t>
  </si>
  <si>
    <t>https://podminky.urs.cz/item/CS_URS_2022_01/781495115</t>
  </si>
  <si>
    <t>"kouty"2,4*28+0,9*3</t>
  </si>
  <si>
    <t>"okolo dveří"(0,6+1,97*2)*9+0,8+1,97*2</t>
  </si>
  <si>
    <t>121</t>
  </si>
  <si>
    <t>781495124</t>
  </si>
  <si>
    <t>Obklad - dokončující práce ostatní práce separační provazec do pružných spar, průměru 8 mm</t>
  </si>
  <si>
    <t>1018918747</t>
  </si>
  <si>
    <t>https://podminky.urs.cz/item/CS_URS_2022_01/781495124</t>
  </si>
  <si>
    <t>"dtto silikonování"115,5</t>
  </si>
  <si>
    <t>122</t>
  </si>
  <si>
    <t>781495141</t>
  </si>
  <si>
    <t>Obklad - dokončující práce průnik obkladem kruhový, bez izolace do DN 30</t>
  </si>
  <si>
    <t>1115710756</t>
  </si>
  <si>
    <t>https://podminky.urs.cz/item/CS_URS_2022_01/781495141</t>
  </si>
  <si>
    <t>"dle ZTI"6</t>
  </si>
  <si>
    <t>123</t>
  </si>
  <si>
    <t>781495143</t>
  </si>
  <si>
    <t>Obklad - dokončující práce průnik obkladem kruhový, bez izolace přes DN 90</t>
  </si>
  <si>
    <t>667383576</t>
  </si>
  <si>
    <t>https://podminky.urs.cz/item/CS_URS_2022_01/781495143</t>
  </si>
  <si>
    <t>"dle ZTI"3</t>
  </si>
  <si>
    <t>124</t>
  </si>
  <si>
    <t>781495211</t>
  </si>
  <si>
    <t>Čištění vnitřních ploch po provedení obkladu stěn chemickými prostředky</t>
  </si>
  <si>
    <t>46797268</t>
  </si>
  <si>
    <t>https://podminky.urs.cz/item/CS_URS_2022_01/781495211</t>
  </si>
  <si>
    <t>125</t>
  </si>
  <si>
    <t>998781101</t>
  </si>
  <si>
    <t>Přesun hmot pro obklady keramické stanovený z hmotnosti přesunovaného materiálu vodorovná dopravní vzdálenost do 50 m v objektech výšky do 6 m</t>
  </si>
  <si>
    <t>1020047571</t>
  </si>
  <si>
    <t>https://podminky.urs.cz/item/CS_URS_2022_01/998781101</t>
  </si>
  <si>
    <t>126</t>
  </si>
  <si>
    <t>998781181</t>
  </si>
  <si>
    <t>Přesun hmot pro obklady keramické stanovený z hmotnosti přesunovaného materiálu Příplatek k cenám za přesun prováděný bez použití mechanizace pro jakoukoliv výšku objektu</t>
  </si>
  <si>
    <t>1318066459</t>
  </si>
  <si>
    <t>https://podminky.urs.cz/item/CS_URS_2022_01/998781181</t>
  </si>
  <si>
    <t>783</t>
  </si>
  <si>
    <t>Dokončovací práce - nátěry</t>
  </si>
  <si>
    <t>127</t>
  </si>
  <si>
    <t>783901453</t>
  </si>
  <si>
    <t>Příprava podkladu betonových podlah před provedením nátěru vysátím</t>
  </si>
  <si>
    <t>-478769237</t>
  </si>
  <si>
    <t>https://podminky.urs.cz/item/CS_URS_2022_01/783901453</t>
  </si>
  <si>
    <t>"penetrace vyrov.stěrky"P1+KD1</t>
  </si>
  <si>
    <t>128</t>
  </si>
  <si>
    <t>783913171</t>
  </si>
  <si>
    <t>Penetrační nátěr betonových podlah hrubých syntetický</t>
  </si>
  <si>
    <t>770124236</t>
  </si>
  <si>
    <t>https://podminky.urs.cz/item/CS_URS_2022_01/783913171</t>
  </si>
  <si>
    <t>129</t>
  </si>
  <si>
    <t>783932165</t>
  </si>
  <si>
    <t>Vyrovnání podkladu betonových podlah v rozsahu opravované plochy, tloušťky do 3 mm modifikovanou cementovou stěrkou přes 30% do 50%</t>
  </si>
  <si>
    <t>-2006281231</t>
  </si>
  <si>
    <t>https://podminky.urs.cz/item/CS_URS_2022_01/783932165</t>
  </si>
  <si>
    <t>784</t>
  </si>
  <si>
    <t>Dokončovací práce - malby a tapety</t>
  </si>
  <si>
    <t>130</t>
  </si>
  <si>
    <t>784111001</t>
  </si>
  <si>
    <t>Oprášení (ometení) podkladu v místnostech výšky do 3,80 m</t>
  </si>
  <si>
    <t>-2102101581</t>
  </si>
  <si>
    <t>https://podminky.urs.cz/item/CS_URS_2022_01/784111001</t>
  </si>
  <si>
    <t>"dtto malby"1380,016</t>
  </si>
  <si>
    <t>131</t>
  </si>
  <si>
    <t>784121001</t>
  </si>
  <si>
    <t>Oškrabání malby v místnostech výšky do 3,80 m</t>
  </si>
  <si>
    <t>-1247106193</t>
  </si>
  <si>
    <t>https://podminky.urs.cz/item/CS_URS_2022_01/784121001</t>
  </si>
  <si>
    <t>"stropy bez podhledů"117,24</t>
  </si>
  <si>
    <t>"stěny"</t>
  </si>
  <si>
    <t>"102"2,65*(1,8*2+1,45*2+27,9*2+0,15*28)</t>
  </si>
  <si>
    <t>"112"2,55*(1,25*2+1,75*2)</t>
  </si>
  <si>
    <t>"114"2,55*(3,45*2+5,6*2)-(3*1,5)</t>
  </si>
  <si>
    <t>"115"2,55*(3,45*2+7,4*2)-(3*1,5)</t>
  </si>
  <si>
    <t>"116"2,55*(3,45*2+6,1*2)</t>
  </si>
  <si>
    <t>"117"2,55*(3,45*2+6,1*2)</t>
  </si>
  <si>
    <t>"118"2,55*(1,25*2+1,8*2)</t>
  </si>
  <si>
    <t>"121"2,55*(3,45*2+5,6*2)</t>
  </si>
  <si>
    <t>"123"2,55*(1,25*2+1,8*2)</t>
  </si>
  <si>
    <t>"126"2,55*(3,45*2+5,6*2)</t>
  </si>
  <si>
    <t>"127"2,55*(1,7*2+1,45*2)</t>
  </si>
  <si>
    <t>"128"2,55*(1,65*2+1,45*2)</t>
  </si>
  <si>
    <t>"129"2,55*(3,45*2+4,7*2)</t>
  </si>
  <si>
    <t>"131"2,55*(1,7*2+1,3*2)</t>
  </si>
  <si>
    <t>"132"2,55*(1,65*2+1,3*2)</t>
  </si>
  <si>
    <t>"133"2,55*(3,445*2+4,7*2)</t>
  </si>
  <si>
    <t>"134"2,55*(3,45*2+7,4*2)-(3*1,5)</t>
  </si>
  <si>
    <t>"137"2,55*(2*2+1,4*2)</t>
  </si>
  <si>
    <t>"138"2,55*(1,45*2+1,65*2)</t>
  </si>
  <si>
    <t>"139"2,55*(1,9*2+1,65*2)</t>
  </si>
  <si>
    <t>"140"2,55*(3,45*2+5,6*2)-(3*1,5)</t>
  </si>
  <si>
    <t>"141"2,55*(3,45*2+6,1*2)</t>
  </si>
  <si>
    <t>"142"2,55*(1,9*2+1,3*2)</t>
  </si>
  <si>
    <t>"143"2,55*(3,45*2+4,7*2)</t>
  </si>
  <si>
    <t>"144"2,55*(3,45*2+7,4*2)-(3*1,5)</t>
  </si>
  <si>
    <t>"145"2,55*(1,9*2+1,65*2)</t>
  </si>
  <si>
    <t>"146"2,55*(3,45*2+7,4*2)-(3*1,5)</t>
  </si>
  <si>
    <t>"147"2,55*(1,8*2+1,65*2)</t>
  </si>
  <si>
    <t>"148"2,55*(3,45*2+6,1*2)</t>
  </si>
  <si>
    <t>132</t>
  </si>
  <si>
    <t>784121011</t>
  </si>
  <si>
    <t>Rozmývání podkladu po oškrabání malby v místnostech výšky do 3,80 m</t>
  </si>
  <si>
    <t>709312667</t>
  </si>
  <si>
    <t>https://podminky.urs.cz/item/CS_URS_2022_01/784121011</t>
  </si>
  <si>
    <t>"dtto oškrábání"1309,033</t>
  </si>
  <si>
    <t>133</t>
  </si>
  <si>
    <t>784181121</t>
  </si>
  <si>
    <t>Penetrace podkladu jednonásobná hloubková akrylátová bezbarvá v místnostech výšky do 3,80 m</t>
  </si>
  <si>
    <t>-356562413</t>
  </si>
  <si>
    <t>https://podminky.urs.cz/item/CS_URS_2022_01/784181121</t>
  </si>
  <si>
    <t>"odpočet penetrace SDK"</t>
  </si>
  <si>
    <t>"SDK podhledy vč.čel"-(DF+ČDF+DFH2)</t>
  </si>
  <si>
    <t>134</t>
  </si>
  <si>
    <t>784211021</t>
  </si>
  <si>
    <t>Malby z malířských směsí oděruvzdorných za mokra jednonásobné, bílé za mokra oděruvzdorné středně v místnostech výšky do 3,80 m</t>
  </si>
  <si>
    <t>765551491</t>
  </si>
  <si>
    <t>https://podminky.urs.cz/item/CS_URS_2022_01/784211021</t>
  </si>
  <si>
    <t>135</t>
  </si>
  <si>
    <t>784211121</t>
  </si>
  <si>
    <t>Malby z malířských směsí oděruvzdorných za mokra dvojnásobné, bílé za mokra oděruvzdorné středně v místnostech výšky do 3,80 m</t>
  </si>
  <si>
    <t>-2004773868</t>
  </si>
  <si>
    <t>https://podminky.urs.cz/item/CS_URS_2022_01/784211121</t>
  </si>
  <si>
    <t>"SDK podhledy"DF+ČDF+DFH2</t>
  </si>
  <si>
    <t>136</t>
  </si>
  <si>
    <t>784211163</t>
  </si>
  <si>
    <t>Malby z malířských směsí oděruvzdorných za mokra Příplatek k cenám dvojnásobných maleb za provádění barevné malby tónované na tónovacích automatech, v odstínu středně sytém</t>
  </si>
  <si>
    <t>-17255532</t>
  </si>
  <si>
    <t>https://podminky.urs.cz/item/CS_URS_2022_01/784211163</t>
  </si>
  <si>
    <t>"malby stěn"1380,016-(117,24+DF+ČDF+DFH2)</t>
  </si>
  <si>
    <t>137</t>
  </si>
  <si>
    <t>784211167</t>
  </si>
  <si>
    <t>Malby z malířských směsí oděruvzdorných za mokra Příplatek k cenám dvojnásobných maleb za provádění barevné malby tónované na tónovacích automatech, v odstínu náročném</t>
  </si>
  <si>
    <t>-827569804</t>
  </si>
  <si>
    <t>https://podminky.urs.cz/item/CS_URS_2022_01/784211167</t>
  </si>
  <si>
    <t>"stropy černý odstín"</t>
  </si>
  <si>
    <t>"102,104,112,118,123,127,131,138,142,147"51,89+6,4+2+2,06+2,06+2,21+2,21+2,39+2,25+2,7</t>
  </si>
  <si>
    <t>N00</t>
  </si>
  <si>
    <t>Sanitární vybavení</t>
  </si>
  <si>
    <t>138</t>
  </si>
  <si>
    <t>N00-a</t>
  </si>
  <si>
    <t>a-zásobník na toaletní papír (nerez)</t>
  </si>
  <si>
    <t>-200377859</t>
  </si>
  <si>
    <t>Poznámka k položce:
položka obsahuje náklady na dodávku,montáž,dopravu a staveništní přesun</t>
  </si>
  <si>
    <t>139</t>
  </si>
  <si>
    <t>N00-b</t>
  </si>
  <si>
    <t>b-WC souprava nástěnná (nerez)</t>
  </si>
  <si>
    <t>1858021400</t>
  </si>
  <si>
    <t>140</t>
  </si>
  <si>
    <t>N00-c</t>
  </si>
  <si>
    <t xml:space="preserve">c-odpadkový koš (nerez) </t>
  </si>
  <si>
    <t>-1310722265</t>
  </si>
  <si>
    <t>141</t>
  </si>
  <si>
    <t>N00-d</t>
  </si>
  <si>
    <t>d- zásobník na papírové ručníky skládané</t>
  </si>
  <si>
    <t>-601176086</t>
  </si>
  <si>
    <t>142</t>
  </si>
  <si>
    <t>N00-e</t>
  </si>
  <si>
    <t>e-zásobník na hygienické sáčky (nerez)</t>
  </si>
  <si>
    <t>1476558663</t>
  </si>
  <si>
    <t>143</t>
  </si>
  <si>
    <t>N00-f</t>
  </si>
  <si>
    <t>f-odpadkový hygienický koš malý</t>
  </si>
  <si>
    <t>2033927172</t>
  </si>
  <si>
    <t>144</t>
  </si>
  <si>
    <t>N00-g</t>
  </si>
  <si>
    <t>g-dávkovač tekutého mýdla</t>
  </si>
  <si>
    <t>-94614765</t>
  </si>
  <si>
    <t>145</t>
  </si>
  <si>
    <t>N00-h</t>
  </si>
  <si>
    <t>h-zrcadlo š=1000 mm v=800mm (nerez)</t>
  </si>
  <si>
    <t>1192048339</t>
  </si>
  <si>
    <t>2022/HEX/01-14 - D.1.4-Technika prostředí staveb</t>
  </si>
  <si>
    <t>Soupis:</t>
  </si>
  <si>
    <t>2022/HEX/01-14-1 - D.1.4.1-Zařízení zdravotně technických instalací</t>
  </si>
  <si>
    <t>Ing.M.Patočka</t>
  </si>
  <si>
    <t>Před započetím prací nutno odsouhlasit přesné umístění, typ, barevné řešení všech koncových prvků elektro (slaboproud, silnoproudu), vzduchotechniky, zdravotechniky s investorem a projektantem interiérového řešení.  V níže uvedené specifikaci zařízení jsou uvedené typy výrobků a zařízení pouze jako příklad určující minimální mez standardu výrobků. Tato specifikace materiálu byla vypracována na základě znalostí a podkladů známých v době jejího zhotovení. Je specifikací předběžnou a proto není konečným podkladem pro objednávky a dodávky. Ze strany projektanta není námitek v případě záměny výrobků, které jsou uvedeny v projektu za předpokladu, že budou dodrženy veškeré standardy a technické parametry, zejména hlučnost, výkon, váha a rozměry jsou hodnoty maximální. Záměně výrobků musí předcházet vzorkování a odsouhlasení od investora. Dále při záměně výrobků je nutno dořešit či prověřit veškeré vazby na navazující profese. Dokumentace tvoří jeden celek a je nutno, zvláště při stanovení ceny, se s ní komplexně seznámit. Tato dokumentace je dokumentací pro výběr dodavatele a nenahrazuje dokumentaci prováděcí a dodavatelskou. Při zpracování nabídky je nutné vycházet ze všech částí dokumentace (zadávací dokumenty,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celé zařízení bylo funkční a splňovalo všechny předpisy, které se na ně vztahují. Součástí ceny (zahrnuto v jednotkových cenách - pokud není uvedeno v samostaté položce) je mimo jiné: jiné materiály, montáž atd. neuvedené samostatně, ale které je nutné zahrnout do celkového rozsahu prací podle výkresů a praxe dodavatele, stavební přípomoce, požární zatěsnění prostupů potrubí při průchodu požárními úseky, montáž, demontáž a udržování montážního lešení s pracovními podlážkami včetně těch nad 2 m výšky, přesun hmot a suti, uložení suti na skládku vč. poplatku, doprava, zpevněné montážní plochy, veškeré pomocné nosné konstrukce, štítky pro řádné a trvalé značení komponent, závěsy, nátěry, materiály a práce nezbytné z důvodu koordinace s ostatními profesemi, speciální nářadí a nástroje, speciální opatření při provádění prací,  náklady související s výstavbou v zimním období, průběžný úklid staveniště a přilehlých komunikací, likvidace odpadů, dočasná dopravní omezení apod. a jakékoliv další prvky, zařízení, práce a pomocné materiály, neuvedené v tomto soupisu výkonů, které jsou ale nezbytně nutné k dodání, instalaci, dokončení a provozování díla které je provedeno řádně a je plně funkční a je v souladu s projektovou dokumentací a se zákony a předpisy platnými v České republice. Ve všech položkách jsou započítány náklady na dopravu. Pokud není u položky soupisu prací uvedena žádná cenová soustava, položka není zatříděna v žádné cenové soustavě (ÚRS nebo RTS).</t>
  </si>
  <si>
    <t>D1 - POTRUBÍ SV</t>
  </si>
  <si>
    <t>D2 - IZOLACE SV</t>
  </si>
  <si>
    <t>D3 - POTRUBÍ TV</t>
  </si>
  <si>
    <t>D4 - IZOLACE TV</t>
  </si>
  <si>
    <t>D5 - MONTÁŽ POTRUBÍ</t>
  </si>
  <si>
    <t>D6 - ARMATURY</t>
  </si>
  <si>
    <t>D7 - TECHNOLOGICKÁ ZAŘÍZENÍ</t>
  </si>
  <si>
    <t>D8 - ZAŘIZOVACÍ PŘEDMĚTY</t>
  </si>
  <si>
    <t xml:space="preserve">    ZAŘIZOVACÍ PŘEDMĚTY - ZAŘIZOVACÍ PŘEDMĚTY</t>
  </si>
  <si>
    <t xml:space="preserve">    BATERIE - BATERIE</t>
  </si>
  <si>
    <t xml:space="preserve">    MONTÁŽ - MONTÁŽ</t>
  </si>
  <si>
    <t>D9 - OSTATNÍ</t>
  </si>
  <si>
    <t>D1</t>
  </si>
  <si>
    <t>POTRUBÍ SV</t>
  </si>
  <si>
    <t>01</t>
  </si>
  <si>
    <t>Potrubí PPr PN 20 D 20 mm - svar polyfuze</t>
  </si>
  <si>
    <t>Poznámka k položce:
Potrubí pro rozvod studené vody bude z PPr, PN20 vícevrstvé. Bude spojováno svařováním a s použitím speciálních fitinek</t>
  </si>
  <si>
    <t>02</t>
  </si>
  <si>
    <t>Potrubí PPr PN 20 D 32 mm - svar polyfuze</t>
  </si>
  <si>
    <t>D2</t>
  </si>
  <si>
    <t>IZOLACE SV</t>
  </si>
  <si>
    <t>03</t>
  </si>
  <si>
    <t>Izolace návleková tl. 13 mm - vnitřní průměr 20 mm</t>
  </si>
  <si>
    <t>Poznámka k položce:
Potrubí studené vody uvnitř budovy bude po celé délce izolováno dle vyhlášky 193/2007 sb., ventily a další armatury nebudou izolovány. Bude použita flexibilní tepelná izolace z polyethylenu (typu tubolit nebo ekvivalent). Stáhnutí pouzdra v příčném směru se doporučuje ALS páskou na 3 místech na 1m běžný.</t>
  </si>
  <si>
    <t>04</t>
  </si>
  <si>
    <t>Izolace návleková tl. 13 mm - vnitřní průměr 32 mm</t>
  </si>
  <si>
    <t>D3</t>
  </si>
  <si>
    <t>POTRUBÍ TV</t>
  </si>
  <si>
    <t>05</t>
  </si>
  <si>
    <t>Poznámka k položce:
Potrubí pro rozvod teplé užitkové vody bude z PPr, PN20 se sníženou tepelnou roztažností. Bude spojováno svařováním a s použitím speciálních fitinek pro spojování tohoto potrubí. Potrubí bude po celé délce izolováno dle vyhlášky 193/2007 sb.</t>
  </si>
  <si>
    <t>06</t>
  </si>
  <si>
    <t>Potrubí PPr PN 20 D 25 mm - svar polyfuze</t>
  </si>
  <si>
    <t>D4</t>
  </si>
  <si>
    <t>IZOLACE TV</t>
  </si>
  <si>
    <t>07</t>
  </si>
  <si>
    <t>Izolace návleková tl. 10 mm - vnitřní průměr 20 mm</t>
  </si>
  <si>
    <t>Poznámka k položce:
Potrubí bude po celé délce izolováno dle vyhlášky 193/2007 sb., ventily a další armatury nebudou izolovány. Bude použita flexibilní tepelná izolace z polyethylenu (typu Tubolit nebo ekvivalent). Stáhnutí pouzdra v příčném směru se doporučuje ALS páskou na 3 místech na 1m běžný.</t>
  </si>
  <si>
    <t>08</t>
  </si>
  <si>
    <t>Izolace návleková tl. 30 mm - vnitřní průměr pouzdra 25 mm</t>
  </si>
  <si>
    <t>D5</t>
  </si>
  <si>
    <t>MONTÁŽ POTRUBÍ</t>
  </si>
  <si>
    <t>09</t>
  </si>
  <si>
    <t>montáž potrubí PPR do pr.25mm včetně tvarovek a izolace</t>
  </si>
  <si>
    <t>Poznámka k položce:
Vnitřní rozvody jsou vedeny volně ve žlábcích (pozink) a uchyceny do objímek na závěsech a v nenosných přizdívkách a v SK příčkách. V betonových nosných prvcích budou provedeny prostupy.</t>
  </si>
  <si>
    <t>montáž potrubí PPR do pr.40mm včetně tvarovek a izolace</t>
  </si>
  <si>
    <t>D6</t>
  </si>
  <si>
    <t>ARMATURY</t>
  </si>
  <si>
    <t>Filtr DN 20</t>
  </si>
  <si>
    <t>Kulový kohout DN 20</t>
  </si>
  <si>
    <t>Zpětná klapka DN 20 mosaz</t>
  </si>
  <si>
    <t>Kulový kohout DN 25</t>
  </si>
  <si>
    <t>Nástěnka PPR 20</t>
  </si>
  <si>
    <t>Rohový ventil DN15</t>
  </si>
  <si>
    <t>D7</t>
  </si>
  <si>
    <t>TECHNOLOGICKÁ ZAŘÍZENÍ</t>
  </si>
  <si>
    <t>Cirkulační čerpadlo</t>
  </si>
  <si>
    <t xml:space="preserve">Svislý zásobníkový elektrický ohřívač vody </t>
  </si>
  <si>
    <t>přikotvení a zapojení ohřívače na zeď</t>
  </si>
  <si>
    <t>D8</t>
  </si>
  <si>
    <t>ZAŘIZOVACÍ PŘEDMĚTY</t>
  </si>
  <si>
    <t>Klozet závěsný odpad zadní</t>
  </si>
  <si>
    <t>Poznámka k položce:
Výběr konkrétních výrobků a jejich ceny upřesní interiérový návrh případně investor.</t>
  </si>
  <si>
    <t>Podomítková nádržka pro WC</t>
  </si>
  <si>
    <t>Kuchyňský dřez</t>
  </si>
  <si>
    <t>soubor</t>
  </si>
  <si>
    <t>Umyvadlo připevněné na stěnu šrouby na sifon 600 mm</t>
  </si>
  <si>
    <t>Výlevka kombinovaná</t>
  </si>
  <si>
    <t>BATERIE</t>
  </si>
  <si>
    <t>Baterie dřezové stojánkové pákové s otáčivým kulatým ústím a délkou ramínka 265 mm</t>
  </si>
  <si>
    <t>Baterie umyvadlové stojánkové pákové s výpustí</t>
  </si>
  <si>
    <t>Baterie podomítková pro výlevky</t>
  </si>
  <si>
    <t>MONTÁŽ</t>
  </si>
  <si>
    <t>montáž podomítkové nádržky wc (přikotvení, připojení odpadu a vody)</t>
  </si>
  <si>
    <t>montáž nástěnného wc (usazení, zapojení)</t>
  </si>
  <si>
    <t>montáž baterie umyvadlové (stojánková, nástěnná)</t>
  </si>
  <si>
    <t>montáž rohového ventilu</t>
  </si>
  <si>
    <t>montáž nástěnky PPR pro rohový ventil</t>
  </si>
  <si>
    <t>D9</t>
  </si>
  <si>
    <t>OSTATNÍ</t>
  </si>
  <si>
    <t>Zkouška těsnosti vodovodního potrubí</t>
  </si>
  <si>
    <t>Proplach a dezinfekce vodovodního potrubí</t>
  </si>
  <si>
    <t>Přesun hmot vodovod vnitřní</t>
  </si>
  <si>
    <t>T</t>
  </si>
  <si>
    <t>2022/HEX/01-14-2 - D.1.4.2-Zařízení silnoproudé elektrotechniky</t>
  </si>
  <si>
    <t>Ing.J.Petlach</t>
  </si>
  <si>
    <t>D142.01 - Demontáže</t>
  </si>
  <si>
    <t>D142.02 - Elektroinstalační úložný materiál</t>
  </si>
  <si>
    <t>D142.03 - Kabely a vodiče</t>
  </si>
  <si>
    <t>D142.04 - Rozváděče</t>
  </si>
  <si>
    <t>D142.05 - Elektroinstalační materiál</t>
  </si>
  <si>
    <t>D142.06 - Svítidla</t>
  </si>
  <si>
    <t>D142.07 - Požární zabezpečení stavby</t>
  </si>
  <si>
    <t>D142.08 - Zednické výpomoci</t>
  </si>
  <si>
    <t>D142.09 - Hodinové zúčtovací sazby</t>
  </si>
  <si>
    <t>D142.01</t>
  </si>
  <si>
    <t>Demontáže</t>
  </si>
  <si>
    <t>D142.0101</t>
  </si>
  <si>
    <t>Spínač univerzální s možností podsvětlení, řazení 6(1)</t>
  </si>
  <si>
    <t>D142.0102</t>
  </si>
  <si>
    <t>zásuvka 230V</t>
  </si>
  <si>
    <t>D142.0103</t>
  </si>
  <si>
    <t>Svítidlo 230V, přisazené</t>
  </si>
  <si>
    <t>D142.0104</t>
  </si>
  <si>
    <t>kabel do 4x50</t>
  </si>
  <si>
    <t>D142.0105</t>
  </si>
  <si>
    <t>rozvodnice zapuštěná</t>
  </si>
  <si>
    <t>D142.0106</t>
  </si>
  <si>
    <t>ekologická likvidace</t>
  </si>
  <si>
    <t>D142.02</t>
  </si>
  <si>
    <t>Elektroinstalační úložný materiál</t>
  </si>
  <si>
    <t>D142.0201</t>
  </si>
  <si>
    <t>KABELOVÝ ŽLAB vč.závěsů a výložníků po 2,5m, tloušťka 0,75mm, 50kg/m perforovaný, bez víka, pro zařízení nn 62/50</t>
  </si>
  <si>
    <t>D142.0202</t>
  </si>
  <si>
    <t>KABELOVÝ ŽLAB vč.závěsů a výložníků po 2,5m, tloušťka 0,75mm, 50kg/m perforovaný, bez víka, pro zařízení nn 125/50</t>
  </si>
  <si>
    <t>D142.0203</t>
  </si>
  <si>
    <t>TRUBKA BEZHALOGENOVÁ, NA POVRCH PLASTOVÁ, VČ.PŘÍCHYTEK D16</t>
  </si>
  <si>
    <t>D142.0204</t>
  </si>
  <si>
    <t>PODPARAPETNÍ KANÁL BÍLÝ PK 110x65_HD</t>
  </si>
  <si>
    <t>D142.0205</t>
  </si>
  <si>
    <t>PODPARAPETNÍ KANÁL BÍLÝ PK 110/65 D + vkládací dělící příčka</t>
  </si>
  <si>
    <t>D142.03</t>
  </si>
  <si>
    <t>Kabely a vodiče</t>
  </si>
  <si>
    <t>D142.0301</t>
  </si>
  <si>
    <t>VODIČ JEDNOŽILOVÝ, IZOLACE PVC CY 4 mm2,</t>
  </si>
  <si>
    <t>D142.0302</t>
  </si>
  <si>
    <t>VODIČ JEDNOŽILOVÝ, IZOLACE PVC CY 16 mm2,ŽZ,</t>
  </si>
  <si>
    <t>D142.0303</t>
  </si>
  <si>
    <t>KABEL SILOVÝ,IZOLACE PVC CYKY 2Ax1.5 mm2,</t>
  </si>
  <si>
    <t>D142.0304</t>
  </si>
  <si>
    <t>KABEL SILOVÝ,IZOLACE PVC CYKY 3Ax1.5 mm2,</t>
  </si>
  <si>
    <t>D142.0305</t>
  </si>
  <si>
    <t>KABEL SILOVÝ,IZOLACE PVC CYKY 3Cx1.5 mm2,</t>
  </si>
  <si>
    <t>D142.0306</t>
  </si>
  <si>
    <t>KABEL SILOVÝ,IZOLACE PVC CYKY 3Cx2.5 mm2,</t>
  </si>
  <si>
    <t>D142.0307</t>
  </si>
  <si>
    <t>KABEL SILOVÝ,IZOLACE PVC CYKY 5Cx16 mm2,</t>
  </si>
  <si>
    <t>D142.0308</t>
  </si>
  <si>
    <t>UKONČENÍ KABELŮ V ROZVÁDĚČÍCH, SPOTŘEBIČÍCH (NE SVÍTIDLA, ZÁSUVKY, VYPÍNAČE) 5x4 mm2</t>
  </si>
  <si>
    <t>D142.0309</t>
  </si>
  <si>
    <t>UKONČENÍ KABELŮ V ROZVÁDĚČÍCH, SPOTŘEBIČÍCH (NE SVÍTIDLA, ZÁSUVKY, VYPÍNAČE) 5x10 mm2</t>
  </si>
  <si>
    <t>D142.0310</t>
  </si>
  <si>
    <t>UKONČENÍ KABELŮ V ROZVÁDĚČÍCH, SPOTŘEBIČÍCH (NE SVÍTIDLA, ZÁSUVKY, VYPÍNAČE) 5x50 mm2</t>
  </si>
  <si>
    <t>D142.0311</t>
  </si>
  <si>
    <t>UKONČENÍ KABELŮ V ROZVÁDĚČÍCH, SPOTŘEBIČÍCH (NE SVÍTIDLA, ZÁSUVKY, VYPÍNAČE) 5x150 mm2</t>
  </si>
  <si>
    <t>D142.0312</t>
  </si>
  <si>
    <t>UKONČENÍ KABELŮ V ROZVÁDĚČÍCH, SPOTŘEBIČÍCH (NE SVÍTIDLA, ZÁSUVKY, VYPÍNAČE) 1x500 mm2</t>
  </si>
  <si>
    <t>D142.0313</t>
  </si>
  <si>
    <t>UKONČENÍ VODIČŮ V ROZVADĚČÍCH, KABELOVÁ OKA Do 4 mm2</t>
  </si>
  <si>
    <t>D142.0314</t>
  </si>
  <si>
    <t>UKONČENÍ VODIČŮ V ROZVADĚČÍCH, KABELOVÁ OKA Do 10 mm2</t>
  </si>
  <si>
    <t>D142.04</t>
  </si>
  <si>
    <t>Rozváděče</t>
  </si>
  <si>
    <t>D142.0401</t>
  </si>
  <si>
    <t>Rozváděč R1 viz v.č D142-04 zapuštěná rozvodnice 600 x 1800 x 250) mm přívod vrchem, vývody vrchem, 63A, 400V, IP30/20, Ik&lt;6kA</t>
  </si>
  <si>
    <t>D142.05</t>
  </si>
  <si>
    <t>Elektroinstalační materiál</t>
  </si>
  <si>
    <t>D142.0501</t>
  </si>
  <si>
    <t>VYPÍNAČE POD OMÍTKU, PŘÍSTROJ, KOLÉBKA, BÍLÝ,IP20 10A, 250V spínače jednopólový, řazení 1,</t>
  </si>
  <si>
    <t>D142.0502</t>
  </si>
  <si>
    <t>VYPÍNAČE POD OMÍTKU, PŘÍSTROJ, KOLÉBKA, BÍLÝ,IP20 10A, 250V spínač sériový; řazení 5,</t>
  </si>
  <si>
    <t>D142.0503</t>
  </si>
  <si>
    <t>ČIDLO POHYBU S ČAS.DOBĚHEM 8m, 360°, 10A, 230V, IP43, stropní, 1 kontakt</t>
  </si>
  <si>
    <t>D142.0504</t>
  </si>
  <si>
    <t>ZÁSUVKA NN KOMPLETNÍ, IP20, 16A, 230V, BÍLÁ jednonásobná, s ochranným kolíkem, MODUL 45</t>
  </si>
  <si>
    <t>D142.0505</t>
  </si>
  <si>
    <t>ZÁSUVKA NN KOMPLETNÍ, IP20, 16A, 230V, BÍLÁ jednonásobná, s ochranným kolíkem, 3.st.proti přepětí,, MODUL 45</t>
  </si>
  <si>
    <t>D142.0506</t>
  </si>
  <si>
    <t>ZÁSUVKA NN KOMPLETNÍ, IP20, 16A, 230V, BÍLÁ dvojnásobná, s ochranným kolíkem,</t>
  </si>
  <si>
    <t>D142.0507</t>
  </si>
  <si>
    <t>ELEKTROINSTALAČNÍ KRABICE KRABICE PŘÍSTROJOVÁ KU68</t>
  </si>
  <si>
    <t>D142.0508</t>
  </si>
  <si>
    <t>ELEKTROINSTALAČNÍ KRABICE KRABICE PŘÍSTROJOVÁ DO PARAPET.ŽLABU M45</t>
  </si>
  <si>
    <t>D142.0509</t>
  </si>
  <si>
    <t>ELEKTROINSTALAČNÍ KRABICE KRABICE ODBOČNÁ VČ. SVOREK do 4mm2</t>
  </si>
  <si>
    <t>D142.0510</t>
  </si>
  <si>
    <t>SVORKA PRO VYROVNÁNÍ POTENCIÁLŮ Svorka pro pospojování, 10x6mm2</t>
  </si>
  <si>
    <t>D142.06</t>
  </si>
  <si>
    <t>Svítidla</t>
  </si>
  <si>
    <t>D142.0601</t>
  </si>
  <si>
    <t>Svítidlo A LED VESTAVNÉ DO KAZET 600X600, 36W/4000K, UGR&lt;19, TĚLESO AL BÍLÝ LAK, MIKROPRISMATICKÝ DIFUZOR, 230V, IP20</t>
  </si>
  <si>
    <t>D142.0602</t>
  </si>
  <si>
    <t>Svítidlo B SV. VESTAVNÉ LED 13W 4000K UGR&lt;19 BÍLÁ BARVA D=193MM H=60MM, 230V,IP20</t>
  </si>
  <si>
    <t>D142.0603</t>
  </si>
  <si>
    <t>Svítidlo C SV. ZÁVĚSNÉ LED 39W/3000K, TĚLESO SV. SLITINA Al, BARVA ČERNÁ, VYSOKÝ OPÁLOVÝ KRYT, L=942mm, 230V, IP20</t>
  </si>
  <si>
    <t>D142.0604</t>
  </si>
  <si>
    <t>Svítidlo C Závěs lankový s kuželovou krytkou 318 lakovanou černá RAL 9005 mat,L=1200 mm</t>
  </si>
  <si>
    <t>D142.0605</t>
  </si>
  <si>
    <t>Svítidlo C Závěs lankový pro přívod 518 lakovanou černá RAL 9005 mat,L=1200 mm</t>
  </si>
  <si>
    <t>D142.0606</t>
  </si>
  <si>
    <t>Svítidlo C přívodní šňůra 3x0,75mm, transparetní</t>
  </si>
  <si>
    <t>D142.0607</t>
  </si>
  <si>
    <t>Svítidlo NA nouzové PŘISAZENÉ LED NOUZPVÉ SVÍTIDLO, CHARAKTERISTIKA KORIDOR, 5W, 230V, IP20, AUTONOMNOST 60 MIN.</t>
  </si>
  <si>
    <t>D142.0608</t>
  </si>
  <si>
    <t>PIKTOGRAM SAMOLEPÍCÍ REFLEXNÍ TABULKA ZNAČÍCÍ SMĚR ÚNIKU</t>
  </si>
  <si>
    <t>D142.07</t>
  </si>
  <si>
    <t>Požární zabezpečení stavby</t>
  </si>
  <si>
    <t>D142.0701</t>
  </si>
  <si>
    <t>Protipožární přepážky - odolnost 60min Protip.průchod stěnou t 30cm</t>
  </si>
  <si>
    <t>D142.08</t>
  </si>
  <si>
    <t>Zednické výpomoci</t>
  </si>
  <si>
    <t>D142.0801</t>
  </si>
  <si>
    <t>VYBOURANI OTVORU VE STENE BETONOVE DO PRUMERU 60mm Stena do 150mm</t>
  </si>
  <si>
    <t>D142.0802</t>
  </si>
  <si>
    <t>VYSEKANI KAPES VE ZDIVU BETONOVEM DO PLOCHY 10 dm2 Hl.150mm</t>
  </si>
  <si>
    <t>D142.0803</t>
  </si>
  <si>
    <t>VYSEKANI KAPES VE ZDIVU BETONOVEM PRO KRABICE 50x50x50 mm</t>
  </si>
  <si>
    <t>D142.0804</t>
  </si>
  <si>
    <t>VYSEKANI RYH V BETONOVYCH ZDECH - HLOUBKA 30mm Sire 30 mm</t>
  </si>
  <si>
    <t>D142.0805</t>
  </si>
  <si>
    <t>HRUBA VYPLN RYH MALTOU Jakekoliv sire</t>
  </si>
  <si>
    <t>D142.09</t>
  </si>
  <si>
    <t>Hodinové zúčtovací sazby</t>
  </si>
  <si>
    <t>D142.0901</t>
  </si>
  <si>
    <t>KOORDINACE POSTUPU PRACI S ostatnimi profesemi</t>
  </si>
  <si>
    <t>D142.0902</t>
  </si>
  <si>
    <t>PROVEDENI REVIZNICH ZKOUSEK Revizni technik</t>
  </si>
  <si>
    <t>2022/HEX/01-14-3 - D.1.4.3-Zařízení slaboproudé elektrotechniky</t>
  </si>
  <si>
    <t>Ing.P.Míka</t>
  </si>
  <si>
    <t>D1 - Strukturovaná kabeláž</t>
  </si>
  <si>
    <t xml:space="preserve">    D2 - Zařízení</t>
  </si>
  <si>
    <t xml:space="preserve">    D3 - Trasy</t>
  </si>
  <si>
    <t xml:space="preserve">    D4 - Ostatní</t>
  </si>
  <si>
    <t xml:space="preserve">D5 - EZS </t>
  </si>
  <si>
    <t>D6 - Hrubé rozvody</t>
  </si>
  <si>
    <t>Strukturovaná kabeláž</t>
  </si>
  <si>
    <t>Zařízení</t>
  </si>
  <si>
    <t>RACK rozvaděč: práce spojené s reorganizací stávající zakončené kabeláže, přesuny jednotlivých panelů dle požadavků UP FTK, pro možnost osazenínových doplněných PATCH panelů, odpojení rušených rozvodů</t>
  </si>
  <si>
    <t>4*1</t>
  </si>
  <si>
    <t>RACK 19" 18U, 600x600, rozvaděče pro doplnění ke stávajícím RACK rozvaděčům - navýšení kapacity</t>
  </si>
  <si>
    <t>Ventilační jednotka: 2x ventilátor, pro doplňované RACK rozvaděče</t>
  </si>
  <si>
    <t>1*1</t>
  </si>
  <si>
    <t>Optická vana, 12xSC kompletní (vana, čelo vany, optická kazeta s ochranami sváru)</t>
  </si>
  <si>
    <t>2*1</t>
  </si>
  <si>
    <t>Optický PigTail SC, 0,5m, SM 9/125</t>
  </si>
  <si>
    <t>12*2</t>
  </si>
  <si>
    <t>Optická spojka SC-SC</t>
  </si>
  <si>
    <t>Patch panel modulární, 24x RJ45 - pro metalický propoj Cat.6A</t>
  </si>
  <si>
    <t>KeyStone RJ45, Cat.6A, STP do modulárního PATCH panelu</t>
  </si>
  <si>
    <t>2*3</t>
  </si>
  <si>
    <t>Patch panel 25x RJ45, Cat.3</t>
  </si>
  <si>
    <t>Patch panel 48xRJ45 Cat.6, UTP, plně osazený, standard dle stávajícího systému PANDUIT</t>
  </si>
  <si>
    <t>Vyvazovací panel 2U - standard dle stávajícího systému PANDUIT</t>
  </si>
  <si>
    <t>Patch kabel Cat.6, UTP, 2m - standard dle stávajícího systému PANDUIT</t>
  </si>
  <si>
    <t>152*1</t>
  </si>
  <si>
    <t>Datová zásuvka 2x RJ45 Cat.6 - do stěny (komplet - krabička, keystone, rámeček, maska) -standard dle stávajícího systému PANDUIT</t>
  </si>
  <si>
    <t>76*1</t>
  </si>
  <si>
    <t>SWITCH - 48 port: aktivní prvek SWICH, 48 port - kompatibilní se stávající sítí aktivních prvků postavenou na prvcích systému, kompletní včetně připojovací kabeláže a SFP modulů</t>
  </si>
  <si>
    <t>Montážní sada (4*), šroub M6, podložka, matice</t>
  </si>
  <si>
    <t>24*1</t>
  </si>
  <si>
    <t>Pomocné montážní práce: zednické výpomoci, bourací práce, koordinační práce</t>
  </si>
  <si>
    <t>30*1</t>
  </si>
  <si>
    <t>Trasy</t>
  </si>
  <si>
    <t>Kabel UTP, 4p., Cat.6 LSOH</t>
  </si>
  <si>
    <t>76*2*60</t>
  </si>
  <si>
    <t>Kabel STP, 4p., Cat.6A LSOH</t>
  </si>
  <si>
    <t>3*70</t>
  </si>
  <si>
    <t>Optický kabel FO SM 9/125-12vl.</t>
  </si>
  <si>
    <t>1*70</t>
  </si>
  <si>
    <t>Kabel SYKFY 25x2x0,5</t>
  </si>
  <si>
    <t>Požární ucpávky prostupů kabeláže, požární odolnost 45 minut (z protipožárního tmelu)</t>
  </si>
  <si>
    <t>6*1</t>
  </si>
  <si>
    <t>Stávající rozvody: odpojení, demontáž rušených rozvodů, případné přeložení průchozích rozvodů, OCHRANA STÁVAJÍCÍ NERUŠENÉ KABELÁŽE Z NEŘEŠENÝCH PROSTOR</t>
  </si>
  <si>
    <t>40*1</t>
  </si>
  <si>
    <t>Pomocné montážní práce: zednické výpomoci, bourací práce</t>
  </si>
  <si>
    <t>Ostatní</t>
  </si>
  <si>
    <t>Měření a kontrola met.vedení vč. Vyhotovení protokolu</t>
  </si>
  <si>
    <t>Svařování optického vlákna - pro 1 vlákno</t>
  </si>
  <si>
    <t>Měření a kontrola optického vedení vč. vyhotovení protokolu</t>
  </si>
  <si>
    <t>Seznámení obsluhy s provozem zařízení</t>
  </si>
  <si>
    <t>Úklid staveniště</t>
  </si>
  <si>
    <t>Revize systému</t>
  </si>
  <si>
    <t xml:space="preserve">EZS </t>
  </si>
  <si>
    <t>1.1</t>
  </si>
  <si>
    <t>Ústředna EZS stávající (sytém PARADOX): odborné odpojení od rozvodu po dobu stavebníhch úprav a zajištění proti poškození během stavebních prací (náhodný zkrat sběrnice při přestřižení kabelu apod.)</t>
  </si>
  <si>
    <t>2.1</t>
  </si>
  <si>
    <t>PIR detektor pohybu - stávající: odborné odpojení od rozvodu, demontáž, uskladnění, úprava stávajícího kab. přívodu dle instalovaného podhledu, zpětné připojení, zprovoznění</t>
  </si>
  <si>
    <t>15*1</t>
  </si>
  <si>
    <t>3.1</t>
  </si>
  <si>
    <t>Propojovací krabice,16+2 šroubovací svorky</t>
  </si>
  <si>
    <t>4.1</t>
  </si>
  <si>
    <t>Stávající PIR detektory a průběžné rozvody: práce spojené s vyhledání vývodů a přepojením stávajících, zachovávaných koncových prvků z neřešených prostor k novým rozvodům , ochrana stávající průběžné kabeláže</t>
  </si>
  <si>
    <t>5.1</t>
  </si>
  <si>
    <t>Ostatní pomocné montážní práce</t>
  </si>
  <si>
    <t>10*1</t>
  </si>
  <si>
    <t>6.1</t>
  </si>
  <si>
    <t>Kabel SYKFY 3*2*0,5</t>
  </si>
  <si>
    <t>15*2</t>
  </si>
  <si>
    <t>7.1</t>
  </si>
  <si>
    <t>Stávající vývody PIR detektorů: úprava pozice kabelového vývodu - prdloužení pomocí nového kabelu a svorkovnicové krabice do upravené pozice dle nově instalovaného podhledu</t>
  </si>
  <si>
    <t>8.1</t>
  </si>
  <si>
    <t>Drobný montážní materiál</t>
  </si>
  <si>
    <t>9.1</t>
  </si>
  <si>
    <t>10.1</t>
  </si>
  <si>
    <t>Nespecifikované pomocné montážní práce</t>
  </si>
  <si>
    <t>11.1</t>
  </si>
  <si>
    <t>12.1</t>
  </si>
  <si>
    <t>Programování zařízení, oživení, nastavení, úprava přenosu</t>
  </si>
  <si>
    <t>13.1</t>
  </si>
  <si>
    <t>14.1</t>
  </si>
  <si>
    <t>Kpl</t>
  </si>
  <si>
    <t>Hrubé rozvody</t>
  </si>
  <si>
    <t>1.2</t>
  </si>
  <si>
    <t>Kabelový podparapetní žlab PK 110X65 D_HD, včetně stínící lišty</t>
  </si>
  <si>
    <t>16*5</t>
  </si>
  <si>
    <t>2.2</t>
  </si>
  <si>
    <t>Kabelový žlab plechový,150x50, černý nátěr - kompletní skladba (žlab, výložníky, nosné tyče, příslušenství)</t>
  </si>
  <si>
    <t>2*30</t>
  </si>
  <si>
    <t>3.2</t>
  </si>
  <si>
    <t>Trubka PVC 16 p.o</t>
  </si>
  <si>
    <t>48*10</t>
  </si>
  <si>
    <t>4.2</t>
  </si>
  <si>
    <t>Trubka PVC 23 p.o</t>
  </si>
  <si>
    <t>31*10</t>
  </si>
  <si>
    <t>5.2</t>
  </si>
  <si>
    <t>Trubka PVC 36 p.o</t>
  </si>
  <si>
    <t>25*10</t>
  </si>
  <si>
    <t>6.2</t>
  </si>
  <si>
    <t>Krabice KU 68</t>
  </si>
  <si>
    <t>120*1</t>
  </si>
  <si>
    <t>7.2</t>
  </si>
  <si>
    <t>Krabice KO 97.</t>
  </si>
  <si>
    <t>64*1</t>
  </si>
  <si>
    <t>8.2</t>
  </si>
  <si>
    <t>Odvoz a likvidace suti po drážkách, průrazech zdivem</t>
  </si>
  <si>
    <t>9.2</t>
  </si>
  <si>
    <t>Hmoždinka 10mm, včetně mosazného vrutu - osazená do zdi</t>
  </si>
  <si>
    <t>540*1</t>
  </si>
  <si>
    <t>10.2</t>
  </si>
  <si>
    <t>Vrtání otvoru do cihelné zdi, d=10mm, pro hmoždinku</t>
  </si>
  <si>
    <t>11.2</t>
  </si>
  <si>
    <t>Pomocný podružný montážní materiál: zdící materiál na drobné zapravení, sádra, stahovací pásky, izolační pásky, drobný spotřební materiál</t>
  </si>
  <si>
    <t>12.2</t>
  </si>
  <si>
    <t>Průraz zdivem, cihlová zeď, tloušťka do 50cm</t>
  </si>
  <si>
    <t>36*1</t>
  </si>
  <si>
    <t>13.2</t>
  </si>
  <si>
    <t>Průraz zdivem, železobetonová zeď, d=20mm, síla zdi 300mm</t>
  </si>
  <si>
    <t>12*1</t>
  </si>
  <si>
    <t>14.2</t>
  </si>
  <si>
    <t>PÁTEŘNÍ TRASY STÁVAJÍCÍ: práce určené pro rozebrání stávajícího podhledu v chodbách, zpětné složení podhledu, vyhledání stávajících páteřních tras v kabelových žlabech nad podhledem, úpravy stávajících tras pro instalaci nových kabeláží, ochrna stávajícíh kabelů proti poškození</t>
  </si>
  <si>
    <t>40 "pro vyhledání trasy propoje od stávajícího serveru v 5.NP"</t>
  </si>
  <si>
    <t>15.1</t>
  </si>
  <si>
    <t>Nespecifikované pomocné montážní práce (zednické výpomoci, zapravení, bourací práce)</t>
  </si>
  <si>
    <t>2022/HEX/01-14-4 - D.1.4.4-Zařízení vzduchotechniky</t>
  </si>
  <si>
    <t xml:space="preserve">    751 - Vzduchotechnika</t>
  </si>
  <si>
    <t>1456533266</t>
  </si>
  <si>
    <t>"DMTZ ventilátorů"0,02</t>
  </si>
  <si>
    <t>659708470</t>
  </si>
  <si>
    <t>-19341691</t>
  </si>
  <si>
    <t>0,02*14 'Přepočtené koeficientem množství</t>
  </si>
  <si>
    <t>-2010152874</t>
  </si>
  <si>
    <t>751</t>
  </si>
  <si>
    <t>Vzduchotechnika</t>
  </si>
  <si>
    <t>751-01</t>
  </si>
  <si>
    <t>Větrání WC: DMTZ stáv.ventilátoru, potrubní rozvody, distribuční a regulační prvky, nový potrubní ventilátor-D+M vč.DMTZ stávajícího</t>
  </si>
  <si>
    <t>-2056973700</t>
  </si>
  <si>
    <t xml:space="preserve">Poznámka k položce:
Větrání toalet:
Pro každou místnosti toalet je navržen nový potrubní ventilátor (místo stávajícího nástěnného, který je osazen na potrubí) do nápojného bodu po demontáži stávajícího ventilátoru bude osazen kus potrubního rozvodu vč. zpětné klapky a nového ventilátoru, na ten bude přes pružnou hadici napojen talířový ventil, který bude osazen do podhledu.
Zařízení se bude spouštět od osvětlení a bude vybaveno doběhem. Stávající potrubní rozvod, který slouží k odvodu znehodnoceného vzduchu nebude upravován a nadále bude sloužit svému účelu.
</t>
  </si>
  <si>
    <t>998751201</t>
  </si>
  <si>
    <t>Přesun hmot pro vzduchotechniku stanovený procentní sazbou (%) z ceny vodorovná dopravní vzdálenost do 50 m v objektech výšky do 12 m</t>
  </si>
  <si>
    <t>1938508166</t>
  </si>
  <si>
    <t>https://podminky.urs.cz/item/CS_URS_2022_01/998751201</t>
  </si>
  <si>
    <t>2022/HEX/01-VON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</si>
  <si>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</si>
  <si>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</si>
  <si>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</si>
  <si>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</si>
  <si>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</si>
  <si>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</si>
  <si>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</si>
  <si>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VRN</t>
  </si>
  <si>
    <t>Vedlejší rozpočtové náklady</t>
  </si>
  <si>
    <t>VRN1</t>
  </si>
  <si>
    <t>Průzkumné, geodetické a projektové práce</t>
  </si>
  <si>
    <t>011503000</t>
  </si>
  <si>
    <t>Stavební průzkum bez rozlišení</t>
  </si>
  <si>
    <t>1024</t>
  </si>
  <si>
    <t>1759852423</t>
  </si>
  <si>
    <t>https://podminky.urs.cz/item/CS_URS_2022_01/011503000</t>
  </si>
  <si>
    <t>0132440-01</t>
  </si>
  <si>
    <t>Dokumentace dílenská</t>
  </si>
  <si>
    <t>-2058945754</t>
  </si>
  <si>
    <t>Poznámka k položce:
Zpracování dílenských dokumentací (výkresy výztuže, interiér,ocelové k-ce,zámečnické a truhlářské výrobky apod.)-dle smlouvy o dílo.</t>
  </si>
  <si>
    <t>013254000</t>
  </si>
  <si>
    <t>Dokumentace skutečného provedení stavby</t>
  </si>
  <si>
    <t>14175931</t>
  </si>
  <si>
    <t>https://podminky.urs.cz/item/CS_URS_2022_01/013254000</t>
  </si>
  <si>
    <t>Poznámka k položce:
Dokumentace skutečného provedení bude provedena podle následujících zásad:
Do projektové dokumentace pro provedení stavby všech stavebních objektů a provozních souborů budou zřetelně vyznačeny všechny změny, k nimž došlo v průběhu zhotovení díla.
Ty části projektové dokumentace pro provedení stavby, u kterých nedošlo k žádným změnám, budou označeny nápisem """"beze změn"""".
Každý výkres dokumentace skutečného provedení stavby bude opatřen jménem a příjmením osoby, která změny zakreslila, jejím podpisem a razítkem zhotovitele.
U výkresů obsahujících změnu proti projektu pro provedení stavby bude přiložen i doklad, ze kterého bude vyplývat projednání změny s odpovědnou osobou objednatele a její souhlasné stanovisko.
Projektovou dokumentace skutečného provedení, se zakreslením změn, 2x v tištěné podobě, 1x v digitální podobě, která bude vytvořena ve formátu vektorové CAD grafiky DGN (BENTLEY MicroStation), DWG (AutoCAD Graphics Autodesk) a/nebo DXF (Data eXchange File). Textové části je možno vytvářet ve formátech RTF (Rich Text File) nebo DOC (Microsoft Word).
DLE SMLOUVY O DÍLO  (vč.profesí)</t>
  </si>
  <si>
    <t>VRN3</t>
  </si>
  <si>
    <t>Zařízení staveniště</t>
  </si>
  <si>
    <t>030001000</t>
  </si>
  <si>
    <t>-910737549</t>
  </si>
  <si>
    <t>https://podminky.urs.cz/item/CS_URS_2022_01/030001000</t>
  </si>
  <si>
    <t xml:space="preserve">Poznámka k položce:
Zařízení staveniště obsahuje náklady na:
-předání a převzetí staveniště
-terénní úpravy zařízení staveniště (jsou to např.náklady na hlavní terénní úpravy: přípravu základové roviny pro uložení mobilních buněk, terénní úpravy pro zřízení provizorních komunikací apod.)
-náklady na stavení buňky (náklady na zřízení, demontáž a opotřebení nebo pronájem stavebních buněk, na kanceláře, stavební sklady, mobilní WC, umývárny, sprchy, apod. Náleží sem i případy, kdy jsou pro tyto účely přizpůsobeny stávající objekty.)
-provizorní komunikace (jedná se o náklady související se zřízením provizorních silnic,chodníků,popř.jeřábových drah,zřízení provizorních lávek,můstků,schodišť,ramp apod. a to v jakémkoliv materiálovém provedení,přes jakékoliv konstrukce či překážky sloužících k vybavení staveniště.)
-mechanizace staveniště
-skládky na staveništi (náklady související se zřízením skládek na staveništi a jejich zrušením)
-náklady na provoz a údržbu vybavení staveniště (úklid staveniště po dobu realizace díla a před protokolárním předáním a převzetím díla.Provádění denního hrubého úklidu, po skončení prací každé z etap, případně části provedení čistého úklidu mokrou cestou.Provedení opatření proti vnikání prachu, nečistot a nadměrného hluku souvisejícího se stavbou do okolí.)
-energie pro zařízení staveniště (náklady na připojení zařízení staveniště na inženýrské sítě (elektro,voda,kanalizace, apod.) včetně elektroměrů, vodoměrů aj. a zřízení požadovaných odběrných míst, včetně nákladů na případné související výkopy. Zahrnuje i náklady na odebírané energie.)
-oplocení staveniště
-opatření na ochranu pozemků sousedících se staveništěm (náklady na případná opatření na ochranu sousedních pozemků proti poškození a znečištění.)
-dopravní značení na staveništi (jedná se o dopravní značení na staveništi a v jeho bezprostředním okolí, včetně značení staveniště pro probíhající provoz investora nebo třetích osob. Zajištění dopravního značení k dopravním omezením, jejich údržba, přemísťování po dobu realizace díla a následné odstranění po předání díla.)
-osvětlení staveniště (náklady na osvětlení jsou řešeny podle rozsahu a charakteru staveniště -vč.rozvodných skříní.)
-informační tabule na staveništi (zohledňuje náklady na vyrobení a osazení informačních tabulí (označení) stavby -jejich údržba, přemísťování po dobu realizace díla a následné odstranění po předání díla. Řádné vyznačení obvodu staveniště informačními a výstražnými tabulkami.)
-alarm, strážní služba staveniště (zabezpečení staveniště -např.technické opatření,strážní služba,zabezpečení přístupů ke skladům, apod.)
-pronájem ploch (zábor veřejných prostranství a prostranství okolo stavby před zahájením stavby a jejich uvedení do původního stavu, vč.poplatku za pronájem ploch,projednání a zajištění případného zvláštního užívání komunikací a veřejných ploch včetně úhrady)
-rozebrání, bourání a odvoz zařízení staveniště (postihuje náklady na rozebrání, bourání a odvoz veškerého zařízení staveniště,vč.přípojek energií a jejich odvoz, úklid ploch, na kterých bylo zařízení staveniště provozováno -jsou zde zahrnuty veškeré náklady této povahy mimo úpravu terénu do původního stavu)
-úprava terénu po zrušení zařízení staveniště (jedná se o náklady za práce, jejichž smyslem je uvedení místa zařízení staveniště do původního stavu. Uvedení všech povrchů dotčených stavbou do původního stavu-komunikace,chodníky,zeleň,…).
Rozsah je dán požadavky investora (viz.smlouva o dílo).
</t>
  </si>
  <si>
    <t>VRN4</t>
  </si>
  <si>
    <t>Inženýrská činnost</t>
  </si>
  <si>
    <t>0425030-02</t>
  </si>
  <si>
    <t xml:space="preserve">BOZP na staveništi vč.koordinátora </t>
  </si>
  <si>
    <t>-303664973</t>
  </si>
  <si>
    <t>Poznámka k položce:
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 vč.příslušného značení uvnitř budov i na venkovních plochách.
Účelem BOZP je zajistit bezpečnost práce a ochranu zdraví na staveništi, eliminovat rizika ohrožení zdraví a majetku, zajistit ochranu životního prostředí a předejít vzniku mimořádných událostí. 
Předpokládá se jmenování koordinátora BOZP na staveništi, určeného zadavatelem stavby k provádění stanovených činností při realizaci stavby.
Budou stanoveny provozní předpisy, podmínky pro dopravu.
Bude stanoveno vymezení činnosti, rozsah prací a stanovení odpovědnosti v BOZP, rizika provádění stavby.
Zajištění a zabezpečení BOZP - dodržení podmínek plánu BOZP na staveništi, technické a ochranné konstrukce a zařízení dle požadavků koordinátora BOZP (práce ve výškách), tak aby byla zajištěna bezpečná zdraví neohrožující práce po celou dobu rekonstrukce.(ochranné konstrukce, záchytné systémy, dočasná lešení, zábradlí ochranné sítě a konstrukce, technické vybavení, technické vybavení,, ochranné vybavení, dočasné ochranné konstrukce ve výškách).
Dodržení podmínek BOZP při práci ve výškách (dočasná lešení, zábradlí, ochranné sítě a konstrukce, technické vybavení, ochranné vybavení, dočasné ochranné konstrukce ve výškách, zajištění nebezpečných prostorů, stálý dozor při bouracích pracích, OOPP proti pádu z výšky, práce ve výtahové šachtě), atd.
plný popis viz.SoD</t>
  </si>
  <si>
    <t>045002000</t>
  </si>
  <si>
    <t>Kompletační a koordinační činnost</t>
  </si>
  <si>
    <t>-1986796036</t>
  </si>
  <si>
    <t>https://podminky.urs.cz/item/CS_URS_2022_01/045002000</t>
  </si>
  <si>
    <t>Poznámka k položce:
Jedná se o zajišťování:
* činností souvisejících se zakázkou-tj.účastí všech zainteresovaných osob ve všech fázích přípravy,realizace i dokončení zakázky,komplexního vyzkoušení a měření, odstranění vad díla podléhajících záruční lhůtě.
* poradenství (technická pomoc,aj.)
* zpracování technologických postupů prováděných prací*podkladů (výkresů,rozpočtů,posudků,zkoušek,protokolů apod.)včetně zakreslování změn do výkresů, ke kterým došlo v průběhu výstavby.
* účasti zástupců zainteresovaných stran na jednáních,zkouškách,odevzdávání a přebírání konstrukcí,objektů a celků.
* kontroly činností na staveništi,výše uvedených činností i souvisejících správních činností.
*vypracování provozních řádů, návodů na provoz a údržbu,uživatelská dokumentace (návod k použití)
*zpracování podrobné fotodokumentace v průběhu provádění stavby (zejména před zakrytím instalovaných konstrukcí a prvků instalací)
*předložení výsledku hygienického rozboru vody dle požadavků KHS
Předání záručních listů, popř. návodů k obsluze v českém jazyce.
Zajištění a předání atestů a dokladů o požadovaných vlastnostech výrobků k předání předmětu veřejné zakázky ( vč.případných prohlášení o shodě dle zákona č. 22/1997 Sb. O technických požadavcích na výrobky).
Zajištění a provedení všech nutných zkoušek dle norem ČSN případně jiných norem, revizí (vč.revizí a zkoušek pro profese:EL,VZT,ÚT,ZTI,MaR,přípojky,apod.) vztahujících se k prováděnému předmětu veřejné zakázky, vč. pořízení protokolů (např.odtrhové zkoušky,výtažné,únosnost podloží,apod.).
Oznámení zahájení stavebních prací správcům sítí před zahájením prací v souladu s projektovou dokumentací, platnými rozhodnutími a vyjádřeními.
Předložení dokladů o nezávadném zneškodňování odpadu.
ROZSAH JE DÁN SMLUVNÍMI PODMÍNKAMI.</t>
  </si>
  <si>
    <t>VRN5</t>
  </si>
  <si>
    <t>Finanční náklady</t>
  </si>
  <si>
    <t>051002000</t>
  </si>
  <si>
    <t>Pojistné</t>
  </si>
  <si>
    <t>2038594012</t>
  </si>
  <si>
    <t>https://podminky.urs.cz/item/CS_URS_2022_01/051002000</t>
  </si>
  <si>
    <t>Poznámka k položce:
Náklady spojené s povinným pojištěním dodavatele nebo stavebního díla či jeho části, v rozsahu obchodních podmínek.</t>
  </si>
  <si>
    <t>VRN7</t>
  </si>
  <si>
    <t>Provozní vlivy</t>
  </si>
  <si>
    <t>071103000</t>
  </si>
  <si>
    <t>Provoz investora</t>
  </si>
  <si>
    <t>1188600350</t>
  </si>
  <si>
    <t>https://podminky.urs.cz/item/CS_URS_2022_01/071103000</t>
  </si>
  <si>
    <t>Poznámka k položce:
Náklady na ztížené provádění stavebních prací v důsledku nepřerušeného provozu na staveništi nebo v případech nepřerušeného provozu v objektech v nichž se stavební práce provádí. Náklady na provizorní oddělení stavebních prací od provozu objektu. Náklady na několikanásobný úklid a stěhování zařízení v průběhu výstavby.</t>
  </si>
  <si>
    <t>VRN9</t>
  </si>
  <si>
    <t>Ostatní náklady</t>
  </si>
  <si>
    <t>0910030-01</t>
  </si>
  <si>
    <t>Nakládání s odpady</t>
  </si>
  <si>
    <t>808384207</t>
  </si>
  <si>
    <t>Poznámka k položce:
Likvidace, odvoz a uložení odpadů ze stavby (obaly materiálů, ztratné-prořez) na skládku v souladu s ustanoveními zákona č. 185/2001 Sb., o odpadech, protokol o uložení.</t>
  </si>
  <si>
    <t>091504000</t>
  </si>
  <si>
    <t>Náklady související s publikační činností</t>
  </si>
  <si>
    <t>858691576</t>
  </si>
  <si>
    <t>https://podminky.urs.cz/item/CS_URS_2022_01/091504000</t>
  </si>
  <si>
    <t>Poznámka k položce:
Zahrnuje zejména náklady na informační tabuli dle SOD a tabuli formátu A3.
Povinnost konzultovat grafický název velkoplošného reklamního panelu a stálé vysvětlující tabule dle oficiálního názvu projektu (upřesněno zadavatelem).</t>
  </si>
  <si>
    <t>SEZNAM FIGUR</t>
  </si>
  <si>
    <t>Výměra</t>
  </si>
  <si>
    <t xml:space="preserve"> 2022/HEX/01-11</t>
  </si>
  <si>
    <t>Použití figury:</t>
  </si>
  <si>
    <t>SDK podhled deska 1xDF 12,5 bez izolace dvouvrstvá spodní kce profil CD+UD REI do 90</t>
  </si>
  <si>
    <t>SDK podhled základní penetrační nátěr</t>
  </si>
  <si>
    <t>Příplatek k SDK podhledu za plochu do 3 m2 jednotlivě</t>
  </si>
  <si>
    <t>Hloubková jednonásobná bezbarvá penetrace podkladu v místnostech v do 3,80 m</t>
  </si>
  <si>
    <t>Jednonásobné bílé malby ze směsí za mokra středně oděruvzdorných v místnostech v do 3,80 m</t>
  </si>
  <si>
    <t>Dvojnásobné bílé malby ze směsí za mokra středně oděruvzdorných v místnostech v do 3,80 m</t>
  </si>
  <si>
    <t>Příplatek k cenám 2x maleb ze směsí za mokra oděruvzdorných za barevnou malbu středně sytého odstínu</t>
  </si>
  <si>
    <t>SDK podhled deska 1xDFH2 12,5 bez izolace dvouvrstvá spodní kce profil CD+UD REI do 90</t>
  </si>
  <si>
    <t>Montáž podlah keramických velkoformát pro mechanické zatížení protiskluzných lepených flexibilním lepidlem přes 4 do 6 ks/m2</t>
  </si>
  <si>
    <t>Příprava bet.podkladu horního líce stropní k-ce (alt.zákl.desky) pro provádění nového bet.podkladu nového souvrství podlah (očištění,vyrovnání)</t>
  </si>
  <si>
    <t>Vysátí podkladu před pokládkou dlažby</t>
  </si>
  <si>
    <t>Nátěr penetrační na podlahu</t>
  </si>
  <si>
    <t>Samonivelační stěrka podlah pevnosti 30 MPa tl 3 mm</t>
  </si>
  <si>
    <t>Příplatek k montáži podlah keramických lepených flexibilním lepidlem za plochu do 5 m2</t>
  </si>
  <si>
    <t>Příplatek k montáži podlah keramických lepených flexibilním lepidlem za spárování tmelem dvousložkovým</t>
  </si>
  <si>
    <t>Příplatek k montáži podlah keramických lepených flexibilním lepidlem za lepení dvousložkovým lepidlem</t>
  </si>
  <si>
    <t>Izolace pod dlažbu nátěrem nebo stěrkou ve dvou vrstvách</t>
  </si>
  <si>
    <t>Čištění vnitřních ploch podlah nebo schodišť po položení dlažby chemickými prostředky</t>
  </si>
  <si>
    <t>Vysátí betonových podlah před provedením nátěru</t>
  </si>
  <si>
    <t>Penetrační syntetický nátěr hrubých betonových podlah</t>
  </si>
  <si>
    <t>Lokální vyrovnání betonové podlahy cementovou stěrkou tl do 3 mm opravované pl přes 30 do 50 %</t>
  </si>
  <si>
    <t>Příplatek k broušení stávajících betonových podlah za každý další 1 mm úběru</t>
  </si>
  <si>
    <t>Bourání podlah z dlaždic keramických nebo xylolitových tl do 10 mm plochy přes 1 m2</t>
  </si>
  <si>
    <t>Montáž obkladů vnitřních keramických velkoformátových hladkých přes 4 do 6 ks/m2 lepených flexibilním lepidlem</t>
  </si>
  <si>
    <t>Cementový postřik vnitřních stěn nanášený celoplošně ručně</t>
  </si>
  <si>
    <t>Penetrační disperzní nátěr vnitřních stěn nanášený ručně</t>
  </si>
  <si>
    <t>Vápenocementová omítka hrubá jednovrstvá zatřená vnitřních stěn nanášená ručně</t>
  </si>
  <si>
    <t>Ometení (oprášení) stěny při přípravě podkladu</t>
  </si>
  <si>
    <t>Nátěr penetrační na stěnu</t>
  </si>
  <si>
    <t>Příplatek k montáži obkladů vnitřních keramických hladkých za spárování tmelem dvousložkovým</t>
  </si>
  <si>
    <t>Příplatek k montáži obkladů vnitřních keramických hladkých za lepením lepidlem dvousložkovým</t>
  </si>
  <si>
    <t>Čištění vnitřních ploch stěn po provedení obkladu chemickými prostředky</t>
  </si>
  <si>
    <t>Izolace pod obklad nátěrem nebo stěrkou ve dvou vrstvách</t>
  </si>
  <si>
    <t>Provedení izolace proti tlakové vodě svislé za studena nátěrem penetračním</t>
  </si>
  <si>
    <t>Provedení izolace proti tlakové vodě vodorovné za studena nátěrem penetračním</t>
  </si>
  <si>
    <t>obvodová lišta pro vinyl</t>
  </si>
  <si>
    <t>Montáž obvodových lišt lepením</t>
  </si>
  <si>
    <t>Vložení nařezaných pásků z podlahoviny do lišt</t>
  </si>
  <si>
    <t>Spárování silikonem</t>
  </si>
  <si>
    <t>PVC vinyl heterogenní zátěžová tl 2.00mm nášlapná vrstva 0.70mm, hořlavost Bfl-s1, třída zátěže 34/43, útlum 4dB, bodová zátěž  ≤ 0.10mm, protiskluznost R10</t>
  </si>
  <si>
    <t>Lepení pásů z přírodního linolea (marmolea) standardním lepidlem</t>
  </si>
  <si>
    <t>Broušení anhydritového podkladu povlakových podlah</t>
  </si>
  <si>
    <t>Vysátí podkladu povlakových podlah</t>
  </si>
  <si>
    <t>Vodou ředitelná penetrace savého podkladu povlakových podlah</t>
  </si>
  <si>
    <t>Vyrovnání podkladu povlakových podlah stěrkou pevnosti 30 MPa tl přes 3 do 5 mm</t>
  </si>
  <si>
    <t>Demontáž lepených povlakových podlah s podložkou ručně</t>
  </si>
  <si>
    <t>Spoj podlah z přírodního linolea (marmolea) svařováním za tepla</t>
  </si>
  <si>
    <t>Základní čištění nově položených podlahovin vysátím a setřením vlhkým mopem</t>
  </si>
  <si>
    <t>podhled kazetový 600/600mm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</si>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</sst>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0000A8"/>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0" borderId="0" applyNumberFormat="0" applyFill="0" applyBorder="0" applyAlignment="0" applyProtection="0"/>
  </cellStyleXfs>
  <cellXfs count="42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32"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9"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42" fillId="0" borderId="0" xfId="0" applyFont="1" applyAlignment="1" applyProtection="1">
      <alignment vertical="center" wrapText="1"/>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3" fillId="0" borderId="19" xfId="0" applyFont="1" applyBorder="1" applyAlignment="1" applyProtection="1">
      <alignment vertical="center"/>
      <protection/>
    </xf>
    <xf numFmtId="0" fontId="13" fillId="0" borderId="20" xfId="0" applyFont="1" applyBorder="1" applyAlignment="1" applyProtection="1">
      <alignment vertical="center"/>
      <protection/>
    </xf>
    <xf numFmtId="0" fontId="13"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3" fillId="0" borderId="14"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vertical="center"/>
    </xf>
    <xf numFmtId="167" fontId="43"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44" fillId="0" borderId="23" xfId="0" applyFont="1" applyBorder="1" applyAlignment="1">
      <alignment vertical="center" wrapText="1"/>
    </xf>
    <xf numFmtId="0" fontId="44" fillId="0" borderId="24" xfId="0" applyFont="1" applyBorder="1" applyAlignment="1">
      <alignment vertical="center" wrapText="1"/>
    </xf>
    <xf numFmtId="0" fontId="44" fillId="0" borderId="25" xfId="0" applyFont="1" applyBorder="1" applyAlignment="1">
      <alignment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6" xfId="0" applyFont="1" applyBorder="1" applyAlignment="1">
      <alignment vertical="center" wrapText="1"/>
    </xf>
    <xf numFmtId="0" fontId="44" fillId="0" borderId="27" xfId="0" applyFont="1" applyBorder="1" applyAlignment="1">
      <alignment vertical="center" wrapText="1"/>
    </xf>
    <xf numFmtId="0" fontId="46" fillId="0" borderId="0" xfId="0" applyFont="1" applyBorder="1" applyAlignment="1">
      <alignment horizontal="left" vertical="center" wrapText="1"/>
    </xf>
    <xf numFmtId="0" fontId="0" fillId="0" borderId="0" xfId="0" applyFont="1" applyBorder="1" applyAlignment="1">
      <alignment horizontal="left" vertical="center" wrapText="1"/>
    </xf>
    <xf numFmtId="0" fontId="47"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4" fillId="0" borderId="28" xfId="0" applyFont="1" applyBorder="1" applyAlignment="1">
      <alignment vertical="center" wrapText="1"/>
    </xf>
    <xf numFmtId="0" fontId="48" fillId="0" borderId="29" xfId="0" applyFont="1" applyBorder="1" applyAlignment="1">
      <alignment vertical="center" wrapText="1"/>
    </xf>
    <xf numFmtId="0" fontId="44" fillId="0" borderId="30" xfId="0" applyFont="1" applyBorder="1" applyAlignment="1">
      <alignment vertical="center" wrapText="1"/>
    </xf>
    <xf numFmtId="0" fontId="44" fillId="0" borderId="0" xfId="0" applyFont="1" applyBorder="1" applyAlignment="1">
      <alignment vertical="top"/>
    </xf>
    <xf numFmtId="0" fontId="44" fillId="0" borderId="0" xfId="0" applyFont="1" applyAlignment="1">
      <alignment vertical="top"/>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4" fillId="0" borderId="27" xfId="0" applyFont="1" applyBorder="1" applyAlignment="1">
      <alignment horizontal="left" vertical="center"/>
    </xf>
    <xf numFmtId="0" fontId="46" fillId="0" borderId="0" xfId="0" applyFont="1" applyBorder="1" applyAlignment="1">
      <alignment horizontal="left" vertical="center"/>
    </xf>
    <xf numFmtId="0" fontId="49" fillId="0" borderId="0" xfId="0" applyFont="1" applyAlignment="1">
      <alignment horizontal="left" vertical="center"/>
    </xf>
    <xf numFmtId="0" fontId="46" fillId="0" borderId="29" xfId="0" applyFont="1" applyBorder="1" applyAlignment="1">
      <alignment horizontal="left" vertical="center"/>
    </xf>
    <xf numFmtId="0" fontId="46" fillId="0" borderId="29" xfId="0" applyFont="1" applyBorder="1" applyAlignment="1">
      <alignment horizontal="center" vertical="center"/>
    </xf>
    <xf numFmtId="0" fontId="49" fillId="0" borderId="29" xfId="0" applyFont="1" applyBorder="1" applyAlignment="1">
      <alignment horizontal="left" vertical="center"/>
    </xf>
    <xf numFmtId="0" fontId="50" fillId="0" borderId="0" xfId="0" applyFont="1" applyBorder="1" applyAlignment="1">
      <alignment horizontal="left" vertical="center"/>
    </xf>
    <xf numFmtId="0" fontId="47"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7"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4" fillId="0" borderId="28" xfId="0" applyFont="1" applyBorder="1" applyAlignment="1">
      <alignment horizontal="left" vertical="center"/>
    </xf>
    <xf numFmtId="0" fontId="48"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left"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7" fillId="0" borderId="29" xfId="0" applyFont="1" applyBorder="1" applyAlignment="1">
      <alignment horizontal="left" vertical="center"/>
    </xf>
    <xf numFmtId="0" fontId="44" fillId="0" borderId="0"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0" xfId="0" applyFont="1" applyBorder="1" applyAlignment="1">
      <alignment horizontal="left" vertical="center"/>
    </xf>
    <xf numFmtId="0" fontId="47" fillId="0" borderId="27" xfId="0" applyFont="1" applyBorder="1" applyAlignment="1">
      <alignment horizontal="left" vertical="center" wrapText="1"/>
    </xf>
    <xf numFmtId="0" fontId="47" fillId="0" borderId="27" xfId="0" applyFont="1" applyBorder="1" applyAlignment="1">
      <alignment horizontal="left" vertical="center"/>
    </xf>
    <xf numFmtId="0" fontId="47" fillId="0" borderId="28" xfId="0" applyFont="1" applyBorder="1" applyAlignment="1">
      <alignment horizontal="left" vertical="center" wrapText="1"/>
    </xf>
    <xf numFmtId="0" fontId="47" fillId="0" borderId="29" xfId="0" applyFont="1" applyBorder="1" applyAlignment="1">
      <alignment horizontal="left" vertical="center" wrapText="1"/>
    </xf>
    <xf numFmtId="0" fontId="47"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7" fillId="0" borderId="28" xfId="0" applyFont="1" applyBorder="1" applyAlignment="1">
      <alignment horizontal="left" vertical="center"/>
    </xf>
    <xf numFmtId="0" fontId="47" fillId="0" borderId="30" xfId="0" applyFont="1" applyBorder="1" applyAlignment="1">
      <alignment horizontal="left" vertical="center"/>
    </xf>
    <xf numFmtId="0" fontId="47" fillId="0" borderId="0" xfId="0" applyFont="1" applyBorder="1" applyAlignment="1">
      <alignment horizontal="center" vertical="center"/>
    </xf>
    <xf numFmtId="0" fontId="49" fillId="0" borderId="0" xfId="0" applyFont="1" applyAlignment="1">
      <alignment vertical="center"/>
    </xf>
    <xf numFmtId="0" fontId="46" fillId="0" borderId="0" xfId="0" applyFont="1" applyBorder="1" applyAlignment="1">
      <alignment vertical="center"/>
    </xf>
    <xf numFmtId="0" fontId="49" fillId="0" borderId="29" xfId="0" applyFont="1" applyBorder="1" applyAlignment="1">
      <alignment vertical="center"/>
    </xf>
    <xf numFmtId="0" fontId="46"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6" fillId="0" borderId="29" xfId="0" applyFont="1" applyBorder="1" applyAlignment="1">
      <alignment horizontal="left"/>
    </xf>
    <xf numFmtId="0" fontId="49" fillId="0" borderId="29" xfId="0" applyFont="1" applyBorder="1" applyAlignment="1">
      <alignment/>
    </xf>
    <xf numFmtId="0" fontId="44" fillId="0" borderId="26" xfId="0" applyFont="1" applyBorder="1" applyAlignment="1">
      <alignment vertical="top"/>
    </xf>
    <xf numFmtId="0" fontId="44" fillId="0" borderId="27" xfId="0" applyFont="1" applyBorder="1" applyAlignment="1">
      <alignment vertical="top"/>
    </xf>
    <xf numFmtId="0" fontId="44" fillId="0" borderId="28" xfId="0" applyFont="1" applyBorder="1" applyAlignment="1">
      <alignment vertical="top"/>
    </xf>
    <xf numFmtId="0" fontId="44" fillId="0" borderId="29" xfId="0" applyFont="1" applyBorder="1" applyAlignment="1">
      <alignment vertical="top"/>
    </xf>
    <xf numFmtId="0" fontId="44"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horizontal="righ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0" fontId="46"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6"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340271045" TargetMode="External" /><Relationship Id="rId2" Type="http://schemas.openxmlformats.org/officeDocument/2006/relationships/hyperlink" Target="https://podminky.urs.cz/item/CS_URS_2022_01/342291112" TargetMode="External" /><Relationship Id="rId3" Type="http://schemas.openxmlformats.org/officeDocument/2006/relationships/hyperlink" Target="https://podminky.urs.cz/item/CS_URS_2022_01/342291121" TargetMode="External" /><Relationship Id="rId4" Type="http://schemas.openxmlformats.org/officeDocument/2006/relationships/hyperlink" Target="https://podminky.urs.cz/item/CS_URS_2022_01/346272256" TargetMode="External" /><Relationship Id="rId5" Type="http://schemas.openxmlformats.org/officeDocument/2006/relationships/hyperlink" Target="https://podminky.urs.cz/item/CS_URS_2022_01/611131121" TargetMode="External" /><Relationship Id="rId6" Type="http://schemas.openxmlformats.org/officeDocument/2006/relationships/hyperlink" Target="https://podminky.urs.cz/item/CS_URS_2022_01/611325417" TargetMode="External" /><Relationship Id="rId7" Type="http://schemas.openxmlformats.org/officeDocument/2006/relationships/hyperlink" Target="https://podminky.urs.cz/item/CS_URS_2022_01/612131101" TargetMode="External" /><Relationship Id="rId8" Type="http://schemas.openxmlformats.org/officeDocument/2006/relationships/hyperlink" Target="https://podminky.urs.cz/item/CS_URS_2022_01/612131121" TargetMode="External" /><Relationship Id="rId9" Type="http://schemas.openxmlformats.org/officeDocument/2006/relationships/hyperlink" Target="https://podminky.urs.cz/item/CS_URS_2022_01/612135101" TargetMode="External" /><Relationship Id="rId10" Type="http://schemas.openxmlformats.org/officeDocument/2006/relationships/hyperlink" Target="https://podminky.urs.cz/item/CS_URS_2022_01/612142001" TargetMode="External" /><Relationship Id="rId11" Type="http://schemas.openxmlformats.org/officeDocument/2006/relationships/hyperlink" Target="https://podminky.urs.cz/item/CS_URS_2022_01/612321111" TargetMode="External" /><Relationship Id="rId12" Type="http://schemas.openxmlformats.org/officeDocument/2006/relationships/hyperlink" Target="https://podminky.urs.cz/item/CS_URS_2022_01/612325205" TargetMode="External" /><Relationship Id="rId13" Type="http://schemas.openxmlformats.org/officeDocument/2006/relationships/hyperlink" Target="https://podminky.urs.cz/item/CS_URS_2022_01/612325417" TargetMode="External" /><Relationship Id="rId14" Type="http://schemas.openxmlformats.org/officeDocument/2006/relationships/hyperlink" Target="https://podminky.urs.cz/item/CS_URS_2022_01/619991001" TargetMode="External" /><Relationship Id="rId15" Type="http://schemas.openxmlformats.org/officeDocument/2006/relationships/hyperlink" Target="https://podminky.urs.cz/item/CS_URS_2022_01/619991011" TargetMode="External" /><Relationship Id="rId16" Type="http://schemas.openxmlformats.org/officeDocument/2006/relationships/hyperlink" Target="https://podminky.urs.cz/item/CS_URS_2022_01/619996117" TargetMode="External" /><Relationship Id="rId17" Type="http://schemas.openxmlformats.org/officeDocument/2006/relationships/hyperlink" Target="https://podminky.urs.cz/item/CS_URS_2022_01/619996145" TargetMode="External" /><Relationship Id="rId18" Type="http://schemas.openxmlformats.org/officeDocument/2006/relationships/hyperlink" Target="https://podminky.urs.cz/item/CS_URS_2022_01/631312141" TargetMode="External" /><Relationship Id="rId19" Type="http://schemas.openxmlformats.org/officeDocument/2006/relationships/hyperlink" Target="https://podminky.urs.cz/item/CS_URS_2022_01/632683112" TargetMode="External" /><Relationship Id="rId20" Type="http://schemas.openxmlformats.org/officeDocument/2006/relationships/hyperlink" Target="https://podminky.urs.cz/item/CS_URS_2022_01/642942611" TargetMode="External" /><Relationship Id="rId21" Type="http://schemas.openxmlformats.org/officeDocument/2006/relationships/hyperlink" Target="https://podminky.urs.cz/item/CS_URS_2022_01/949101111" TargetMode="External" /><Relationship Id="rId22" Type="http://schemas.openxmlformats.org/officeDocument/2006/relationships/hyperlink" Target="https://podminky.urs.cz/item/CS_URS_2022_01/952901111" TargetMode="External" /><Relationship Id="rId23" Type="http://schemas.openxmlformats.org/officeDocument/2006/relationships/hyperlink" Target="https://podminky.urs.cz/item/CS_URS_2022_01/962031132" TargetMode="External" /><Relationship Id="rId24" Type="http://schemas.openxmlformats.org/officeDocument/2006/relationships/hyperlink" Target="https://podminky.urs.cz/item/CS_URS_2022_01/962031133" TargetMode="External" /><Relationship Id="rId25" Type="http://schemas.openxmlformats.org/officeDocument/2006/relationships/hyperlink" Target="https://podminky.urs.cz/item/CS_URS_2022_01/965046111" TargetMode="External" /><Relationship Id="rId26" Type="http://schemas.openxmlformats.org/officeDocument/2006/relationships/hyperlink" Target="https://podminky.urs.cz/item/CS_URS_2022_01/965046119" TargetMode="External" /><Relationship Id="rId27" Type="http://schemas.openxmlformats.org/officeDocument/2006/relationships/hyperlink" Target="https://podminky.urs.cz/item/CS_URS_2022_01/965081213" TargetMode="External" /><Relationship Id="rId28" Type="http://schemas.openxmlformats.org/officeDocument/2006/relationships/hyperlink" Target="https://podminky.urs.cz/item/CS_URS_2022_01/968072455" TargetMode="External" /><Relationship Id="rId29" Type="http://schemas.openxmlformats.org/officeDocument/2006/relationships/hyperlink" Target="https://podminky.urs.cz/item/CS_URS_2022_01/968072456" TargetMode="External" /><Relationship Id="rId30" Type="http://schemas.openxmlformats.org/officeDocument/2006/relationships/hyperlink" Target="https://podminky.urs.cz/item/CS_URS_2022_01/974031153" TargetMode="External" /><Relationship Id="rId31" Type="http://schemas.openxmlformats.org/officeDocument/2006/relationships/hyperlink" Target="https://podminky.urs.cz/item/CS_URS_2022_01/974042553" TargetMode="External" /><Relationship Id="rId32" Type="http://schemas.openxmlformats.org/officeDocument/2006/relationships/hyperlink" Target="https://podminky.urs.cz/item/CS_URS_2022_01/977211121" TargetMode="External" /><Relationship Id="rId33" Type="http://schemas.openxmlformats.org/officeDocument/2006/relationships/hyperlink" Target="https://podminky.urs.cz/item/CS_URS_2022_01/978013191" TargetMode="External" /><Relationship Id="rId34" Type="http://schemas.openxmlformats.org/officeDocument/2006/relationships/hyperlink" Target="https://podminky.urs.cz/item/CS_URS_2022_01/978059541" TargetMode="External" /><Relationship Id="rId35" Type="http://schemas.openxmlformats.org/officeDocument/2006/relationships/hyperlink" Target="https://podminky.urs.cz/item/CS_URS_2022_01/997013211" TargetMode="External" /><Relationship Id="rId36" Type="http://schemas.openxmlformats.org/officeDocument/2006/relationships/hyperlink" Target="https://podminky.urs.cz/item/CS_URS_2022_01/997013501" TargetMode="External" /><Relationship Id="rId37" Type="http://schemas.openxmlformats.org/officeDocument/2006/relationships/hyperlink" Target="https://podminky.urs.cz/item/CS_URS_2022_01/997013509" TargetMode="External" /><Relationship Id="rId38" Type="http://schemas.openxmlformats.org/officeDocument/2006/relationships/hyperlink" Target="https://podminky.urs.cz/item/CS_URS_2022_01/997013871" TargetMode="External" /><Relationship Id="rId39" Type="http://schemas.openxmlformats.org/officeDocument/2006/relationships/hyperlink" Target="https://podminky.urs.cz/item/CS_URS_2022_01/998018001" TargetMode="External" /><Relationship Id="rId40" Type="http://schemas.openxmlformats.org/officeDocument/2006/relationships/hyperlink" Target="https://podminky.urs.cz/item/CS_URS_2022_01/711411001" TargetMode="External" /><Relationship Id="rId41" Type="http://schemas.openxmlformats.org/officeDocument/2006/relationships/hyperlink" Target="https://podminky.urs.cz/item/CS_URS_2022_01/711412001" TargetMode="External" /><Relationship Id="rId42" Type="http://schemas.openxmlformats.org/officeDocument/2006/relationships/hyperlink" Target="https://podminky.urs.cz/item/CS_URS_2022_01/998711101" TargetMode="External" /><Relationship Id="rId43" Type="http://schemas.openxmlformats.org/officeDocument/2006/relationships/hyperlink" Target="https://podminky.urs.cz/item/CS_URS_2022_01/998711181" TargetMode="External" /><Relationship Id="rId44" Type="http://schemas.openxmlformats.org/officeDocument/2006/relationships/hyperlink" Target="https://podminky.urs.cz/item/CS_URS_2022_01/763131431" TargetMode="External" /><Relationship Id="rId45" Type="http://schemas.openxmlformats.org/officeDocument/2006/relationships/hyperlink" Target="https://podminky.urs.cz/item/CS_URS_2022_01/763131471" TargetMode="External" /><Relationship Id="rId46" Type="http://schemas.openxmlformats.org/officeDocument/2006/relationships/hyperlink" Target="https://podminky.urs.cz/item/CS_URS_2022_01/763131712" TargetMode="External" /><Relationship Id="rId47" Type="http://schemas.openxmlformats.org/officeDocument/2006/relationships/hyperlink" Target="https://podminky.urs.cz/item/CS_URS_2022_01/763131714" TargetMode="External" /><Relationship Id="rId48" Type="http://schemas.openxmlformats.org/officeDocument/2006/relationships/hyperlink" Target="https://podminky.urs.cz/item/CS_URS_2022_01/763131761" TargetMode="External" /><Relationship Id="rId49" Type="http://schemas.openxmlformats.org/officeDocument/2006/relationships/hyperlink" Target="https://podminky.urs.cz/item/CS_URS_2022_01/763431001" TargetMode="External" /><Relationship Id="rId50" Type="http://schemas.openxmlformats.org/officeDocument/2006/relationships/hyperlink" Target="https://podminky.urs.cz/item/CS_URS_2022_01/763431201" TargetMode="External" /><Relationship Id="rId51" Type="http://schemas.openxmlformats.org/officeDocument/2006/relationships/hyperlink" Target="https://podminky.urs.cz/item/CS_URS_2022_01/763431801" TargetMode="External" /><Relationship Id="rId52" Type="http://schemas.openxmlformats.org/officeDocument/2006/relationships/hyperlink" Target="https://podminky.urs.cz/item/CS_URS_2022_01/998763301" TargetMode="External" /><Relationship Id="rId53" Type="http://schemas.openxmlformats.org/officeDocument/2006/relationships/hyperlink" Target="https://podminky.urs.cz/item/CS_URS_2022_01/998763381" TargetMode="External" /><Relationship Id="rId54" Type="http://schemas.openxmlformats.org/officeDocument/2006/relationships/hyperlink" Target="https://podminky.urs.cz/item/CS_URS_2022_01/766691914" TargetMode="External" /><Relationship Id="rId55" Type="http://schemas.openxmlformats.org/officeDocument/2006/relationships/hyperlink" Target="https://podminky.urs.cz/item/CS_URS_2022_01/998766201" TargetMode="External" /><Relationship Id="rId56" Type="http://schemas.openxmlformats.org/officeDocument/2006/relationships/hyperlink" Target="https://podminky.urs.cz/item/CS_URS_2022_01/771111011" TargetMode="External" /><Relationship Id="rId57" Type="http://schemas.openxmlformats.org/officeDocument/2006/relationships/hyperlink" Target="https://podminky.urs.cz/item/CS_URS_2022_01/771121011" TargetMode="External" /><Relationship Id="rId58" Type="http://schemas.openxmlformats.org/officeDocument/2006/relationships/hyperlink" Target="https://podminky.urs.cz/item/CS_URS_2022_01/771151021" TargetMode="External" /><Relationship Id="rId59" Type="http://schemas.openxmlformats.org/officeDocument/2006/relationships/hyperlink" Target="https://podminky.urs.cz/item/CS_URS_2022_01/771161021" TargetMode="External" /><Relationship Id="rId60" Type="http://schemas.openxmlformats.org/officeDocument/2006/relationships/hyperlink" Target="https://podminky.urs.cz/item/CS_URS_2022_01/771574262" TargetMode="External" /><Relationship Id="rId61" Type="http://schemas.openxmlformats.org/officeDocument/2006/relationships/hyperlink" Target="https://podminky.urs.cz/item/CS_URS_2022_01/771577111" TargetMode="External" /><Relationship Id="rId62" Type="http://schemas.openxmlformats.org/officeDocument/2006/relationships/hyperlink" Target="https://podminky.urs.cz/item/CS_URS_2022_01/771577114" TargetMode="External" /><Relationship Id="rId63" Type="http://schemas.openxmlformats.org/officeDocument/2006/relationships/hyperlink" Target="https://podminky.urs.cz/item/CS_URS_2022_01/771577115" TargetMode="External" /><Relationship Id="rId64" Type="http://schemas.openxmlformats.org/officeDocument/2006/relationships/hyperlink" Target="https://podminky.urs.cz/item/CS_URS_2022_01/771591112" TargetMode="External" /><Relationship Id="rId65" Type="http://schemas.openxmlformats.org/officeDocument/2006/relationships/hyperlink" Target="https://podminky.urs.cz/item/CS_URS_2022_01/771591115" TargetMode="External" /><Relationship Id="rId66" Type="http://schemas.openxmlformats.org/officeDocument/2006/relationships/hyperlink" Target="https://podminky.urs.cz/item/CS_URS_2022_01/771591123" TargetMode="External" /><Relationship Id="rId67" Type="http://schemas.openxmlformats.org/officeDocument/2006/relationships/hyperlink" Target="https://podminky.urs.cz/item/CS_URS_2022_01/771591237" TargetMode="External" /><Relationship Id="rId68" Type="http://schemas.openxmlformats.org/officeDocument/2006/relationships/hyperlink" Target="https://podminky.urs.cz/item/CS_URS_2022_01/771591257" TargetMode="External" /><Relationship Id="rId69" Type="http://schemas.openxmlformats.org/officeDocument/2006/relationships/hyperlink" Target="https://podminky.urs.cz/item/CS_URS_2022_01/771592011" TargetMode="External" /><Relationship Id="rId70" Type="http://schemas.openxmlformats.org/officeDocument/2006/relationships/hyperlink" Target="https://podminky.urs.cz/item/CS_URS_2022_01/998771101" TargetMode="External" /><Relationship Id="rId71" Type="http://schemas.openxmlformats.org/officeDocument/2006/relationships/hyperlink" Target="https://podminky.urs.cz/item/CS_URS_2022_01/998771181" TargetMode="External" /><Relationship Id="rId72" Type="http://schemas.openxmlformats.org/officeDocument/2006/relationships/hyperlink" Target="https://podminky.urs.cz/item/CS_URS_2022_01/776111111" TargetMode="External" /><Relationship Id="rId73" Type="http://schemas.openxmlformats.org/officeDocument/2006/relationships/hyperlink" Target="https://podminky.urs.cz/item/CS_URS_2022_01/776111311" TargetMode="External" /><Relationship Id="rId74" Type="http://schemas.openxmlformats.org/officeDocument/2006/relationships/hyperlink" Target="https://podminky.urs.cz/item/CS_URS_2022_01/776121112" TargetMode="External" /><Relationship Id="rId75" Type="http://schemas.openxmlformats.org/officeDocument/2006/relationships/hyperlink" Target="https://podminky.urs.cz/item/CS_URS_2022_01/776141122" TargetMode="External" /><Relationship Id="rId76" Type="http://schemas.openxmlformats.org/officeDocument/2006/relationships/hyperlink" Target="https://podminky.urs.cz/item/CS_URS_2022_01/776201812" TargetMode="External" /><Relationship Id="rId77" Type="http://schemas.openxmlformats.org/officeDocument/2006/relationships/hyperlink" Target="https://podminky.urs.cz/item/CS_URS_2022_01/776251111" TargetMode="External" /><Relationship Id="rId78" Type="http://schemas.openxmlformats.org/officeDocument/2006/relationships/hyperlink" Target="https://podminky.urs.cz/item/CS_URS_2022_01/776251411" TargetMode="External" /><Relationship Id="rId79" Type="http://schemas.openxmlformats.org/officeDocument/2006/relationships/hyperlink" Target="https://podminky.urs.cz/item/CS_URS_2022_01/776410811" TargetMode="External" /><Relationship Id="rId80" Type="http://schemas.openxmlformats.org/officeDocument/2006/relationships/hyperlink" Target="https://podminky.urs.cz/item/CS_URS_2022_01/776421111" TargetMode="External" /><Relationship Id="rId81" Type="http://schemas.openxmlformats.org/officeDocument/2006/relationships/hyperlink" Target="https://podminky.urs.cz/item/CS_URS_2022_01/776421711" TargetMode="External" /><Relationship Id="rId82" Type="http://schemas.openxmlformats.org/officeDocument/2006/relationships/hyperlink" Target="https://podminky.urs.cz/item/CS_URS_2022_01/776991111" TargetMode="External" /><Relationship Id="rId83" Type="http://schemas.openxmlformats.org/officeDocument/2006/relationships/hyperlink" Target="https://podminky.urs.cz/item/CS_URS_2022_01/776991121" TargetMode="External" /><Relationship Id="rId84" Type="http://schemas.openxmlformats.org/officeDocument/2006/relationships/hyperlink" Target="https://podminky.urs.cz/item/CS_URS_2022_01/776991811" TargetMode="External" /><Relationship Id="rId85" Type="http://schemas.openxmlformats.org/officeDocument/2006/relationships/hyperlink" Target="https://podminky.urs.cz/item/CS_URS_2022_01/998776101" TargetMode="External" /><Relationship Id="rId86" Type="http://schemas.openxmlformats.org/officeDocument/2006/relationships/hyperlink" Target="https://podminky.urs.cz/item/CS_URS_2022_01/998776181" TargetMode="External" /><Relationship Id="rId87" Type="http://schemas.openxmlformats.org/officeDocument/2006/relationships/hyperlink" Target="https://podminky.urs.cz/item/CS_URS_2022_01/781111011" TargetMode="External" /><Relationship Id="rId88" Type="http://schemas.openxmlformats.org/officeDocument/2006/relationships/hyperlink" Target="https://podminky.urs.cz/item/CS_URS_2022_01/781121011" TargetMode="External" /><Relationship Id="rId89" Type="http://schemas.openxmlformats.org/officeDocument/2006/relationships/hyperlink" Target="https://podminky.urs.cz/item/CS_URS_2022_01/781131112" TargetMode="External" /><Relationship Id="rId90" Type="http://schemas.openxmlformats.org/officeDocument/2006/relationships/hyperlink" Target="https://podminky.urs.cz/item/CS_URS_2022_01/781131237" TargetMode="External" /><Relationship Id="rId91" Type="http://schemas.openxmlformats.org/officeDocument/2006/relationships/hyperlink" Target="https://podminky.urs.cz/item/CS_URS_2022_01/781131257" TargetMode="External" /><Relationship Id="rId92" Type="http://schemas.openxmlformats.org/officeDocument/2006/relationships/hyperlink" Target="https://podminky.urs.cz/item/CS_URS_2022_01/781161021" TargetMode="External" /><Relationship Id="rId93" Type="http://schemas.openxmlformats.org/officeDocument/2006/relationships/hyperlink" Target="https://podminky.urs.cz/item/CS_URS_2022_01/781474154" TargetMode="External" /><Relationship Id="rId94" Type="http://schemas.openxmlformats.org/officeDocument/2006/relationships/hyperlink" Target="https://podminky.urs.cz/item/CS_URS_2022_01/781477114" TargetMode="External" /><Relationship Id="rId95" Type="http://schemas.openxmlformats.org/officeDocument/2006/relationships/hyperlink" Target="https://podminky.urs.cz/item/CS_URS_2022_01/781477115" TargetMode="External" /><Relationship Id="rId96" Type="http://schemas.openxmlformats.org/officeDocument/2006/relationships/hyperlink" Target="https://podminky.urs.cz/item/CS_URS_2022_01/781495115" TargetMode="External" /><Relationship Id="rId97" Type="http://schemas.openxmlformats.org/officeDocument/2006/relationships/hyperlink" Target="https://podminky.urs.cz/item/CS_URS_2022_01/781495124" TargetMode="External" /><Relationship Id="rId98" Type="http://schemas.openxmlformats.org/officeDocument/2006/relationships/hyperlink" Target="https://podminky.urs.cz/item/CS_URS_2022_01/781495141" TargetMode="External" /><Relationship Id="rId99" Type="http://schemas.openxmlformats.org/officeDocument/2006/relationships/hyperlink" Target="https://podminky.urs.cz/item/CS_URS_2022_01/781495143" TargetMode="External" /><Relationship Id="rId100" Type="http://schemas.openxmlformats.org/officeDocument/2006/relationships/hyperlink" Target="https://podminky.urs.cz/item/CS_URS_2022_01/781495211" TargetMode="External" /><Relationship Id="rId101" Type="http://schemas.openxmlformats.org/officeDocument/2006/relationships/hyperlink" Target="https://podminky.urs.cz/item/CS_URS_2022_01/998781101" TargetMode="External" /><Relationship Id="rId102" Type="http://schemas.openxmlformats.org/officeDocument/2006/relationships/hyperlink" Target="https://podminky.urs.cz/item/CS_URS_2022_01/998781181" TargetMode="External" /><Relationship Id="rId103" Type="http://schemas.openxmlformats.org/officeDocument/2006/relationships/hyperlink" Target="https://podminky.urs.cz/item/CS_URS_2022_01/783901453" TargetMode="External" /><Relationship Id="rId104" Type="http://schemas.openxmlformats.org/officeDocument/2006/relationships/hyperlink" Target="https://podminky.urs.cz/item/CS_URS_2022_01/783913171" TargetMode="External" /><Relationship Id="rId105" Type="http://schemas.openxmlformats.org/officeDocument/2006/relationships/hyperlink" Target="https://podminky.urs.cz/item/CS_URS_2022_01/783932165" TargetMode="External" /><Relationship Id="rId106" Type="http://schemas.openxmlformats.org/officeDocument/2006/relationships/hyperlink" Target="https://podminky.urs.cz/item/CS_URS_2022_01/784111001" TargetMode="External" /><Relationship Id="rId107" Type="http://schemas.openxmlformats.org/officeDocument/2006/relationships/hyperlink" Target="https://podminky.urs.cz/item/CS_URS_2022_01/784121001" TargetMode="External" /><Relationship Id="rId108" Type="http://schemas.openxmlformats.org/officeDocument/2006/relationships/hyperlink" Target="https://podminky.urs.cz/item/CS_URS_2022_01/784121011" TargetMode="External" /><Relationship Id="rId109" Type="http://schemas.openxmlformats.org/officeDocument/2006/relationships/hyperlink" Target="https://podminky.urs.cz/item/CS_URS_2022_01/784181121" TargetMode="External" /><Relationship Id="rId110" Type="http://schemas.openxmlformats.org/officeDocument/2006/relationships/hyperlink" Target="https://podminky.urs.cz/item/CS_URS_2022_01/784211021" TargetMode="External" /><Relationship Id="rId111" Type="http://schemas.openxmlformats.org/officeDocument/2006/relationships/hyperlink" Target="https://podminky.urs.cz/item/CS_URS_2022_01/784211121" TargetMode="External" /><Relationship Id="rId112" Type="http://schemas.openxmlformats.org/officeDocument/2006/relationships/hyperlink" Target="https://podminky.urs.cz/item/CS_URS_2022_01/784211163" TargetMode="External" /><Relationship Id="rId113" Type="http://schemas.openxmlformats.org/officeDocument/2006/relationships/hyperlink" Target="https://podminky.urs.cz/item/CS_URS_2022_01/784211167" TargetMode="External" /><Relationship Id="rId11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1/997013211" TargetMode="External" /><Relationship Id="rId2" Type="http://schemas.openxmlformats.org/officeDocument/2006/relationships/hyperlink" Target="https://podminky.urs.cz/item/CS_URS_2022_01/997013501" TargetMode="External" /><Relationship Id="rId3" Type="http://schemas.openxmlformats.org/officeDocument/2006/relationships/hyperlink" Target="https://podminky.urs.cz/item/CS_URS_2022_01/997013509" TargetMode="External" /><Relationship Id="rId4" Type="http://schemas.openxmlformats.org/officeDocument/2006/relationships/hyperlink" Target="https://podminky.urs.cz/item/CS_URS_2022_01/997013871" TargetMode="External" /><Relationship Id="rId5" Type="http://schemas.openxmlformats.org/officeDocument/2006/relationships/hyperlink" Target="https://podminky.urs.cz/item/CS_URS_2022_01/998751201" TargetMode="External" /><Relationship Id="rId6"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1/011503000" TargetMode="External" /><Relationship Id="rId2" Type="http://schemas.openxmlformats.org/officeDocument/2006/relationships/hyperlink" Target="https://podminky.urs.cz/item/CS_URS_2022_01/013254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5002000" TargetMode="External" /><Relationship Id="rId5" Type="http://schemas.openxmlformats.org/officeDocument/2006/relationships/hyperlink" Target="https://podminky.urs.cz/item/CS_URS_2022_01/051002000" TargetMode="External" /><Relationship Id="rId6" Type="http://schemas.openxmlformats.org/officeDocument/2006/relationships/hyperlink" Target="https://podminky.urs.cz/item/CS_URS_2022_01/071103000" TargetMode="External" /><Relationship Id="rId7" Type="http://schemas.openxmlformats.org/officeDocument/2006/relationships/hyperlink" Target="https://podminky.urs.cz/item/CS_URS_2022_01/091504000" TargetMode="External" /><Relationship Id="rId8"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8">
      <selection activeCell="D61" sqref="D61:H61"/>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404"/>
      <c r="AS2" s="404"/>
      <c r="AT2" s="404"/>
      <c r="AU2" s="404"/>
      <c r="AV2" s="404"/>
      <c r="AW2" s="404"/>
      <c r="AX2" s="404"/>
      <c r="AY2" s="404"/>
      <c r="AZ2" s="404"/>
      <c r="BA2" s="404"/>
      <c r="BB2" s="404"/>
      <c r="BC2" s="404"/>
      <c r="BD2" s="404"/>
      <c r="BE2" s="404"/>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88" t="s">
        <v>14</v>
      </c>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24"/>
      <c r="AQ5" s="24"/>
      <c r="AR5" s="22"/>
      <c r="BE5" s="385" t="s">
        <v>15</v>
      </c>
      <c r="BS5" s="19" t="s">
        <v>6</v>
      </c>
    </row>
    <row r="6" spans="2:71" s="1" customFormat="1" ht="36.95" customHeight="1">
      <c r="B6" s="23"/>
      <c r="C6" s="24"/>
      <c r="D6" s="30" t="s">
        <v>16</v>
      </c>
      <c r="E6" s="24"/>
      <c r="F6" s="24"/>
      <c r="G6" s="24"/>
      <c r="H6" s="24"/>
      <c r="I6" s="24"/>
      <c r="J6" s="24"/>
      <c r="K6" s="390" t="s">
        <v>17</v>
      </c>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24"/>
      <c r="AQ6" s="24"/>
      <c r="AR6" s="22"/>
      <c r="BE6" s="386"/>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86"/>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86"/>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86"/>
      <c r="BS9" s="19" t="s">
        <v>6</v>
      </c>
    </row>
    <row r="10" spans="2:71" s="1" customFormat="1" ht="12" customHeight="1">
      <c r="B10" s="23"/>
      <c r="C10" s="24"/>
      <c r="D10" s="31"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27</v>
      </c>
      <c r="AL10" s="24"/>
      <c r="AM10" s="24"/>
      <c r="AN10" s="29" t="s">
        <v>21</v>
      </c>
      <c r="AO10" s="24"/>
      <c r="AP10" s="24"/>
      <c r="AQ10" s="24"/>
      <c r="AR10" s="22"/>
      <c r="BE10" s="386"/>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21</v>
      </c>
      <c r="AO11" s="24"/>
      <c r="AP11" s="24"/>
      <c r="AQ11" s="24"/>
      <c r="AR11" s="22"/>
      <c r="BE11" s="386"/>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86"/>
      <c r="BS12" s="19" t="s">
        <v>6</v>
      </c>
    </row>
    <row r="13" spans="2:71"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27</v>
      </c>
      <c r="AL13" s="24"/>
      <c r="AM13" s="24"/>
      <c r="AN13" s="33" t="s">
        <v>31</v>
      </c>
      <c r="AO13" s="24"/>
      <c r="AP13" s="24"/>
      <c r="AQ13" s="24"/>
      <c r="AR13" s="22"/>
      <c r="BE13" s="386"/>
      <c r="BS13" s="19" t="s">
        <v>6</v>
      </c>
    </row>
    <row r="14" spans="2:71" ht="12.75">
      <c r="B14" s="23"/>
      <c r="C14" s="24"/>
      <c r="D14" s="24"/>
      <c r="E14" s="391" t="s">
        <v>31</v>
      </c>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1" t="s">
        <v>29</v>
      </c>
      <c r="AL14" s="24"/>
      <c r="AM14" s="24"/>
      <c r="AN14" s="33" t="s">
        <v>31</v>
      </c>
      <c r="AO14" s="24"/>
      <c r="AP14" s="24"/>
      <c r="AQ14" s="24"/>
      <c r="AR14" s="22"/>
      <c r="BE14" s="386"/>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86"/>
      <c r="BS15" s="19" t="s">
        <v>4</v>
      </c>
    </row>
    <row r="16" spans="2:71"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27</v>
      </c>
      <c r="AL16" s="24"/>
      <c r="AM16" s="24"/>
      <c r="AN16" s="29" t="s">
        <v>21</v>
      </c>
      <c r="AO16" s="24"/>
      <c r="AP16" s="24"/>
      <c r="AQ16" s="24"/>
      <c r="AR16" s="22"/>
      <c r="BE16" s="386"/>
      <c r="BS16" s="19" t="s">
        <v>4</v>
      </c>
    </row>
    <row r="17" spans="2:71" s="1" customFormat="1" ht="18.4"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21</v>
      </c>
      <c r="AO17" s="24"/>
      <c r="AP17" s="24"/>
      <c r="AQ17" s="24"/>
      <c r="AR17" s="22"/>
      <c r="BE17" s="386"/>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86"/>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27</v>
      </c>
      <c r="AL19" s="24"/>
      <c r="AM19" s="24"/>
      <c r="AN19" s="29" t="s">
        <v>21</v>
      </c>
      <c r="AO19" s="24"/>
      <c r="AP19" s="24"/>
      <c r="AQ19" s="24"/>
      <c r="AR19" s="22"/>
      <c r="BE19" s="386"/>
      <c r="BS19" s="19" t="s">
        <v>6</v>
      </c>
    </row>
    <row r="20" spans="2:71" s="1" customFormat="1" ht="18.4"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21</v>
      </c>
      <c r="AO20" s="24"/>
      <c r="AP20" s="24"/>
      <c r="AQ20" s="24"/>
      <c r="AR20" s="22"/>
      <c r="BE20" s="386"/>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86"/>
    </row>
    <row r="22" spans="2:57" s="1" customFormat="1" ht="12" customHeight="1">
      <c r="B22" s="23"/>
      <c r="C22" s="24"/>
      <c r="D22" s="31"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86"/>
    </row>
    <row r="23" spans="2:57" s="1" customFormat="1" ht="47.25" customHeight="1">
      <c r="B23" s="23"/>
      <c r="C23" s="24"/>
      <c r="D23" s="24"/>
      <c r="E23" s="393" t="s">
        <v>38</v>
      </c>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3"/>
      <c r="AM23" s="393"/>
      <c r="AN23" s="393"/>
      <c r="AO23" s="24"/>
      <c r="AP23" s="24"/>
      <c r="AQ23" s="24"/>
      <c r="AR23" s="22"/>
      <c r="BE23" s="386"/>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86"/>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86"/>
    </row>
    <row r="26" spans="1:57" s="2" customFormat="1" ht="25.9"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94">
        <f>ROUND(AG54,2)</f>
        <v>0</v>
      </c>
      <c r="AL26" s="395"/>
      <c r="AM26" s="395"/>
      <c r="AN26" s="395"/>
      <c r="AO26" s="395"/>
      <c r="AP26" s="38"/>
      <c r="AQ26" s="38"/>
      <c r="AR26" s="41"/>
      <c r="BE26" s="386"/>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86"/>
    </row>
    <row r="28" spans="1:57" s="2" customFormat="1" ht="12.75">
      <c r="A28" s="36"/>
      <c r="B28" s="37"/>
      <c r="C28" s="38"/>
      <c r="D28" s="38"/>
      <c r="E28" s="38"/>
      <c r="F28" s="38"/>
      <c r="G28" s="38"/>
      <c r="H28" s="38"/>
      <c r="I28" s="38"/>
      <c r="J28" s="38"/>
      <c r="K28" s="38"/>
      <c r="L28" s="396" t="s">
        <v>40</v>
      </c>
      <c r="M28" s="396"/>
      <c r="N28" s="396"/>
      <c r="O28" s="396"/>
      <c r="P28" s="396"/>
      <c r="Q28" s="38"/>
      <c r="R28" s="38"/>
      <c r="S28" s="38"/>
      <c r="T28" s="38"/>
      <c r="U28" s="38"/>
      <c r="V28" s="38"/>
      <c r="W28" s="396" t="s">
        <v>41</v>
      </c>
      <c r="X28" s="396"/>
      <c r="Y28" s="396"/>
      <c r="Z28" s="396"/>
      <c r="AA28" s="396"/>
      <c r="AB28" s="396"/>
      <c r="AC28" s="396"/>
      <c r="AD28" s="396"/>
      <c r="AE28" s="396"/>
      <c r="AF28" s="38"/>
      <c r="AG28" s="38"/>
      <c r="AH28" s="38"/>
      <c r="AI28" s="38"/>
      <c r="AJ28" s="38"/>
      <c r="AK28" s="396" t="s">
        <v>42</v>
      </c>
      <c r="AL28" s="396"/>
      <c r="AM28" s="396"/>
      <c r="AN28" s="396"/>
      <c r="AO28" s="396"/>
      <c r="AP28" s="38"/>
      <c r="AQ28" s="38"/>
      <c r="AR28" s="41"/>
      <c r="BE28" s="386"/>
    </row>
    <row r="29" spans="2:57" s="3" customFormat="1" ht="14.45" customHeight="1">
      <c r="B29" s="42"/>
      <c r="C29" s="43"/>
      <c r="D29" s="31" t="s">
        <v>43</v>
      </c>
      <c r="E29" s="43"/>
      <c r="F29" s="31" t="s">
        <v>44</v>
      </c>
      <c r="G29" s="43"/>
      <c r="H29" s="43"/>
      <c r="I29" s="43"/>
      <c r="J29" s="43"/>
      <c r="K29" s="43"/>
      <c r="L29" s="399">
        <v>0.21</v>
      </c>
      <c r="M29" s="398"/>
      <c r="N29" s="398"/>
      <c r="O29" s="398"/>
      <c r="P29" s="398"/>
      <c r="Q29" s="43"/>
      <c r="R29" s="43"/>
      <c r="S29" s="43"/>
      <c r="T29" s="43"/>
      <c r="U29" s="43"/>
      <c r="V29" s="43"/>
      <c r="W29" s="397">
        <f>ROUND(AZ54,2)</f>
        <v>0</v>
      </c>
      <c r="X29" s="398"/>
      <c r="Y29" s="398"/>
      <c r="Z29" s="398"/>
      <c r="AA29" s="398"/>
      <c r="AB29" s="398"/>
      <c r="AC29" s="398"/>
      <c r="AD29" s="398"/>
      <c r="AE29" s="398"/>
      <c r="AF29" s="43"/>
      <c r="AG29" s="43"/>
      <c r="AH29" s="43"/>
      <c r="AI29" s="43"/>
      <c r="AJ29" s="43"/>
      <c r="AK29" s="397">
        <f>ROUND(AV54,2)</f>
        <v>0</v>
      </c>
      <c r="AL29" s="398"/>
      <c r="AM29" s="398"/>
      <c r="AN29" s="398"/>
      <c r="AO29" s="398"/>
      <c r="AP29" s="43"/>
      <c r="AQ29" s="43"/>
      <c r="AR29" s="44"/>
      <c r="BE29" s="387"/>
    </row>
    <row r="30" spans="2:57" s="3" customFormat="1" ht="14.45" customHeight="1">
      <c r="B30" s="42"/>
      <c r="C30" s="43"/>
      <c r="D30" s="43"/>
      <c r="E30" s="43"/>
      <c r="F30" s="31" t="s">
        <v>45</v>
      </c>
      <c r="G30" s="43"/>
      <c r="H30" s="43"/>
      <c r="I30" s="43"/>
      <c r="J30" s="43"/>
      <c r="K30" s="43"/>
      <c r="L30" s="399">
        <v>0.15</v>
      </c>
      <c r="M30" s="398"/>
      <c r="N30" s="398"/>
      <c r="O30" s="398"/>
      <c r="P30" s="398"/>
      <c r="Q30" s="43"/>
      <c r="R30" s="43"/>
      <c r="S30" s="43"/>
      <c r="T30" s="43"/>
      <c r="U30" s="43"/>
      <c r="V30" s="43"/>
      <c r="W30" s="397">
        <f>ROUND(BA54,2)</f>
        <v>0</v>
      </c>
      <c r="X30" s="398"/>
      <c r="Y30" s="398"/>
      <c r="Z30" s="398"/>
      <c r="AA30" s="398"/>
      <c r="AB30" s="398"/>
      <c r="AC30" s="398"/>
      <c r="AD30" s="398"/>
      <c r="AE30" s="398"/>
      <c r="AF30" s="43"/>
      <c r="AG30" s="43"/>
      <c r="AH30" s="43"/>
      <c r="AI30" s="43"/>
      <c r="AJ30" s="43"/>
      <c r="AK30" s="397">
        <f>ROUND(AW54,2)</f>
        <v>0</v>
      </c>
      <c r="AL30" s="398"/>
      <c r="AM30" s="398"/>
      <c r="AN30" s="398"/>
      <c r="AO30" s="398"/>
      <c r="AP30" s="43"/>
      <c r="AQ30" s="43"/>
      <c r="AR30" s="44"/>
      <c r="BE30" s="387"/>
    </row>
    <row r="31" spans="2:57" s="3" customFormat="1" ht="14.45" customHeight="1" hidden="1">
      <c r="B31" s="42"/>
      <c r="C31" s="43"/>
      <c r="D31" s="43"/>
      <c r="E31" s="43"/>
      <c r="F31" s="31" t="s">
        <v>46</v>
      </c>
      <c r="G31" s="43"/>
      <c r="H31" s="43"/>
      <c r="I31" s="43"/>
      <c r="J31" s="43"/>
      <c r="K31" s="43"/>
      <c r="L31" s="399">
        <v>0.21</v>
      </c>
      <c r="M31" s="398"/>
      <c r="N31" s="398"/>
      <c r="O31" s="398"/>
      <c r="P31" s="398"/>
      <c r="Q31" s="43"/>
      <c r="R31" s="43"/>
      <c r="S31" s="43"/>
      <c r="T31" s="43"/>
      <c r="U31" s="43"/>
      <c r="V31" s="43"/>
      <c r="W31" s="397">
        <f>ROUND(BB54,2)</f>
        <v>0</v>
      </c>
      <c r="X31" s="398"/>
      <c r="Y31" s="398"/>
      <c r="Z31" s="398"/>
      <c r="AA31" s="398"/>
      <c r="AB31" s="398"/>
      <c r="AC31" s="398"/>
      <c r="AD31" s="398"/>
      <c r="AE31" s="398"/>
      <c r="AF31" s="43"/>
      <c r="AG31" s="43"/>
      <c r="AH31" s="43"/>
      <c r="AI31" s="43"/>
      <c r="AJ31" s="43"/>
      <c r="AK31" s="397">
        <v>0</v>
      </c>
      <c r="AL31" s="398"/>
      <c r="AM31" s="398"/>
      <c r="AN31" s="398"/>
      <c r="AO31" s="398"/>
      <c r="AP31" s="43"/>
      <c r="AQ31" s="43"/>
      <c r="AR31" s="44"/>
      <c r="BE31" s="387"/>
    </row>
    <row r="32" spans="2:57" s="3" customFormat="1" ht="14.45" customHeight="1" hidden="1">
      <c r="B32" s="42"/>
      <c r="C32" s="43"/>
      <c r="D32" s="43"/>
      <c r="E32" s="43"/>
      <c r="F32" s="31" t="s">
        <v>47</v>
      </c>
      <c r="G32" s="43"/>
      <c r="H32" s="43"/>
      <c r="I32" s="43"/>
      <c r="J32" s="43"/>
      <c r="K32" s="43"/>
      <c r="L32" s="399">
        <v>0.15</v>
      </c>
      <c r="M32" s="398"/>
      <c r="N32" s="398"/>
      <c r="O32" s="398"/>
      <c r="P32" s="398"/>
      <c r="Q32" s="43"/>
      <c r="R32" s="43"/>
      <c r="S32" s="43"/>
      <c r="T32" s="43"/>
      <c r="U32" s="43"/>
      <c r="V32" s="43"/>
      <c r="W32" s="397">
        <f>ROUND(BC54,2)</f>
        <v>0</v>
      </c>
      <c r="X32" s="398"/>
      <c r="Y32" s="398"/>
      <c r="Z32" s="398"/>
      <c r="AA32" s="398"/>
      <c r="AB32" s="398"/>
      <c r="AC32" s="398"/>
      <c r="AD32" s="398"/>
      <c r="AE32" s="398"/>
      <c r="AF32" s="43"/>
      <c r="AG32" s="43"/>
      <c r="AH32" s="43"/>
      <c r="AI32" s="43"/>
      <c r="AJ32" s="43"/>
      <c r="AK32" s="397">
        <v>0</v>
      </c>
      <c r="AL32" s="398"/>
      <c r="AM32" s="398"/>
      <c r="AN32" s="398"/>
      <c r="AO32" s="398"/>
      <c r="AP32" s="43"/>
      <c r="AQ32" s="43"/>
      <c r="AR32" s="44"/>
      <c r="BE32" s="387"/>
    </row>
    <row r="33" spans="2:44" s="3" customFormat="1" ht="14.45" customHeight="1" hidden="1">
      <c r="B33" s="42"/>
      <c r="C33" s="43"/>
      <c r="D33" s="43"/>
      <c r="E33" s="43"/>
      <c r="F33" s="31" t="s">
        <v>48</v>
      </c>
      <c r="G33" s="43"/>
      <c r="H33" s="43"/>
      <c r="I33" s="43"/>
      <c r="J33" s="43"/>
      <c r="K33" s="43"/>
      <c r="L33" s="399">
        <v>0</v>
      </c>
      <c r="M33" s="398"/>
      <c r="N33" s="398"/>
      <c r="O33" s="398"/>
      <c r="P33" s="398"/>
      <c r="Q33" s="43"/>
      <c r="R33" s="43"/>
      <c r="S33" s="43"/>
      <c r="T33" s="43"/>
      <c r="U33" s="43"/>
      <c r="V33" s="43"/>
      <c r="W33" s="397">
        <f>ROUND(BD54,2)</f>
        <v>0</v>
      </c>
      <c r="X33" s="398"/>
      <c r="Y33" s="398"/>
      <c r="Z33" s="398"/>
      <c r="AA33" s="398"/>
      <c r="AB33" s="398"/>
      <c r="AC33" s="398"/>
      <c r="AD33" s="398"/>
      <c r="AE33" s="398"/>
      <c r="AF33" s="43"/>
      <c r="AG33" s="43"/>
      <c r="AH33" s="43"/>
      <c r="AI33" s="43"/>
      <c r="AJ33" s="43"/>
      <c r="AK33" s="397">
        <v>0</v>
      </c>
      <c r="AL33" s="398"/>
      <c r="AM33" s="398"/>
      <c r="AN33" s="398"/>
      <c r="AO33" s="398"/>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49</v>
      </c>
      <c r="E35" s="47"/>
      <c r="F35" s="47"/>
      <c r="G35" s="47"/>
      <c r="H35" s="47"/>
      <c r="I35" s="47"/>
      <c r="J35" s="47"/>
      <c r="K35" s="47"/>
      <c r="L35" s="47"/>
      <c r="M35" s="47"/>
      <c r="N35" s="47"/>
      <c r="O35" s="47"/>
      <c r="P35" s="47"/>
      <c r="Q35" s="47"/>
      <c r="R35" s="47"/>
      <c r="S35" s="47"/>
      <c r="T35" s="48" t="s">
        <v>50</v>
      </c>
      <c r="U35" s="47"/>
      <c r="V35" s="47"/>
      <c r="W35" s="47"/>
      <c r="X35" s="403" t="s">
        <v>51</v>
      </c>
      <c r="Y35" s="401"/>
      <c r="Z35" s="401"/>
      <c r="AA35" s="401"/>
      <c r="AB35" s="401"/>
      <c r="AC35" s="47"/>
      <c r="AD35" s="47"/>
      <c r="AE35" s="47"/>
      <c r="AF35" s="47"/>
      <c r="AG35" s="47"/>
      <c r="AH35" s="47"/>
      <c r="AI35" s="47"/>
      <c r="AJ35" s="47"/>
      <c r="AK35" s="400">
        <f>SUM(AK26:AK33)</f>
        <v>0</v>
      </c>
      <c r="AL35" s="401"/>
      <c r="AM35" s="401"/>
      <c r="AN35" s="401"/>
      <c r="AO35" s="402"/>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2022/HEX/01</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1" t="str">
        <f>K6</f>
        <v>Rekonstrukce kanceláří a výukových prostor v objektu NC, UPOL, tř. Miru 111, Olomouc</v>
      </c>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63" t="str">
        <f>IF(AN8="","",AN8)</f>
        <v>6. 5. 2022</v>
      </c>
      <c r="AN47" s="363"/>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40.15" customHeight="1">
      <c r="A49" s="36"/>
      <c r="B49" s="37"/>
      <c r="C49" s="31" t="s">
        <v>26</v>
      </c>
      <c r="D49" s="38"/>
      <c r="E49" s="38"/>
      <c r="F49" s="38"/>
      <c r="G49" s="38"/>
      <c r="H49" s="38"/>
      <c r="I49" s="38"/>
      <c r="J49" s="38"/>
      <c r="K49" s="38"/>
      <c r="L49" s="54" t="str">
        <f>IF(E11="","",E11)</f>
        <v>UPOL FTK Olomouc</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64" t="str">
        <f>IF(E17="","",E17)</f>
        <v>HEXAPLAN INTERNATIONAL spol. s r.o.</v>
      </c>
      <c r="AN49" s="365"/>
      <c r="AO49" s="365"/>
      <c r="AP49" s="365"/>
      <c r="AQ49" s="38"/>
      <c r="AR49" s="41"/>
      <c r="AS49" s="366" t="s">
        <v>53</v>
      </c>
      <c r="AT49" s="367"/>
      <c r="AU49" s="62"/>
      <c r="AV49" s="62"/>
      <c r="AW49" s="62"/>
      <c r="AX49" s="62"/>
      <c r="AY49" s="62"/>
      <c r="AZ49" s="62"/>
      <c r="BA49" s="62"/>
      <c r="BB49" s="62"/>
      <c r="BC49" s="62"/>
      <c r="BD49" s="63"/>
      <c r="BE49" s="36"/>
    </row>
    <row r="50" spans="1:57" s="2" customFormat="1" ht="15.2" customHeight="1">
      <c r="A50" s="36"/>
      <c r="B50" s="37"/>
      <c r="C50" s="31" t="s">
        <v>30</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64" t="str">
        <f>IF(E20="","",E20)</f>
        <v>Ing.A.Hejmalová</v>
      </c>
      <c r="AN50" s="365"/>
      <c r="AO50" s="365"/>
      <c r="AP50" s="365"/>
      <c r="AQ50" s="38"/>
      <c r="AR50" s="41"/>
      <c r="AS50" s="368"/>
      <c r="AT50" s="369"/>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70"/>
      <c r="AT51" s="371"/>
      <c r="AU51" s="66"/>
      <c r="AV51" s="66"/>
      <c r="AW51" s="66"/>
      <c r="AX51" s="66"/>
      <c r="AY51" s="66"/>
      <c r="AZ51" s="66"/>
      <c r="BA51" s="66"/>
      <c r="BB51" s="66"/>
      <c r="BC51" s="66"/>
      <c r="BD51" s="67"/>
      <c r="BE51" s="36"/>
    </row>
    <row r="52" spans="1:57" s="2" customFormat="1" ht="29.25" customHeight="1">
      <c r="A52" s="36"/>
      <c r="B52" s="37"/>
      <c r="C52" s="372" t="s">
        <v>54</v>
      </c>
      <c r="D52" s="373"/>
      <c r="E52" s="373"/>
      <c r="F52" s="373"/>
      <c r="G52" s="373"/>
      <c r="H52" s="68"/>
      <c r="I52" s="375" t="s">
        <v>55</v>
      </c>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4" t="s">
        <v>56</v>
      </c>
      <c r="AH52" s="373"/>
      <c r="AI52" s="373"/>
      <c r="AJ52" s="373"/>
      <c r="AK52" s="373"/>
      <c r="AL52" s="373"/>
      <c r="AM52" s="373"/>
      <c r="AN52" s="375" t="s">
        <v>57</v>
      </c>
      <c r="AO52" s="373"/>
      <c r="AP52" s="373"/>
      <c r="AQ52" s="69" t="s">
        <v>58</v>
      </c>
      <c r="AR52" s="41"/>
      <c r="AS52" s="70" t="s">
        <v>59</v>
      </c>
      <c r="AT52" s="71" t="s">
        <v>60</v>
      </c>
      <c r="AU52" s="71" t="s">
        <v>61</v>
      </c>
      <c r="AV52" s="71" t="s">
        <v>62</v>
      </c>
      <c r="AW52" s="71" t="s">
        <v>63</v>
      </c>
      <c r="AX52" s="71" t="s">
        <v>64</v>
      </c>
      <c r="AY52" s="71" t="s">
        <v>65</v>
      </c>
      <c r="AZ52" s="71" t="s">
        <v>66</v>
      </c>
      <c r="BA52" s="71" t="s">
        <v>67</v>
      </c>
      <c r="BB52" s="71" t="s">
        <v>68</v>
      </c>
      <c r="BC52" s="71" t="s">
        <v>69</v>
      </c>
      <c r="BD52" s="72" t="s">
        <v>70</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83">
        <f>ROUND(AG55+AG56+AG61,2)</f>
        <v>0</v>
      </c>
      <c r="AH54" s="383"/>
      <c r="AI54" s="383"/>
      <c r="AJ54" s="383"/>
      <c r="AK54" s="383"/>
      <c r="AL54" s="383"/>
      <c r="AM54" s="383"/>
      <c r="AN54" s="384">
        <f aca="true" t="shared" si="0" ref="AN54:AN61">SUM(AG54,AT54)</f>
        <v>0</v>
      </c>
      <c r="AO54" s="384"/>
      <c r="AP54" s="384"/>
      <c r="AQ54" s="80" t="s">
        <v>21</v>
      </c>
      <c r="AR54" s="81"/>
      <c r="AS54" s="82">
        <f>ROUND(AS55+AS56+AS61,2)</f>
        <v>0</v>
      </c>
      <c r="AT54" s="83">
        <f aca="true" t="shared" si="1" ref="AT54:AT61">ROUND(SUM(AV54:AW54),2)</f>
        <v>0</v>
      </c>
      <c r="AU54" s="84">
        <f>ROUND(AU55+AU56+AU61,5)</f>
        <v>0</v>
      </c>
      <c r="AV54" s="83">
        <f>ROUND(AZ54*L29,2)</f>
        <v>0</v>
      </c>
      <c r="AW54" s="83">
        <f>ROUND(BA54*L30,2)</f>
        <v>0</v>
      </c>
      <c r="AX54" s="83">
        <f>ROUND(BB54*L29,2)</f>
        <v>0</v>
      </c>
      <c r="AY54" s="83">
        <f>ROUND(BC54*L30,2)</f>
        <v>0</v>
      </c>
      <c r="AZ54" s="83">
        <f>ROUND(AZ55+AZ56+AZ61,2)</f>
        <v>0</v>
      </c>
      <c r="BA54" s="83">
        <f>ROUND(BA55+BA56+BA61,2)</f>
        <v>0</v>
      </c>
      <c r="BB54" s="83">
        <f>ROUND(BB55+BB56+BB61,2)</f>
        <v>0</v>
      </c>
      <c r="BC54" s="83">
        <f>ROUND(BC55+BC56+BC61,2)</f>
        <v>0</v>
      </c>
      <c r="BD54" s="85">
        <f>ROUND(BD55+BD56+BD61,2)</f>
        <v>0</v>
      </c>
      <c r="BS54" s="86" t="s">
        <v>72</v>
      </c>
      <c r="BT54" s="86" t="s">
        <v>73</v>
      </c>
      <c r="BU54" s="87" t="s">
        <v>74</v>
      </c>
      <c r="BV54" s="86" t="s">
        <v>75</v>
      </c>
      <c r="BW54" s="86" t="s">
        <v>5</v>
      </c>
      <c r="BX54" s="86" t="s">
        <v>76</v>
      </c>
      <c r="CL54" s="86" t="s">
        <v>19</v>
      </c>
    </row>
    <row r="55" spans="1:91" s="7" customFormat="1" ht="45.75" customHeight="1">
      <c r="A55" s="88" t="s">
        <v>77</v>
      </c>
      <c r="B55" s="89"/>
      <c r="C55" s="90"/>
      <c r="D55" s="378" t="s">
        <v>78</v>
      </c>
      <c r="E55" s="378"/>
      <c r="F55" s="378"/>
      <c r="G55" s="378"/>
      <c r="H55" s="378"/>
      <c r="I55" s="91"/>
      <c r="J55" s="378" t="s">
        <v>79</v>
      </c>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6">
        <f>'2022-HEX-01-11 - D.1.1-Ar...'!J30</f>
        <v>0</v>
      </c>
      <c r="AH55" s="377"/>
      <c r="AI55" s="377"/>
      <c r="AJ55" s="377"/>
      <c r="AK55" s="377"/>
      <c r="AL55" s="377"/>
      <c r="AM55" s="377"/>
      <c r="AN55" s="376">
        <f t="shared" si="0"/>
        <v>0</v>
      </c>
      <c r="AO55" s="377"/>
      <c r="AP55" s="377"/>
      <c r="AQ55" s="92" t="s">
        <v>80</v>
      </c>
      <c r="AR55" s="93"/>
      <c r="AS55" s="94">
        <v>0</v>
      </c>
      <c r="AT55" s="95">
        <f t="shared" si="1"/>
        <v>0</v>
      </c>
      <c r="AU55" s="96">
        <f>'2022-HEX-01-11 - D.1.1-Ar...'!P95</f>
        <v>0</v>
      </c>
      <c r="AV55" s="95">
        <f>'2022-HEX-01-11 - D.1.1-Ar...'!J33</f>
        <v>0</v>
      </c>
      <c r="AW55" s="95">
        <f>'2022-HEX-01-11 - D.1.1-Ar...'!J34</f>
        <v>0</v>
      </c>
      <c r="AX55" s="95">
        <f>'2022-HEX-01-11 - D.1.1-Ar...'!J35</f>
        <v>0</v>
      </c>
      <c r="AY55" s="95">
        <f>'2022-HEX-01-11 - D.1.1-Ar...'!J36</f>
        <v>0</v>
      </c>
      <c r="AZ55" s="95">
        <f>'2022-HEX-01-11 - D.1.1-Ar...'!F33</f>
        <v>0</v>
      </c>
      <c r="BA55" s="95">
        <f>'2022-HEX-01-11 - D.1.1-Ar...'!F34</f>
        <v>0</v>
      </c>
      <c r="BB55" s="95">
        <f>'2022-HEX-01-11 - D.1.1-Ar...'!F35</f>
        <v>0</v>
      </c>
      <c r="BC55" s="95">
        <f>'2022-HEX-01-11 - D.1.1-Ar...'!F36</f>
        <v>0</v>
      </c>
      <c r="BD55" s="97">
        <f>'2022-HEX-01-11 - D.1.1-Ar...'!F37</f>
        <v>0</v>
      </c>
      <c r="BT55" s="98" t="s">
        <v>81</v>
      </c>
      <c r="BV55" s="98" t="s">
        <v>75</v>
      </c>
      <c r="BW55" s="98" t="s">
        <v>82</v>
      </c>
      <c r="BX55" s="98" t="s">
        <v>5</v>
      </c>
      <c r="CL55" s="98" t="s">
        <v>19</v>
      </c>
      <c r="CM55" s="98" t="s">
        <v>83</v>
      </c>
    </row>
    <row r="56" spans="2:91" s="7" customFormat="1" ht="48" customHeight="1">
      <c r="B56" s="89"/>
      <c r="C56" s="90"/>
      <c r="D56" s="378" t="s">
        <v>84</v>
      </c>
      <c r="E56" s="378"/>
      <c r="F56" s="378"/>
      <c r="G56" s="378"/>
      <c r="H56" s="378"/>
      <c r="I56" s="91"/>
      <c r="J56" s="378" t="s">
        <v>85</v>
      </c>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9">
        <f>ROUND(SUM(AG57:AG60),2)</f>
        <v>0</v>
      </c>
      <c r="AH56" s="377"/>
      <c r="AI56" s="377"/>
      <c r="AJ56" s="377"/>
      <c r="AK56" s="377"/>
      <c r="AL56" s="377"/>
      <c r="AM56" s="377"/>
      <c r="AN56" s="376">
        <f t="shared" si="0"/>
        <v>0</v>
      </c>
      <c r="AO56" s="377"/>
      <c r="AP56" s="377"/>
      <c r="AQ56" s="92" t="s">
        <v>80</v>
      </c>
      <c r="AR56" s="93"/>
      <c r="AS56" s="94">
        <f>ROUND(SUM(AS57:AS60),2)</f>
        <v>0</v>
      </c>
      <c r="AT56" s="95">
        <f t="shared" si="1"/>
        <v>0</v>
      </c>
      <c r="AU56" s="96">
        <f>ROUND(SUM(AU57:AU60),5)</f>
        <v>0</v>
      </c>
      <c r="AV56" s="95">
        <f>ROUND(AZ56*L29,2)</f>
        <v>0</v>
      </c>
      <c r="AW56" s="95">
        <f>ROUND(BA56*L30,2)</f>
        <v>0</v>
      </c>
      <c r="AX56" s="95">
        <f>ROUND(BB56*L29,2)</f>
        <v>0</v>
      </c>
      <c r="AY56" s="95">
        <f>ROUND(BC56*L30,2)</f>
        <v>0</v>
      </c>
      <c r="AZ56" s="95">
        <f>ROUND(SUM(AZ57:AZ60),2)</f>
        <v>0</v>
      </c>
      <c r="BA56" s="95">
        <f>ROUND(SUM(BA57:BA60),2)</f>
        <v>0</v>
      </c>
      <c r="BB56" s="95">
        <f>ROUND(SUM(BB57:BB60),2)</f>
        <v>0</v>
      </c>
      <c r="BC56" s="95">
        <f>ROUND(SUM(BC57:BC60),2)</f>
        <v>0</v>
      </c>
      <c r="BD56" s="97">
        <f>ROUND(SUM(BD57:BD60),2)</f>
        <v>0</v>
      </c>
      <c r="BS56" s="98" t="s">
        <v>72</v>
      </c>
      <c r="BT56" s="98" t="s">
        <v>81</v>
      </c>
      <c r="BU56" s="98" t="s">
        <v>74</v>
      </c>
      <c r="BV56" s="98" t="s">
        <v>75</v>
      </c>
      <c r="BW56" s="98" t="s">
        <v>86</v>
      </c>
      <c r="BX56" s="98" t="s">
        <v>5</v>
      </c>
      <c r="CL56" s="98" t="s">
        <v>19</v>
      </c>
      <c r="CM56" s="98" t="s">
        <v>83</v>
      </c>
    </row>
    <row r="57" spans="1:90" s="4" customFormat="1" ht="51" customHeight="1">
      <c r="A57" s="88" t="s">
        <v>77</v>
      </c>
      <c r="B57" s="53"/>
      <c r="C57" s="99"/>
      <c r="D57" s="99"/>
      <c r="E57" s="380" t="s">
        <v>87</v>
      </c>
      <c r="F57" s="380"/>
      <c r="G57" s="380"/>
      <c r="H57" s="380"/>
      <c r="I57" s="380"/>
      <c r="J57" s="99"/>
      <c r="K57" s="380" t="s">
        <v>88</v>
      </c>
      <c r="L57" s="380"/>
      <c r="M57" s="380"/>
      <c r="N57" s="380"/>
      <c r="O57" s="380"/>
      <c r="P57" s="380"/>
      <c r="Q57" s="380"/>
      <c r="R57" s="380"/>
      <c r="S57" s="380"/>
      <c r="T57" s="380"/>
      <c r="U57" s="380"/>
      <c r="V57" s="380"/>
      <c r="W57" s="380"/>
      <c r="X57" s="380"/>
      <c r="Y57" s="380"/>
      <c r="Z57" s="380"/>
      <c r="AA57" s="380"/>
      <c r="AB57" s="380"/>
      <c r="AC57" s="380"/>
      <c r="AD57" s="380"/>
      <c r="AE57" s="380"/>
      <c r="AF57" s="380"/>
      <c r="AG57" s="381">
        <f>'2022-HEX-01-14-1 - D.1.4....'!J32</f>
        <v>0</v>
      </c>
      <c r="AH57" s="382"/>
      <c r="AI57" s="382"/>
      <c r="AJ57" s="382"/>
      <c r="AK57" s="382"/>
      <c r="AL57" s="382"/>
      <c r="AM57" s="382"/>
      <c r="AN57" s="381">
        <f t="shared" si="0"/>
        <v>0</v>
      </c>
      <c r="AO57" s="382"/>
      <c r="AP57" s="382"/>
      <c r="AQ57" s="100" t="s">
        <v>89</v>
      </c>
      <c r="AR57" s="55"/>
      <c r="AS57" s="101">
        <v>0</v>
      </c>
      <c r="AT57" s="102">
        <f t="shared" si="1"/>
        <v>0</v>
      </c>
      <c r="AU57" s="103">
        <f>'2022-HEX-01-14-1 - D.1.4....'!P97</f>
        <v>0</v>
      </c>
      <c r="AV57" s="102">
        <f>'2022-HEX-01-14-1 - D.1.4....'!J35</f>
        <v>0</v>
      </c>
      <c r="AW57" s="102">
        <f>'2022-HEX-01-14-1 - D.1.4....'!J36</f>
        <v>0</v>
      </c>
      <c r="AX57" s="102">
        <f>'2022-HEX-01-14-1 - D.1.4....'!J37</f>
        <v>0</v>
      </c>
      <c r="AY57" s="102">
        <f>'2022-HEX-01-14-1 - D.1.4....'!J38</f>
        <v>0</v>
      </c>
      <c r="AZ57" s="102">
        <f>'2022-HEX-01-14-1 - D.1.4....'!F35</f>
        <v>0</v>
      </c>
      <c r="BA57" s="102">
        <f>'2022-HEX-01-14-1 - D.1.4....'!F36</f>
        <v>0</v>
      </c>
      <c r="BB57" s="102">
        <f>'2022-HEX-01-14-1 - D.1.4....'!F37</f>
        <v>0</v>
      </c>
      <c r="BC57" s="102">
        <f>'2022-HEX-01-14-1 - D.1.4....'!F38</f>
        <v>0</v>
      </c>
      <c r="BD57" s="104">
        <f>'2022-HEX-01-14-1 - D.1.4....'!F39</f>
        <v>0</v>
      </c>
      <c r="BT57" s="105" t="s">
        <v>83</v>
      </c>
      <c r="BV57" s="105" t="s">
        <v>75</v>
      </c>
      <c r="BW57" s="105" t="s">
        <v>90</v>
      </c>
      <c r="BX57" s="105" t="s">
        <v>86</v>
      </c>
      <c r="CL57" s="105" t="s">
        <v>19</v>
      </c>
    </row>
    <row r="58" spans="1:90" s="4" customFormat="1" ht="36" customHeight="1">
      <c r="A58" s="88" t="s">
        <v>77</v>
      </c>
      <c r="B58" s="53"/>
      <c r="C58" s="99"/>
      <c r="D58" s="99"/>
      <c r="E58" s="380" t="s">
        <v>91</v>
      </c>
      <c r="F58" s="380"/>
      <c r="G58" s="380"/>
      <c r="H58" s="380"/>
      <c r="I58" s="380"/>
      <c r="J58" s="99"/>
      <c r="K58" s="380" t="s">
        <v>92</v>
      </c>
      <c r="L58" s="380"/>
      <c r="M58" s="380"/>
      <c r="N58" s="380"/>
      <c r="O58" s="380"/>
      <c r="P58" s="380"/>
      <c r="Q58" s="380"/>
      <c r="R58" s="380"/>
      <c r="S58" s="380"/>
      <c r="T58" s="380"/>
      <c r="U58" s="380"/>
      <c r="V58" s="380"/>
      <c r="W58" s="380"/>
      <c r="X58" s="380"/>
      <c r="Y58" s="380"/>
      <c r="Z58" s="380"/>
      <c r="AA58" s="380"/>
      <c r="AB58" s="380"/>
      <c r="AC58" s="380"/>
      <c r="AD58" s="380"/>
      <c r="AE58" s="380"/>
      <c r="AF58" s="380"/>
      <c r="AG58" s="381">
        <f>'2022-HEX-01-14-2 - D.1.4....'!J32</f>
        <v>0</v>
      </c>
      <c r="AH58" s="382"/>
      <c r="AI58" s="382"/>
      <c r="AJ58" s="382"/>
      <c r="AK58" s="382"/>
      <c r="AL58" s="382"/>
      <c r="AM58" s="382"/>
      <c r="AN58" s="381">
        <f t="shared" si="0"/>
        <v>0</v>
      </c>
      <c r="AO58" s="382"/>
      <c r="AP58" s="382"/>
      <c r="AQ58" s="100" t="s">
        <v>89</v>
      </c>
      <c r="AR58" s="55"/>
      <c r="AS58" s="101">
        <v>0</v>
      </c>
      <c r="AT58" s="102">
        <f t="shared" si="1"/>
        <v>0</v>
      </c>
      <c r="AU58" s="103">
        <f>'2022-HEX-01-14-2 - D.1.4....'!P94</f>
        <v>0</v>
      </c>
      <c r="AV58" s="102">
        <f>'2022-HEX-01-14-2 - D.1.4....'!J35</f>
        <v>0</v>
      </c>
      <c r="AW58" s="102">
        <f>'2022-HEX-01-14-2 - D.1.4....'!J36</f>
        <v>0</v>
      </c>
      <c r="AX58" s="102">
        <f>'2022-HEX-01-14-2 - D.1.4....'!J37</f>
        <v>0</v>
      </c>
      <c r="AY58" s="102">
        <f>'2022-HEX-01-14-2 - D.1.4....'!J38</f>
        <v>0</v>
      </c>
      <c r="AZ58" s="102">
        <f>'2022-HEX-01-14-2 - D.1.4....'!F35</f>
        <v>0</v>
      </c>
      <c r="BA58" s="102">
        <f>'2022-HEX-01-14-2 - D.1.4....'!F36</f>
        <v>0</v>
      </c>
      <c r="BB58" s="102">
        <f>'2022-HEX-01-14-2 - D.1.4....'!F37</f>
        <v>0</v>
      </c>
      <c r="BC58" s="102">
        <f>'2022-HEX-01-14-2 - D.1.4....'!F38</f>
        <v>0</v>
      </c>
      <c r="BD58" s="104">
        <f>'2022-HEX-01-14-2 - D.1.4....'!F39</f>
        <v>0</v>
      </c>
      <c r="BT58" s="105" t="s">
        <v>83</v>
      </c>
      <c r="BV58" s="105" t="s">
        <v>75</v>
      </c>
      <c r="BW58" s="105" t="s">
        <v>93</v>
      </c>
      <c r="BX58" s="105" t="s">
        <v>86</v>
      </c>
      <c r="CL58" s="105" t="s">
        <v>19</v>
      </c>
    </row>
    <row r="59" spans="1:90" s="4" customFormat="1" ht="40.5" customHeight="1">
      <c r="A59" s="88" t="s">
        <v>77</v>
      </c>
      <c r="B59" s="53"/>
      <c r="C59" s="99"/>
      <c r="D59" s="99"/>
      <c r="E59" s="380" t="s">
        <v>94</v>
      </c>
      <c r="F59" s="380"/>
      <c r="G59" s="380"/>
      <c r="H59" s="380"/>
      <c r="I59" s="380"/>
      <c r="J59" s="99"/>
      <c r="K59" s="380" t="s">
        <v>95</v>
      </c>
      <c r="L59" s="380"/>
      <c r="M59" s="380"/>
      <c r="N59" s="380"/>
      <c r="O59" s="380"/>
      <c r="P59" s="380"/>
      <c r="Q59" s="380"/>
      <c r="R59" s="380"/>
      <c r="S59" s="380"/>
      <c r="T59" s="380"/>
      <c r="U59" s="380"/>
      <c r="V59" s="380"/>
      <c r="W59" s="380"/>
      <c r="X59" s="380"/>
      <c r="Y59" s="380"/>
      <c r="Z59" s="380"/>
      <c r="AA59" s="380"/>
      <c r="AB59" s="380"/>
      <c r="AC59" s="380"/>
      <c r="AD59" s="380"/>
      <c r="AE59" s="380"/>
      <c r="AF59" s="380"/>
      <c r="AG59" s="381">
        <f>'2022-HEX-01-14-3 - D.1.4....'!J32</f>
        <v>0</v>
      </c>
      <c r="AH59" s="382"/>
      <c r="AI59" s="382"/>
      <c r="AJ59" s="382"/>
      <c r="AK59" s="382"/>
      <c r="AL59" s="382"/>
      <c r="AM59" s="382"/>
      <c r="AN59" s="381">
        <f t="shared" si="0"/>
        <v>0</v>
      </c>
      <c r="AO59" s="382"/>
      <c r="AP59" s="382"/>
      <c r="AQ59" s="100" t="s">
        <v>89</v>
      </c>
      <c r="AR59" s="55"/>
      <c r="AS59" s="101">
        <v>0</v>
      </c>
      <c r="AT59" s="102">
        <f t="shared" si="1"/>
        <v>0</v>
      </c>
      <c r="AU59" s="103">
        <f>'2022-HEX-01-14-3 - D.1.4....'!P95</f>
        <v>0</v>
      </c>
      <c r="AV59" s="102">
        <f>'2022-HEX-01-14-3 - D.1.4....'!J35</f>
        <v>0</v>
      </c>
      <c r="AW59" s="102">
        <f>'2022-HEX-01-14-3 - D.1.4....'!J36</f>
        <v>0</v>
      </c>
      <c r="AX59" s="102">
        <f>'2022-HEX-01-14-3 - D.1.4....'!J37</f>
        <v>0</v>
      </c>
      <c r="AY59" s="102">
        <f>'2022-HEX-01-14-3 - D.1.4....'!J38</f>
        <v>0</v>
      </c>
      <c r="AZ59" s="102">
        <f>'2022-HEX-01-14-3 - D.1.4....'!F35</f>
        <v>0</v>
      </c>
      <c r="BA59" s="102">
        <f>'2022-HEX-01-14-3 - D.1.4....'!F36</f>
        <v>0</v>
      </c>
      <c r="BB59" s="102">
        <f>'2022-HEX-01-14-3 - D.1.4....'!F37</f>
        <v>0</v>
      </c>
      <c r="BC59" s="102">
        <f>'2022-HEX-01-14-3 - D.1.4....'!F38</f>
        <v>0</v>
      </c>
      <c r="BD59" s="104">
        <f>'2022-HEX-01-14-3 - D.1.4....'!F39</f>
        <v>0</v>
      </c>
      <c r="BT59" s="105" t="s">
        <v>83</v>
      </c>
      <c r="BV59" s="105" t="s">
        <v>75</v>
      </c>
      <c r="BW59" s="105" t="s">
        <v>96</v>
      </c>
      <c r="BX59" s="105" t="s">
        <v>86</v>
      </c>
      <c r="CL59" s="105" t="s">
        <v>19</v>
      </c>
    </row>
    <row r="60" spans="1:90" s="4" customFormat="1" ht="33" customHeight="1">
      <c r="A60" s="88" t="s">
        <v>77</v>
      </c>
      <c r="B60" s="53"/>
      <c r="C60" s="99"/>
      <c r="D60" s="99"/>
      <c r="E60" s="380" t="s">
        <v>97</v>
      </c>
      <c r="F60" s="380"/>
      <c r="G60" s="380"/>
      <c r="H60" s="380"/>
      <c r="I60" s="380"/>
      <c r="J60" s="99"/>
      <c r="K60" s="380" t="s">
        <v>98</v>
      </c>
      <c r="L60" s="380"/>
      <c r="M60" s="380"/>
      <c r="N60" s="380"/>
      <c r="O60" s="380"/>
      <c r="P60" s="380"/>
      <c r="Q60" s="380"/>
      <c r="R60" s="380"/>
      <c r="S60" s="380"/>
      <c r="T60" s="380"/>
      <c r="U60" s="380"/>
      <c r="V60" s="380"/>
      <c r="W60" s="380"/>
      <c r="X60" s="380"/>
      <c r="Y60" s="380"/>
      <c r="Z60" s="380"/>
      <c r="AA60" s="380"/>
      <c r="AB60" s="380"/>
      <c r="AC60" s="380"/>
      <c r="AD60" s="380"/>
      <c r="AE60" s="380"/>
      <c r="AF60" s="380"/>
      <c r="AG60" s="381">
        <f>'2022-HEX-01-14-4 - D.1.4....'!J32</f>
        <v>0</v>
      </c>
      <c r="AH60" s="382"/>
      <c r="AI60" s="382"/>
      <c r="AJ60" s="382"/>
      <c r="AK60" s="382"/>
      <c r="AL60" s="382"/>
      <c r="AM60" s="382"/>
      <c r="AN60" s="381">
        <f t="shared" si="0"/>
        <v>0</v>
      </c>
      <c r="AO60" s="382"/>
      <c r="AP60" s="382"/>
      <c r="AQ60" s="100" t="s">
        <v>89</v>
      </c>
      <c r="AR60" s="55"/>
      <c r="AS60" s="101">
        <v>0</v>
      </c>
      <c r="AT60" s="102">
        <f t="shared" si="1"/>
        <v>0</v>
      </c>
      <c r="AU60" s="103">
        <f>'2022-HEX-01-14-4 - D.1.4....'!P89</f>
        <v>0</v>
      </c>
      <c r="AV60" s="102">
        <f>'2022-HEX-01-14-4 - D.1.4....'!J35</f>
        <v>0</v>
      </c>
      <c r="AW60" s="102">
        <f>'2022-HEX-01-14-4 - D.1.4....'!J36</f>
        <v>0</v>
      </c>
      <c r="AX60" s="102">
        <f>'2022-HEX-01-14-4 - D.1.4....'!J37</f>
        <v>0</v>
      </c>
      <c r="AY60" s="102">
        <f>'2022-HEX-01-14-4 - D.1.4....'!J38</f>
        <v>0</v>
      </c>
      <c r="AZ60" s="102">
        <f>'2022-HEX-01-14-4 - D.1.4....'!F35</f>
        <v>0</v>
      </c>
      <c r="BA60" s="102">
        <f>'2022-HEX-01-14-4 - D.1.4....'!F36</f>
        <v>0</v>
      </c>
      <c r="BB60" s="102">
        <f>'2022-HEX-01-14-4 - D.1.4....'!F37</f>
        <v>0</v>
      </c>
      <c r="BC60" s="102">
        <f>'2022-HEX-01-14-4 - D.1.4....'!F38</f>
        <v>0</v>
      </c>
      <c r="BD60" s="104">
        <f>'2022-HEX-01-14-4 - D.1.4....'!F39</f>
        <v>0</v>
      </c>
      <c r="BT60" s="105" t="s">
        <v>83</v>
      </c>
      <c r="BV60" s="105" t="s">
        <v>75</v>
      </c>
      <c r="BW60" s="105" t="s">
        <v>99</v>
      </c>
      <c r="BX60" s="105" t="s">
        <v>86</v>
      </c>
      <c r="CL60" s="105" t="s">
        <v>19</v>
      </c>
    </row>
    <row r="61" spans="1:91" s="7" customFormat="1" ht="46.5" customHeight="1">
      <c r="A61" s="88" t="s">
        <v>77</v>
      </c>
      <c r="B61" s="89"/>
      <c r="C61" s="90"/>
      <c r="D61" s="378" t="s">
        <v>100</v>
      </c>
      <c r="E61" s="378"/>
      <c r="F61" s="378"/>
      <c r="G61" s="378"/>
      <c r="H61" s="378"/>
      <c r="I61" s="91"/>
      <c r="J61" s="378" t="s">
        <v>101</v>
      </c>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6">
        <f>'2022-HEX-01-VON - Vedlejš...'!J30</f>
        <v>0</v>
      </c>
      <c r="AH61" s="377"/>
      <c r="AI61" s="377"/>
      <c r="AJ61" s="377"/>
      <c r="AK61" s="377"/>
      <c r="AL61" s="377"/>
      <c r="AM61" s="377"/>
      <c r="AN61" s="376">
        <f t="shared" si="0"/>
        <v>0</v>
      </c>
      <c r="AO61" s="377"/>
      <c r="AP61" s="377"/>
      <c r="AQ61" s="92" t="s">
        <v>102</v>
      </c>
      <c r="AR61" s="93"/>
      <c r="AS61" s="106">
        <v>0</v>
      </c>
      <c r="AT61" s="107">
        <f t="shared" si="1"/>
        <v>0</v>
      </c>
      <c r="AU61" s="108">
        <f>'2022-HEX-01-VON - Vedlejš...'!P86</f>
        <v>0</v>
      </c>
      <c r="AV61" s="107">
        <f>'2022-HEX-01-VON - Vedlejš...'!J33</f>
        <v>0</v>
      </c>
      <c r="AW61" s="107">
        <f>'2022-HEX-01-VON - Vedlejš...'!J34</f>
        <v>0</v>
      </c>
      <c r="AX61" s="107">
        <f>'2022-HEX-01-VON - Vedlejš...'!J35</f>
        <v>0</v>
      </c>
      <c r="AY61" s="107">
        <f>'2022-HEX-01-VON - Vedlejš...'!J36</f>
        <v>0</v>
      </c>
      <c r="AZ61" s="107">
        <f>'2022-HEX-01-VON - Vedlejš...'!F33</f>
        <v>0</v>
      </c>
      <c r="BA61" s="107">
        <f>'2022-HEX-01-VON - Vedlejš...'!F34</f>
        <v>0</v>
      </c>
      <c r="BB61" s="107">
        <f>'2022-HEX-01-VON - Vedlejš...'!F35</f>
        <v>0</v>
      </c>
      <c r="BC61" s="107">
        <f>'2022-HEX-01-VON - Vedlejš...'!F36</f>
        <v>0</v>
      </c>
      <c r="BD61" s="109">
        <f>'2022-HEX-01-VON - Vedlejš...'!F37</f>
        <v>0</v>
      </c>
      <c r="BT61" s="98" t="s">
        <v>81</v>
      </c>
      <c r="BV61" s="98" t="s">
        <v>75</v>
      </c>
      <c r="BW61" s="98" t="s">
        <v>103</v>
      </c>
      <c r="BX61" s="98" t="s">
        <v>5</v>
      </c>
      <c r="CL61" s="98" t="s">
        <v>19</v>
      </c>
      <c r="CM61" s="98" t="s">
        <v>83</v>
      </c>
    </row>
    <row r="62" spans="1:57" s="2" customFormat="1" ht="30" customHeight="1">
      <c r="A62" s="36"/>
      <c r="B62" s="37"/>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41"/>
      <c r="AS62" s="36"/>
      <c r="AT62" s="36"/>
      <c r="AU62" s="36"/>
      <c r="AV62" s="36"/>
      <c r="AW62" s="36"/>
      <c r="AX62" s="36"/>
      <c r="AY62" s="36"/>
      <c r="AZ62" s="36"/>
      <c r="BA62" s="36"/>
      <c r="BB62" s="36"/>
      <c r="BC62" s="36"/>
      <c r="BD62" s="36"/>
      <c r="BE62" s="36"/>
    </row>
    <row r="63" spans="1:57" s="2" customFormat="1" ht="6.95" customHeight="1">
      <c r="A63" s="36"/>
      <c r="B63" s="49"/>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41"/>
      <c r="AS63" s="36"/>
      <c r="AT63" s="36"/>
      <c r="AU63" s="36"/>
      <c r="AV63" s="36"/>
      <c r="AW63" s="36"/>
      <c r="AX63" s="36"/>
      <c r="AY63" s="36"/>
      <c r="AZ63" s="36"/>
      <c r="BA63" s="36"/>
      <c r="BB63" s="36"/>
      <c r="BC63" s="36"/>
      <c r="BD63" s="36"/>
      <c r="BE63" s="36"/>
    </row>
  </sheetData>
  <sheetProtection algorithmName="SHA-512" hashValue="h1Fs7i9Dc+BrGR8zXj2ObEECD4+ccpYF7GP9UAHYGF8XLZ5yRZPQ3UZnsQVUC3nGyK4KNolGZ+cXclWzEz4KRQ==" saltValue="IvAMhIafw7d52WgerQRp5BhfvQ3dOuZVpV3Xh3F4ZLa90Kh896N6SMBzVee9K+t+xGH108LQZpm/GmZCj8gH+A==" spinCount="100000" sheet="1" objects="1" scenarios="1" formatColumns="0" formatRows="0"/>
  <mergeCells count="66">
    <mergeCell ref="AR2:BE2"/>
    <mergeCell ref="L33:P33"/>
    <mergeCell ref="W33:AE33"/>
    <mergeCell ref="AK33:AO33"/>
    <mergeCell ref="AK35:AO35"/>
    <mergeCell ref="X35:AB35"/>
    <mergeCell ref="L31:P31"/>
    <mergeCell ref="AK31:AO31"/>
    <mergeCell ref="L32:P32"/>
    <mergeCell ref="W32:AE32"/>
    <mergeCell ref="AK32:AO32"/>
    <mergeCell ref="BE5:BE32"/>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AN60:AP60"/>
    <mergeCell ref="AG60:AM60"/>
    <mergeCell ref="E60:I60"/>
    <mergeCell ref="K60:AF60"/>
    <mergeCell ref="AN61:AP61"/>
    <mergeCell ref="AG61:AM61"/>
    <mergeCell ref="D61:H61"/>
    <mergeCell ref="J61:AF61"/>
    <mergeCell ref="AG58:AM58"/>
    <mergeCell ref="AN58:AP58"/>
    <mergeCell ref="E58:I58"/>
    <mergeCell ref="K58:AF58"/>
    <mergeCell ref="AN59:AP59"/>
    <mergeCell ref="AG59:AM59"/>
    <mergeCell ref="E59:I59"/>
    <mergeCell ref="K59:AF59"/>
    <mergeCell ref="D56:H56"/>
    <mergeCell ref="J56:AF56"/>
    <mergeCell ref="AN56:AP56"/>
    <mergeCell ref="AG56:AM56"/>
    <mergeCell ref="K57:AF57"/>
    <mergeCell ref="AN57:AP57"/>
    <mergeCell ref="E57:I57"/>
    <mergeCell ref="AG57:AM57"/>
    <mergeCell ref="C52:G52"/>
    <mergeCell ref="AG52:AM52"/>
    <mergeCell ref="AN52:AP52"/>
    <mergeCell ref="I52:AF52"/>
    <mergeCell ref="AN55:AP55"/>
    <mergeCell ref="D55:H55"/>
    <mergeCell ref="J55:AF55"/>
    <mergeCell ref="AG55:AM55"/>
    <mergeCell ref="AG54:AM54"/>
    <mergeCell ref="AN54:AP54"/>
    <mergeCell ref="L45:AO45"/>
    <mergeCell ref="AM47:AN47"/>
    <mergeCell ref="AM49:AP49"/>
    <mergeCell ref="AS49:AT51"/>
    <mergeCell ref="AM50:AP50"/>
  </mergeCells>
  <hyperlinks>
    <hyperlink ref="A55" location="'2022-HEX-01-11 - D.1.1-Ar...'!C2" display="/"/>
    <hyperlink ref="A57" location="'2022-HEX-01-14-1 - D.1.4....'!C2" display="/"/>
    <hyperlink ref="A58" location="'2022-HEX-01-14-2 - D.1.4....'!C2" display="/"/>
    <hyperlink ref="A59" location="'2022-HEX-01-14-3 - D.1.4....'!C2" display="/"/>
    <hyperlink ref="A60" location="'2022-HEX-01-14-4 - D.1.4....'!C2" display="/"/>
    <hyperlink ref="A61" location="'2022-HEX-01-VON - Vedlejš...'!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00"/>
  <sheetViews>
    <sheetView showGridLines="0" workbookViewId="0" topLeftCell="A89"/>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404"/>
      <c r="M2" s="404"/>
      <c r="N2" s="404"/>
      <c r="O2" s="404"/>
      <c r="P2" s="404"/>
      <c r="Q2" s="404"/>
      <c r="R2" s="404"/>
      <c r="S2" s="404"/>
      <c r="T2" s="404"/>
      <c r="U2" s="404"/>
      <c r="V2" s="404"/>
      <c r="AT2" s="19" t="s">
        <v>82</v>
      </c>
      <c r="AZ2" s="110" t="s">
        <v>104</v>
      </c>
      <c r="BA2" s="110" t="s">
        <v>105</v>
      </c>
      <c r="BB2" s="110" t="s">
        <v>106</v>
      </c>
      <c r="BC2" s="110" t="s">
        <v>107</v>
      </c>
      <c r="BD2" s="110" t="s">
        <v>83</v>
      </c>
    </row>
    <row r="3" spans="2:56" s="1" customFormat="1" ht="6.95" customHeight="1">
      <c r="B3" s="111"/>
      <c r="C3" s="112"/>
      <c r="D3" s="112"/>
      <c r="E3" s="112"/>
      <c r="F3" s="112"/>
      <c r="G3" s="112"/>
      <c r="H3" s="112"/>
      <c r="I3" s="112"/>
      <c r="J3" s="112"/>
      <c r="K3" s="112"/>
      <c r="L3" s="22"/>
      <c r="AT3" s="19" t="s">
        <v>83</v>
      </c>
      <c r="AZ3" s="110" t="s">
        <v>108</v>
      </c>
      <c r="BA3" s="110" t="s">
        <v>109</v>
      </c>
      <c r="BB3" s="110" t="s">
        <v>106</v>
      </c>
      <c r="BC3" s="110" t="s">
        <v>110</v>
      </c>
      <c r="BD3" s="110" t="s">
        <v>83</v>
      </c>
    </row>
    <row r="4" spans="2:56" s="1" customFormat="1" ht="24.95" customHeight="1">
      <c r="B4" s="22"/>
      <c r="D4" s="113" t="s">
        <v>111</v>
      </c>
      <c r="L4" s="22"/>
      <c r="M4" s="114" t="s">
        <v>10</v>
      </c>
      <c r="AT4" s="19" t="s">
        <v>4</v>
      </c>
      <c r="AZ4" s="110" t="s">
        <v>112</v>
      </c>
      <c r="BA4" s="110" t="s">
        <v>113</v>
      </c>
      <c r="BB4" s="110" t="s">
        <v>106</v>
      </c>
      <c r="BC4" s="110" t="s">
        <v>114</v>
      </c>
      <c r="BD4" s="110" t="s">
        <v>83</v>
      </c>
    </row>
    <row r="5" spans="2:56" s="1" customFormat="1" ht="6.95" customHeight="1">
      <c r="B5" s="22"/>
      <c r="L5" s="22"/>
      <c r="AZ5" s="110" t="s">
        <v>115</v>
      </c>
      <c r="BA5" s="110" t="s">
        <v>116</v>
      </c>
      <c r="BB5" s="110" t="s">
        <v>106</v>
      </c>
      <c r="BC5" s="110" t="s">
        <v>117</v>
      </c>
      <c r="BD5" s="110" t="s">
        <v>83</v>
      </c>
    </row>
    <row r="6" spans="2:56" s="1" customFormat="1" ht="12" customHeight="1">
      <c r="B6" s="22"/>
      <c r="D6" s="115" t="s">
        <v>16</v>
      </c>
      <c r="L6" s="22"/>
      <c r="AZ6" s="110" t="s">
        <v>118</v>
      </c>
      <c r="BA6" s="110" t="s">
        <v>119</v>
      </c>
      <c r="BB6" s="110" t="s">
        <v>106</v>
      </c>
      <c r="BC6" s="110" t="s">
        <v>120</v>
      </c>
      <c r="BD6" s="110" t="s">
        <v>83</v>
      </c>
    </row>
    <row r="7" spans="2:56" s="1" customFormat="1" ht="16.5" customHeight="1">
      <c r="B7" s="22"/>
      <c r="E7" s="405" t="str">
        <f>'Rekapitulace stavby'!K6</f>
        <v>Rekonstrukce kanceláří a výukových prostor v objektu NC, UPOL, tř. Miru 111, Olomouc</v>
      </c>
      <c r="F7" s="406"/>
      <c r="G7" s="406"/>
      <c r="H7" s="406"/>
      <c r="L7" s="22"/>
      <c r="AZ7" s="110" t="s">
        <v>121</v>
      </c>
      <c r="BA7" s="110" t="s">
        <v>122</v>
      </c>
      <c r="BB7" s="110" t="s">
        <v>106</v>
      </c>
      <c r="BC7" s="110" t="s">
        <v>123</v>
      </c>
      <c r="BD7" s="110" t="s">
        <v>83</v>
      </c>
    </row>
    <row r="8" spans="1:56" s="2" customFormat="1" ht="12" customHeight="1">
      <c r="A8" s="36"/>
      <c r="B8" s="41"/>
      <c r="C8" s="36"/>
      <c r="D8" s="115" t="s">
        <v>124</v>
      </c>
      <c r="E8" s="36"/>
      <c r="F8" s="36"/>
      <c r="G8" s="36"/>
      <c r="H8" s="36"/>
      <c r="I8" s="36"/>
      <c r="J8" s="36"/>
      <c r="K8" s="36"/>
      <c r="L8" s="116"/>
      <c r="S8" s="36"/>
      <c r="T8" s="36"/>
      <c r="U8" s="36"/>
      <c r="V8" s="36"/>
      <c r="W8" s="36"/>
      <c r="X8" s="36"/>
      <c r="Y8" s="36"/>
      <c r="Z8" s="36"/>
      <c r="AA8" s="36"/>
      <c r="AB8" s="36"/>
      <c r="AC8" s="36"/>
      <c r="AD8" s="36"/>
      <c r="AE8" s="36"/>
      <c r="AZ8" s="110" t="s">
        <v>125</v>
      </c>
      <c r="BA8" s="110" t="s">
        <v>126</v>
      </c>
      <c r="BB8" s="110" t="s">
        <v>106</v>
      </c>
      <c r="BC8" s="110" t="s">
        <v>127</v>
      </c>
      <c r="BD8" s="110" t="s">
        <v>83</v>
      </c>
    </row>
    <row r="9" spans="1:56" s="2" customFormat="1" ht="16.5" customHeight="1">
      <c r="A9" s="36"/>
      <c r="B9" s="41"/>
      <c r="C9" s="36"/>
      <c r="D9" s="36"/>
      <c r="E9" s="407" t="s">
        <v>128</v>
      </c>
      <c r="F9" s="408"/>
      <c r="G9" s="408"/>
      <c r="H9" s="408"/>
      <c r="I9" s="36"/>
      <c r="J9" s="36"/>
      <c r="K9" s="36"/>
      <c r="L9" s="116"/>
      <c r="S9" s="36"/>
      <c r="T9" s="36"/>
      <c r="U9" s="36"/>
      <c r="V9" s="36"/>
      <c r="W9" s="36"/>
      <c r="X9" s="36"/>
      <c r="Y9" s="36"/>
      <c r="Z9" s="36"/>
      <c r="AA9" s="36"/>
      <c r="AB9" s="36"/>
      <c r="AC9" s="36"/>
      <c r="AD9" s="36"/>
      <c r="AE9" s="36"/>
      <c r="AZ9" s="110" t="s">
        <v>129</v>
      </c>
      <c r="BA9" s="110" t="s">
        <v>130</v>
      </c>
      <c r="BB9" s="110" t="s">
        <v>106</v>
      </c>
      <c r="BC9" s="110" t="s">
        <v>123</v>
      </c>
      <c r="BD9" s="110" t="s">
        <v>83</v>
      </c>
    </row>
    <row r="10" spans="1:31" s="2" customFormat="1" ht="11.25">
      <c r="A10" s="36"/>
      <c r="B10" s="41"/>
      <c r="C10" s="36"/>
      <c r="D10" s="36"/>
      <c r="E10" s="36"/>
      <c r="F10" s="36"/>
      <c r="G10" s="36"/>
      <c r="H10" s="36"/>
      <c r="I10" s="36"/>
      <c r="J10" s="36"/>
      <c r="K10" s="36"/>
      <c r="L10" s="116"/>
      <c r="S10" s="36"/>
      <c r="T10" s="36"/>
      <c r="U10" s="36"/>
      <c r="V10" s="36"/>
      <c r="W10" s="36"/>
      <c r="X10" s="36"/>
      <c r="Y10" s="36"/>
      <c r="Z10" s="36"/>
      <c r="AA10" s="36"/>
      <c r="AB10" s="36"/>
      <c r="AC10" s="36"/>
      <c r="AD10" s="36"/>
      <c r="AE10" s="36"/>
    </row>
    <row r="11" spans="1:31" s="2" customFormat="1" ht="12" customHeight="1">
      <c r="A11" s="36"/>
      <c r="B11" s="41"/>
      <c r="C11" s="36"/>
      <c r="D11" s="115" t="s">
        <v>18</v>
      </c>
      <c r="E11" s="36"/>
      <c r="F11" s="105" t="s">
        <v>19</v>
      </c>
      <c r="G11" s="36"/>
      <c r="H11" s="36"/>
      <c r="I11" s="115" t="s">
        <v>20</v>
      </c>
      <c r="J11" s="105" t="s">
        <v>21</v>
      </c>
      <c r="K11" s="36"/>
      <c r="L11" s="116"/>
      <c r="S11" s="36"/>
      <c r="T11" s="36"/>
      <c r="U11" s="36"/>
      <c r="V11" s="36"/>
      <c r="W11" s="36"/>
      <c r="X11" s="36"/>
      <c r="Y11" s="36"/>
      <c r="Z11" s="36"/>
      <c r="AA11" s="36"/>
      <c r="AB11" s="36"/>
      <c r="AC11" s="36"/>
      <c r="AD11" s="36"/>
      <c r="AE11" s="36"/>
    </row>
    <row r="12" spans="1:31" s="2" customFormat="1" ht="12" customHeight="1">
      <c r="A12" s="36"/>
      <c r="B12" s="41"/>
      <c r="C12" s="36"/>
      <c r="D12" s="115" t="s">
        <v>22</v>
      </c>
      <c r="E12" s="36"/>
      <c r="F12" s="105" t="s">
        <v>23</v>
      </c>
      <c r="G12" s="36"/>
      <c r="H12" s="36"/>
      <c r="I12" s="115" t="s">
        <v>24</v>
      </c>
      <c r="J12" s="117" t="str">
        <f>'Rekapitulace stavby'!AN8</f>
        <v>6. 5. 2022</v>
      </c>
      <c r="K12" s="36"/>
      <c r="L12" s="116"/>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6"/>
      <c r="S13" s="36"/>
      <c r="T13" s="36"/>
      <c r="U13" s="36"/>
      <c r="V13" s="36"/>
      <c r="W13" s="36"/>
      <c r="X13" s="36"/>
      <c r="Y13" s="36"/>
      <c r="Z13" s="36"/>
      <c r="AA13" s="36"/>
      <c r="AB13" s="36"/>
      <c r="AC13" s="36"/>
      <c r="AD13" s="36"/>
      <c r="AE13" s="36"/>
    </row>
    <row r="14" spans="1:31" s="2" customFormat="1" ht="12" customHeight="1">
      <c r="A14" s="36"/>
      <c r="B14" s="41"/>
      <c r="C14" s="36"/>
      <c r="D14" s="115" t="s">
        <v>26</v>
      </c>
      <c r="E14" s="36"/>
      <c r="F14" s="36"/>
      <c r="G14" s="36"/>
      <c r="H14" s="36"/>
      <c r="I14" s="115" t="s">
        <v>27</v>
      </c>
      <c r="J14" s="105" t="s">
        <v>21</v>
      </c>
      <c r="K14" s="36"/>
      <c r="L14" s="116"/>
      <c r="S14" s="36"/>
      <c r="T14" s="36"/>
      <c r="U14" s="36"/>
      <c r="V14" s="36"/>
      <c r="W14" s="36"/>
      <c r="X14" s="36"/>
      <c r="Y14" s="36"/>
      <c r="Z14" s="36"/>
      <c r="AA14" s="36"/>
      <c r="AB14" s="36"/>
      <c r="AC14" s="36"/>
      <c r="AD14" s="36"/>
      <c r="AE14" s="36"/>
    </row>
    <row r="15" spans="1:31" s="2" customFormat="1" ht="18" customHeight="1">
      <c r="A15" s="36"/>
      <c r="B15" s="41"/>
      <c r="C15" s="36"/>
      <c r="D15" s="36"/>
      <c r="E15" s="105" t="s">
        <v>28</v>
      </c>
      <c r="F15" s="36"/>
      <c r="G15" s="36"/>
      <c r="H15" s="36"/>
      <c r="I15" s="115" t="s">
        <v>29</v>
      </c>
      <c r="J15" s="105" t="s">
        <v>21</v>
      </c>
      <c r="K15" s="36"/>
      <c r="L15" s="116"/>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6"/>
      <c r="S16" s="36"/>
      <c r="T16" s="36"/>
      <c r="U16" s="36"/>
      <c r="V16" s="36"/>
      <c r="W16" s="36"/>
      <c r="X16" s="36"/>
      <c r="Y16" s="36"/>
      <c r="Z16" s="36"/>
      <c r="AA16" s="36"/>
      <c r="AB16" s="36"/>
      <c r="AC16" s="36"/>
      <c r="AD16" s="36"/>
      <c r="AE16" s="36"/>
    </row>
    <row r="17" spans="1:31" s="2" customFormat="1" ht="12" customHeight="1">
      <c r="A17" s="36"/>
      <c r="B17" s="41"/>
      <c r="C17" s="36"/>
      <c r="D17" s="115" t="s">
        <v>30</v>
      </c>
      <c r="E17" s="36"/>
      <c r="F17" s="36"/>
      <c r="G17" s="36"/>
      <c r="H17" s="36"/>
      <c r="I17" s="115" t="s">
        <v>27</v>
      </c>
      <c r="J17" s="32" t="str">
        <f>'Rekapitulace stavby'!AN13</f>
        <v>Vyplň údaj</v>
      </c>
      <c r="K17" s="36"/>
      <c r="L17" s="116"/>
      <c r="S17" s="36"/>
      <c r="T17" s="36"/>
      <c r="U17" s="36"/>
      <c r="V17" s="36"/>
      <c r="W17" s="36"/>
      <c r="X17" s="36"/>
      <c r="Y17" s="36"/>
      <c r="Z17" s="36"/>
      <c r="AA17" s="36"/>
      <c r="AB17" s="36"/>
      <c r="AC17" s="36"/>
      <c r="AD17" s="36"/>
      <c r="AE17" s="36"/>
    </row>
    <row r="18" spans="1:31" s="2" customFormat="1" ht="18" customHeight="1">
      <c r="A18" s="36"/>
      <c r="B18" s="41"/>
      <c r="C18" s="36"/>
      <c r="D18" s="36"/>
      <c r="E18" s="409" t="str">
        <f>'Rekapitulace stavby'!E14</f>
        <v>Vyplň údaj</v>
      </c>
      <c r="F18" s="410"/>
      <c r="G18" s="410"/>
      <c r="H18" s="410"/>
      <c r="I18" s="115" t="s">
        <v>29</v>
      </c>
      <c r="J18" s="32" t="str">
        <f>'Rekapitulace stavby'!AN14</f>
        <v>Vyplň údaj</v>
      </c>
      <c r="K18" s="36"/>
      <c r="L18" s="116"/>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6"/>
      <c r="S19" s="36"/>
      <c r="T19" s="36"/>
      <c r="U19" s="36"/>
      <c r="V19" s="36"/>
      <c r="W19" s="36"/>
      <c r="X19" s="36"/>
      <c r="Y19" s="36"/>
      <c r="Z19" s="36"/>
      <c r="AA19" s="36"/>
      <c r="AB19" s="36"/>
      <c r="AC19" s="36"/>
      <c r="AD19" s="36"/>
      <c r="AE19" s="36"/>
    </row>
    <row r="20" spans="1:31" s="2" customFormat="1" ht="12" customHeight="1">
      <c r="A20" s="36"/>
      <c r="B20" s="41"/>
      <c r="C20" s="36"/>
      <c r="D20" s="115" t="s">
        <v>32</v>
      </c>
      <c r="E20" s="36"/>
      <c r="F20" s="36"/>
      <c r="G20" s="36"/>
      <c r="H20" s="36"/>
      <c r="I20" s="115" t="s">
        <v>27</v>
      </c>
      <c r="J20" s="105" t="s">
        <v>21</v>
      </c>
      <c r="K20" s="36"/>
      <c r="L20" s="116"/>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5" t="s">
        <v>29</v>
      </c>
      <c r="J21" s="105" t="s">
        <v>21</v>
      </c>
      <c r="K21" s="36"/>
      <c r="L21" s="116"/>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6"/>
      <c r="S22" s="36"/>
      <c r="T22" s="36"/>
      <c r="U22" s="36"/>
      <c r="V22" s="36"/>
      <c r="W22" s="36"/>
      <c r="X22" s="36"/>
      <c r="Y22" s="36"/>
      <c r="Z22" s="36"/>
      <c r="AA22" s="36"/>
      <c r="AB22" s="36"/>
      <c r="AC22" s="36"/>
      <c r="AD22" s="36"/>
      <c r="AE22" s="36"/>
    </row>
    <row r="23" spans="1:31" s="2" customFormat="1" ht="12" customHeight="1">
      <c r="A23" s="36"/>
      <c r="B23" s="41"/>
      <c r="C23" s="36"/>
      <c r="D23" s="115" t="s">
        <v>35</v>
      </c>
      <c r="E23" s="36"/>
      <c r="F23" s="36"/>
      <c r="G23" s="36"/>
      <c r="H23" s="36"/>
      <c r="I23" s="115" t="s">
        <v>27</v>
      </c>
      <c r="J23" s="105" t="s">
        <v>21</v>
      </c>
      <c r="K23" s="36"/>
      <c r="L23" s="116"/>
      <c r="S23" s="36"/>
      <c r="T23" s="36"/>
      <c r="U23" s="36"/>
      <c r="V23" s="36"/>
      <c r="W23" s="36"/>
      <c r="X23" s="36"/>
      <c r="Y23" s="36"/>
      <c r="Z23" s="36"/>
      <c r="AA23" s="36"/>
      <c r="AB23" s="36"/>
      <c r="AC23" s="36"/>
      <c r="AD23" s="36"/>
      <c r="AE23" s="36"/>
    </row>
    <row r="24" spans="1:31" s="2" customFormat="1" ht="18" customHeight="1">
      <c r="A24" s="36"/>
      <c r="B24" s="41"/>
      <c r="C24" s="36"/>
      <c r="D24" s="36"/>
      <c r="E24" s="105" t="s">
        <v>36</v>
      </c>
      <c r="F24" s="36"/>
      <c r="G24" s="36"/>
      <c r="H24" s="36"/>
      <c r="I24" s="115" t="s">
        <v>29</v>
      </c>
      <c r="J24" s="105" t="s">
        <v>21</v>
      </c>
      <c r="K24" s="36"/>
      <c r="L24" s="116"/>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6"/>
      <c r="S25" s="36"/>
      <c r="T25" s="36"/>
      <c r="U25" s="36"/>
      <c r="V25" s="36"/>
      <c r="W25" s="36"/>
      <c r="X25" s="36"/>
      <c r="Y25" s="36"/>
      <c r="Z25" s="36"/>
      <c r="AA25" s="36"/>
      <c r="AB25" s="36"/>
      <c r="AC25" s="36"/>
      <c r="AD25" s="36"/>
      <c r="AE25" s="36"/>
    </row>
    <row r="26" spans="1:31" s="2" customFormat="1" ht="12" customHeight="1">
      <c r="A26" s="36"/>
      <c r="B26" s="41"/>
      <c r="C26" s="36"/>
      <c r="D26" s="115" t="s">
        <v>37</v>
      </c>
      <c r="E26" s="36"/>
      <c r="F26" s="36"/>
      <c r="G26" s="36"/>
      <c r="H26" s="36"/>
      <c r="I26" s="36"/>
      <c r="J26" s="36"/>
      <c r="K26" s="36"/>
      <c r="L26" s="116"/>
      <c r="S26" s="36"/>
      <c r="T26" s="36"/>
      <c r="U26" s="36"/>
      <c r="V26" s="36"/>
      <c r="W26" s="36"/>
      <c r="X26" s="36"/>
      <c r="Y26" s="36"/>
      <c r="Z26" s="36"/>
      <c r="AA26" s="36"/>
      <c r="AB26" s="36"/>
      <c r="AC26" s="36"/>
      <c r="AD26" s="36"/>
      <c r="AE26" s="36"/>
    </row>
    <row r="27" spans="1:31" s="8" customFormat="1" ht="214.5" customHeight="1">
      <c r="A27" s="118"/>
      <c r="B27" s="119"/>
      <c r="C27" s="118"/>
      <c r="D27" s="118"/>
      <c r="E27" s="411" t="s">
        <v>131</v>
      </c>
      <c r="F27" s="411"/>
      <c r="G27" s="411"/>
      <c r="H27" s="411"/>
      <c r="I27" s="118"/>
      <c r="J27" s="118"/>
      <c r="K27" s="118"/>
      <c r="L27" s="120"/>
      <c r="S27" s="118"/>
      <c r="T27" s="118"/>
      <c r="U27" s="118"/>
      <c r="V27" s="118"/>
      <c r="W27" s="118"/>
      <c r="X27" s="118"/>
      <c r="Y27" s="118"/>
      <c r="Z27" s="118"/>
      <c r="AA27" s="118"/>
      <c r="AB27" s="118"/>
      <c r="AC27" s="118"/>
      <c r="AD27" s="118"/>
      <c r="AE27" s="118"/>
    </row>
    <row r="28" spans="1:31" s="2" customFormat="1" ht="6.95" customHeight="1">
      <c r="A28" s="36"/>
      <c r="B28" s="41"/>
      <c r="C28" s="36"/>
      <c r="D28" s="36"/>
      <c r="E28" s="36"/>
      <c r="F28" s="36"/>
      <c r="G28" s="36"/>
      <c r="H28" s="36"/>
      <c r="I28" s="36"/>
      <c r="J28" s="36"/>
      <c r="K28" s="36"/>
      <c r="L28" s="116"/>
      <c r="S28" s="36"/>
      <c r="T28" s="36"/>
      <c r="U28" s="36"/>
      <c r="V28" s="36"/>
      <c r="W28" s="36"/>
      <c r="X28" s="36"/>
      <c r="Y28" s="36"/>
      <c r="Z28" s="36"/>
      <c r="AA28" s="36"/>
      <c r="AB28" s="36"/>
      <c r="AC28" s="36"/>
      <c r="AD28" s="36"/>
      <c r="AE28" s="36"/>
    </row>
    <row r="29" spans="1:31" s="2" customFormat="1" ht="6.95" customHeight="1">
      <c r="A29" s="36"/>
      <c r="B29" s="41"/>
      <c r="C29" s="36"/>
      <c r="D29" s="121"/>
      <c r="E29" s="121"/>
      <c r="F29" s="121"/>
      <c r="G29" s="121"/>
      <c r="H29" s="121"/>
      <c r="I29" s="121"/>
      <c r="J29" s="121"/>
      <c r="K29" s="121"/>
      <c r="L29" s="116"/>
      <c r="S29" s="36"/>
      <c r="T29" s="36"/>
      <c r="U29" s="36"/>
      <c r="V29" s="36"/>
      <c r="W29" s="36"/>
      <c r="X29" s="36"/>
      <c r="Y29" s="36"/>
      <c r="Z29" s="36"/>
      <c r="AA29" s="36"/>
      <c r="AB29" s="36"/>
      <c r="AC29" s="36"/>
      <c r="AD29" s="36"/>
      <c r="AE29" s="36"/>
    </row>
    <row r="30" spans="1:31" s="2" customFormat="1" ht="25.35" customHeight="1">
      <c r="A30" s="36"/>
      <c r="B30" s="41"/>
      <c r="C30" s="36"/>
      <c r="D30" s="122" t="s">
        <v>39</v>
      </c>
      <c r="E30" s="36"/>
      <c r="F30" s="36"/>
      <c r="G30" s="36"/>
      <c r="H30" s="36"/>
      <c r="I30" s="36"/>
      <c r="J30" s="123">
        <f>ROUND(J95,2)</f>
        <v>0</v>
      </c>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41</v>
      </c>
      <c r="G32" s="36"/>
      <c r="H32" s="36"/>
      <c r="I32" s="124" t="s">
        <v>40</v>
      </c>
      <c r="J32" s="124" t="s">
        <v>42</v>
      </c>
      <c r="K32" s="36"/>
      <c r="L32" s="116"/>
      <c r="S32" s="36"/>
      <c r="T32" s="36"/>
      <c r="U32" s="36"/>
      <c r="V32" s="36"/>
      <c r="W32" s="36"/>
      <c r="X32" s="36"/>
      <c r="Y32" s="36"/>
      <c r="Z32" s="36"/>
      <c r="AA32" s="36"/>
      <c r="AB32" s="36"/>
      <c r="AC32" s="36"/>
      <c r="AD32" s="36"/>
      <c r="AE32" s="36"/>
    </row>
    <row r="33" spans="1:31" s="2" customFormat="1" ht="14.45" customHeight="1">
      <c r="A33" s="36"/>
      <c r="B33" s="41"/>
      <c r="C33" s="36"/>
      <c r="D33" s="125" t="s">
        <v>43</v>
      </c>
      <c r="E33" s="115" t="s">
        <v>44</v>
      </c>
      <c r="F33" s="126">
        <f>ROUND((SUM(BE95:BE899)),2)</f>
        <v>0</v>
      </c>
      <c r="G33" s="36"/>
      <c r="H33" s="36"/>
      <c r="I33" s="127">
        <v>0.21</v>
      </c>
      <c r="J33" s="126">
        <f>ROUND(((SUM(BE95:BE899))*I33),2)</f>
        <v>0</v>
      </c>
      <c r="K33" s="36"/>
      <c r="L33" s="116"/>
      <c r="S33" s="36"/>
      <c r="T33" s="36"/>
      <c r="U33" s="36"/>
      <c r="V33" s="36"/>
      <c r="W33" s="36"/>
      <c r="X33" s="36"/>
      <c r="Y33" s="36"/>
      <c r="Z33" s="36"/>
      <c r="AA33" s="36"/>
      <c r="AB33" s="36"/>
      <c r="AC33" s="36"/>
      <c r="AD33" s="36"/>
      <c r="AE33" s="36"/>
    </row>
    <row r="34" spans="1:31" s="2" customFormat="1" ht="14.45" customHeight="1">
      <c r="A34" s="36"/>
      <c r="B34" s="41"/>
      <c r="C34" s="36"/>
      <c r="D34" s="36"/>
      <c r="E34" s="115" t="s">
        <v>45</v>
      </c>
      <c r="F34" s="126">
        <f>ROUND((SUM(BF95:BF899)),2)</f>
        <v>0</v>
      </c>
      <c r="G34" s="36"/>
      <c r="H34" s="36"/>
      <c r="I34" s="127">
        <v>0.15</v>
      </c>
      <c r="J34" s="126">
        <f>ROUND(((SUM(BF95:BF899))*I34),2)</f>
        <v>0</v>
      </c>
      <c r="K34" s="36"/>
      <c r="L34" s="116"/>
      <c r="S34" s="36"/>
      <c r="T34" s="36"/>
      <c r="U34" s="36"/>
      <c r="V34" s="36"/>
      <c r="W34" s="36"/>
      <c r="X34" s="36"/>
      <c r="Y34" s="36"/>
      <c r="Z34" s="36"/>
      <c r="AA34" s="36"/>
      <c r="AB34" s="36"/>
      <c r="AC34" s="36"/>
      <c r="AD34" s="36"/>
      <c r="AE34" s="36"/>
    </row>
    <row r="35" spans="1:31" s="2" customFormat="1" ht="14.45" customHeight="1" hidden="1">
      <c r="A35" s="36"/>
      <c r="B35" s="41"/>
      <c r="C35" s="36"/>
      <c r="D35" s="36"/>
      <c r="E35" s="115" t="s">
        <v>46</v>
      </c>
      <c r="F35" s="126">
        <f>ROUND((SUM(BG95:BG899)),2)</f>
        <v>0</v>
      </c>
      <c r="G35" s="36"/>
      <c r="H35" s="36"/>
      <c r="I35" s="127">
        <v>0.21</v>
      </c>
      <c r="J35" s="126">
        <f>0</f>
        <v>0</v>
      </c>
      <c r="K35" s="36"/>
      <c r="L35" s="116"/>
      <c r="S35" s="36"/>
      <c r="T35" s="36"/>
      <c r="U35" s="36"/>
      <c r="V35" s="36"/>
      <c r="W35" s="36"/>
      <c r="X35" s="36"/>
      <c r="Y35" s="36"/>
      <c r="Z35" s="36"/>
      <c r="AA35" s="36"/>
      <c r="AB35" s="36"/>
      <c r="AC35" s="36"/>
      <c r="AD35" s="36"/>
      <c r="AE35" s="36"/>
    </row>
    <row r="36" spans="1:31" s="2" customFormat="1" ht="14.45" customHeight="1" hidden="1">
      <c r="A36" s="36"/>
      <c r="B36" s="41"/>
      <c r="C36" s="36"/>
      <c r="D36" s="36"/>
      <c r="E36" s="115" t="s">
        <v>47</v>
      </c>
      <c r="F36" s="126">
        <f>ROUND((SUM(BH95:BH899)),2)</f>
        <v>0</v>
      </c>
      <c r="G36" s="36"/>
      <c r="H36" s="36"/>
      <c r="I36" s="127">
        <v>0.15</v>
      </c>
      <c r="J36" s="126">
        <f>0</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48</v>
      </c>
      <c r="F37" s="126">
        <f>ROUND((SUM(BI95:BI899)),2)</f>
        <v>0</v>
      </c>
      <c r="G37" s="36"/>
      <c r="H37" s="36"/>
      <c r="I37" s="127">
        <v>0</v>
      </c>
      <c r="J37" s="126">
        <f>0</f>
        <v>0</v>
      </c>
      <c r="K37" s="36"/>
      <c r="L37" s="116"/>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6"/>
      <c r="S38" s="36"/>
      <c r="T38" s="36"/>
      <c r="U38" s="36"/>
      <c r="V38" s="36"/>
      <c r="W38" s="36"/>
      <c r="X38" s="36"/>
      <c r="Y38" s="36"/>
      <c r="Z38" s="36"/>
      <c r="AA38" s="36"/>
      <c r="AB38" s="36"/>
      <c r="AC38" s="36"/>
      <c r="AD38" s="36"/>
      <c r="AE38" s="36"/>
    </row>
    <row r="39" spans="1:31" s="2" customFormat="1" ht="25.35" customHeight="1">
      <c r="A39" s="36"/>
      <c r="B39" s="41"/>
      <c r="C39" s="128"/>
      <c r="D39" s="129" t="s">
        <v>49</v>
      </c>
      <c r="E39" s="130"/>
      <c r="F39" s="130"/>
      <c r="G39" s="131" t="s">
        <v>50</v>
      </c>
      <c r="H39" s="132" t="s">
        <v>51</v>
      </c>
      <c r="I39" s="130"/>
      <c r="J39" s="133">
        <f>SUM(J30:J37)</f>
        <v>0</v>
      </c>
      <c r="K39" s="134"/>
      <c r="L39" s="116"/>
      <c r="S39" s="36"/>
      <c r="T39" s="36"/>
      <c r="U39" s="36"/>
      <c r="V39" s="36"/>
      <c r="W39" s="36"/>
      <c r="X39" s="36"/>
      <c r="Y39" s="36"/>
      <c r="Z39" s="36"/>
      <c r="AA39" s="36"/>
      <c r="AB39" s="36"/>
      <c r="AC39" s="36"/>
      <c r="AD39" s="36"/>
      <c r="AE39" s="36"/>
    </row>
    <row r="40" spans="1:31" s="2" customFormat="1" ht="14.45" customHeight="1">
      <c r="A40" s="36"/>
      <c r="B40" s="135"/>
      <c r="C40" s="136"/>
      <c r="D40" s="136"/>
      <c r="E40" s="136"/>
      <c r="F40" s="136"/>
      <c r="G40" s="136"/>
      <c r="H40" s="136"/>
      <c r="I40" s="136"/>
      <c r="J40" s="136"/>
      <c r="K40" s="136"/>
      <c r="L40" s="116"/>
      <c r="S40" s="36"/>
      <c r="T40" s="36"/>
      <c r="U40" s="36"/>
      <c r="V40" s="36"/>
      <c r="W40" s="36"/>
      <c r="X40" s="36"/>
      <c r="Y40" s="36"/>
      <c r="Z40" s="36"/>
      <c r="AA40" s="36"/>
      <c r="AB40" s="36"/>
      <c r="AC40" s="36"/>
      <c r="AD40" s="36"/>
      <c r="AE40" s="36"/>
    </row>
    <row r="44" spans="1:31" s="2" customFormat="1" ht="6.95" customHeight="1">
      <c r="A44" s="36"/>
      <c r="B44" s="137"/>
      <c r="C44" s="138"/>
      <c r="D44" s="138"/>
      <c r="E44" s="138"/>
      <c r="F44" s="138"/>
      <c r="G44" s="138"/>
      <c r="H44" s="138"/>
      <c r="I44" s="138"/>
      <c r="J44" s="138"/>
      <c r="K44" s="138"/>
      <c r="L44" s="116"/>
      <c r="S44" s="36"/>
      <c r="T44" s="36"/>
      <c r="U44" s="36"/>
      <c r="V44" s="36"/>
      <c r="W44" s="36"/>
      <c r="X44" s="36"/>
      <c r="Y44" s="36"/>
      <c r="Z44" s="36"/>
      <c r="AA44" s="36"/>
      <c r="AB44" s="36"/>
      <c r="AC44" s="36"/>
      <c r="AD44" s="36"/>
      <c r="AE44" s="36"/>
    </row>
    <row r="45" spans="1:31" s="2" customFormat="1" ht="24.95" customHeight="1">
      <c r="A45" s="36"/>
      <c r="B45" s="37"/>
      <c r="C45" s="25" t="s">
        <v>132</v>
      </c>
      <c r="D45" s="38"/>
      <c r="E45" s="38"/>
      <c r="F45" s="38"/>
      <c r="G45" s="38"/>
      <c r="H45" s="38"/>
      <c r="I45" s="38"/>
      <c r="J45" s="38"/>
      <c r="K45" s="38"/>
      <c r="L45" s="116"/>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6"/>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16.5" customHeight="1">
      <c r="A48" s="36"/>
      <c r="B48" s="37"/>
      <c r="C48" s="38"/>
      <c r="D48" s="38"/>
      <c r="E48" s="412" t="str">
        <f>E7</f>
        <v>Rekonstrukce kanceláří a výukových prostor v objektu NC, UPOL, tř. Miru 111, Olomouc</v>
      </c>
      <c r="F48" s="413"/>
      <c r="G48" s="413"/>
      <c r="H48" s="413"/>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124</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361" t="str">
        <f>E9</f>
        <v>2022/HEX/01-11 - D.1.1-Architektonické a stavebně-technické řešení</v>
      </c>
      <c r="F50" s="414"/>
      <c r="G50" s="414"/>
      <c r="H50" s="414"/>
      <c r="I50" s="38"/>
      <c r="J50" s="38"/>
      <c r="K50" s="38"/>
      <c r="L50" s="116"/>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6"/>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 xml:space="preserve"> </v>
      </c>
      <c r="G52" s="38"/>
      <c r="H52" s="38"/>
      <c r="I52" s="31" t="s">
        <v>24</v>
      </c>
      <c r="J52" s="61" t="str">
        <f>IF(J12="","",J12)</f>
        <v>6. 5. 2022</v>
      </c>
      <c r="K52" s="38"/>
      <c r="L52" s="116"/>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40.15" customHeight="1">
      <c r="A54" s="36"/>
      <c r="B54" s="37"/>
      <c r="C54" s="31" t="s">
        <v>26</v>
      </c>
      <c r="D54" s="38"/>
      <c r="E54" s="38"/>
      <c r="F54" s="29" t="str">
        <f>E15</f>
        <v>UPOL FTK Olomouc</v>
      </c>
      <c r="G54" s="38"/>
      <c r="H54" s="38"/>
      <c r="I54" s="31" t="s">
        <v>32</v>
      </c>
      <c r="J54" s="34" t="str">
        <f>E21</f>
        <v>HEXAPLAN INTERNATIONAL spol. s r.o.</v>
      </c>
      <c r="K54" s="38"/>
      <c r="L54" s="116"/>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Ing.A.Hejmalová</v>
      </c>
      <c r="K55" s="38"/>
      <c r="L55" s="116"/>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6"/>
      <c r="S56" s="36"/>
      <c r="T56" s="36"/>
      <c r="U56" s="36"/>
      <c r="V56" s="36"/>
      <c r="W56" s="36"/>
      <c r="X56" s="36"/>
      <c r="Y56" s="36"/>
      <c r="Z56" s="36"/>
      <c r="AA56" s="36"/>
      <c r="AB56" s="36"/>
      <c r="AC56" s="36"/>
      <c r="AD56" s="36"/>
      <c r="AE56" s="36"/>
    </row>
    <row r="57" spans="1:31" s="2" customFormat="1" ht="29.25" customHeight="1">
      <c r="A57" s="36"/>
      <c r="B57" s="37"/>
      <c r="C57" s="139" t="s">
        <v>133</v>
      </c>
      <c r="D57" s="140"/>
      <c r="E57" s="140"/>
      <c r="F57" s="140"/>
      <c r="G57" s="140"/>
      <c r="H57" s="140"/>
      <c r="I57" s="140"/>
      <c r="J57" s="141" t="s">
        <v>134</v>
      </c>
      <c r="K57" s="140"/>
      <c r="L57" s="116"/>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6"/>
      <c r="S58" s="36"/>
      <c r="T58" s="36"/>
      <c r="U58" s="36"/>
      <c r="V58" s="36"/>
      <c r="W58" s="36"/>
      <c r="X58" s="36"/>
      <c r="Y58" s="36"/>
      <c r="Z58" s="36"/>
      <c r="AA58" s="36"/>
      <c r="AB58" s="36"/>
      <c r="AC58" s="36"/>
      <c r="AD58" s="36"/>
      <c r="AE58" s="36"/>
    </row>
    <row r="59" spans="1:47" s="2" customFormat="1" ht="22.9" customHeight="1">
      <c r="A59" s="36"/>
      <c r="B59" s="37"/>
      <c r="C59" s="142" t="s">
        <v>71</v>
      </c>
      <c r="D59" s="38"/>
      <c r="E59" s="38"/>
      <c r="F59" s="38"/>
      <c r="G59" s="38"/>
      <c r="H59" s="38"/>
      <c r="I59" s="38"/>
      <c r="J59" s="79">
        <f>J95</f>
        <v>0</v>
      </c>
      <c r="K59" s="38"/>
      <c r="L59" s="116"/>
      <c r="S59" s="36"/>
      <c r="T59" s="36"/>
      <c r="U59" s="36"/>
      <c r="V59" s="36"/>
      <c r="W59" s="36"/>
      <c r="X59" s="36"/>
      <c r="Y59" s="36"/>
      <c r="Z59" s="36"/>
      <c r="AA59" s="36"/>
      <c r="AB59" s="36"/>
      <c r="AC59" s="36"/>
      <c r="AD59" s="36"/>
      <c r="AE59" s="36"/>
      <c r="AU59" s="19" t="s">
        <v>135</v>
      </c>
    </row>
    <row r="60" spans="2:12" s="9" customFormat="1" ht="24.95" customHeight="1">
      <c r="B60" s="143"/>
      <c r="C60" s="144"/>
      <c r="D60" s="145" t="s">
        <v>136</v>
      </c>
      <c r="E60" s="146"/>
      <c r="F60" s="146"/>
      <c r="G60" s="146"/>
      <c r="H60" s="146"/>
      <c r="I60" s="146"/>
      <c r="J60" s="147">
        <f>J96</f>
        <v>0</v>
      </c>
      <c r="K60" s="144"/>
      <c r="L60" s="148"/>
    </row>
    <row r="61" spans="2:12" s="10" customFormat="1" ht="19.9" customHeight="1">
      <c r="B61" s="149"/>
      <c r="C61" s="99"/>
      <c r="D61" s="150" t="s">
        <v>137</v>
      </c>
      <c r="E61" s="151"/>
      <c r="F61" s="151"/>
      <c r="G61" s="151"/>
      <c r="H61" s="151"/>
      <c r="I61" s="151"/>
      <c r="J61" s="152">
        <f>J97</f>
        <v>0</v>
      </c>
      <c r="K61" s="99"/>
      <c r="L61" s="153"/>
    </row>
    <row r="62" spans="2:12" s="10" customFormat="1" ht="19.9" customHeight="1">
      <c r="B62" s="149"/>
      <c r="C62" s="99"/>
      <c r="D62" s="150" t="s">
        <v>138</v>
      </c>
      <c r="E62" s="151"/>
      <c r="F62" s="151"/>
      <c r="G62" s="151"/>
      <c r="H62" s="151"/>
      <c r="I62" s="151"/>
      <c r="J62" s="152">
        <f>J114</f>
        <v>0</v>
      </c>
      <c r="K62" s="99"/>
      <c r="L62" s="153"/>
    </row>
    <row r="63" spans="2:12" s="10" customFormat="1" ht="19.9" customHeight="1">
      <c r="B63" s="149"/>
      <c r="C63" s="99"/>
      <c r="D63" s="150" t="s">
        <v>139</v>
      </c>
      <c r="E63" s="151"/>
      <c r="F63" s="151"/>
      <c r="G63" s="151"/>
      <c r="H63" s="151"/>
      <c r="I63" s="151"/>
      <c r="J63" s="152">
        <f>J271</f>
        <v>0</v>
      </c>
      <c r="K63" s="99"/>
      <c r="L63" s="153"/>
    </row>
    <row r="64" spans="2:12" s="10" customFormat="1" ht="19.9" customHeight="1">
      <c r="B64" s="149"/>
      <c r="C64" s="99"/>
      <c r="D64" s="150" t="s">
        <v>140</v>
      </c>
      <c r="E64" s="151"/>
      <c r="F64" s="151"/>
      <c r="G64" s="151"/>
      <c r="H64" s="151"/>
      <c r="I64" s="151"/>
      <c r="J64" s="152">
        <f>J354</f>
        <v>0</v>
      </c>
      <c r="K64" s="99"/>
      <c r="L64" s="153"/>
    </row>
    <row r="65" spans="2:12" s="10" customFormat="1" ht="19.9" customHeight="1">
      <c r="B65" s="149"/>
      <c r="C65" s="99"/>
      <c r="D65" s="150" t="s">
        <v>141</v>
      </c>
      <c r="E65" s="151"/>
      <c r="F65" s="151"/>
      <c r="G65" s="151"/>
      <c r="H65" s="151"/>
      <c r="I65" s="151"/>
      <c r="J65" s="152">
        <f>J365</f>
        <v>0</v>
      </c>
      <c r="K65" s="99"/>
      <c r="L65" s="153"/>
    </row>
    <row r="66" spans="2:12" s="9" customFormat="1" ht="24.95" customHeight="1">
      <c r="B66" s="143"/>
      <c r="C66" s="144"/>
      <c r="D66" s="145" t="s">
        <v>142</v>
      </c>
      <c r="E66" s="146"/>
      <c r="F66" s="146"/>
      <c r="G66" s="146"/>
      <c r="H66" s="146"/>
      <c r="I66" s="146"/>
      <c r="J66" s="147">
        <f>J368</f>
        <v>0</v>
      </c>
      <c r="K66" s="144"/>
      <c r="L66" s="148"/>
    </row>
    <row r="67" spans="2:12" s="10" customFormat="1" ht="19.9" customHeight="1">
      <c r="B67" s="149"/>
      <c r="C67" s="99"/>
      <c r="D67" s="150" t="s">
        <v>143</v>
      </c>
      <c r="E67" s="151"/>
      <c r="F67" s="151"/>
      <c r="G67" s="151"/>
      <c r="H67" s="151"/>
      <c r="I67" s="151"/>
      <c r="J67" s="152">
        <f>J369</f>
        <v>0</v>
      </c>
      <c r="K67" s="99"/>
      <c r="L67" s="153"/>
    </row>
    <row r="68" spans="2:12" s="10" customFormat="1" ht="19.9" customHeight="1">
      <c r="B68" s="149"/>
      <c r="C68" s="99"/>
      <c r="D68" s="150" t="s">
        <v>144</v>
      </c>
      <c r="E68" s="151"/>
      <c r="F68" s="151"/>
      <c r="G68" s="151"/>
      <c r="H68" s="151"/>
      <c r="I68" s="151"/>
      <c r="J68" s="152">
        <f>J388</f>
        <v>0</v>
      </c>
      <c r="K68" s="99"/>
      <c r="L68" s="153"/>
    </row>
    <row r="69" spans="2:12" s="10" customFormat="1" ht="19.9" customHeight="1">
      <c r="B69" s="149"/>
      <c r="C69" s="99"/>
      <c r="D69" s="150" t="s">
        <v>145</v>
      </c>
      <c r="E69" s="151"/>
      <c r="F69" s="151"/>
      <c r="G69" s="151"/>
      <c r="H69" s="151"/>
      <c r="I69" s="151"/>
      <c r="J69" s="152">
        <f>J455</f>
        <v>0</v>
      </c>
      <c r="K69" s="99"/>
      <c r="L69" s="153"/>
    </row>
    <row r="70" spans="2:12" s="10" customFormat="1" ht="19.9" customHeight="1">
      <c r="B70" s="149"/>
      <c r="C70" s="99"/>
      <c r="D70" s="150" t="s">
        <v>146</v>
      </c>
      <c r="E70" s="151"/>
      <c r="F70" s="151"/>
      <c r="G70" s="151"/>
      <c r="H70" s="151"/>
      <c r="I70" s="151"/>
      <c r="J70" s="152">
        <f>J474</f>
        <v>0</v>
      </c>
      <c r="K70" s="99"/>
      <c r="L70" s="153"/>
    </row>
    <row r="71" spans="2:12" s="10" customFormat="1" ht="19.9" customHeight="1">
      <c r="B71" s="149"/>
      <c r="C71" s="99"/>
      <c r="D71" s="150" t="s">
        <v>147</v>
      </c>
      <c r="E71" s="151"/>
      <c r="F71" s="151"/>
      <c r="G71" s="151"/>
      <c r="H71" s="151"/>
      <c r="I71" s="151"/>
      <c r="J71" s="152">
        <f>J554</f>
        <v>0</v>
      </c>
      <c r="K71" s="99"/>
      <c r="L71" s="153"/>
    </row>
    <row r="72" spans="2:12" s="10" customFormat="1" ht="19.9" customHeight="1">
      <c r="B72" s="149"/>
      <c r="C72" s="99"/>
      <c r="D72" s="150" t="s">
        <v>148</v>
      </c>
      <c r="E72" s="151"/>
      <c r="F72" s="151"/>
      <c r="G72" s="151"/>
      <c r="H72" s="151"/>
      <c r="I72" s="151"/>
      <c r="J72" s="152">
        <f>J653</f>
        <v>0</v>
      </c>
      <c r="K72" s="99"/>
      <c r="L72" s="153"/>
    </row>
    <row r="73" spans="2:12" s="10" customFormat="1" ht="19.9" customHeight="1">
      <c r="B73" s="149"/>
      <c r="C73" s="99"/>
      <c r="D73" s="150" t="s">
        <v>149</v>
      </c>
      <c r="E73" s="151"/>
      <c r="F73" s="151"/>
      <c r="G73" s="151"/>
      <c r="H73" s="151"/>
      <c r="I73" s="151"/>
      <c r="J73" s="152">
        <f>J741</f>
        <v>0</v>
      </c>
      <c r="K73" s="99"/>
      <c r="L73" s="153"/>
    </row>
    <row r="74" spans="2:12" s="10" customFormat="1" ht="19.9" customHeight="1">
      <c r="B74" s="149"/>
      <c r="C74" s="99"/>
      <c r="D74" s="150" t="s">
        <v>150</v>
      </c>
      <c r="E74" s="151"/>
      <c r="F74" s="151"/>
      <c r="G74" s="151"/>
      <c r="H74" s="151"/>
      <c r="I74" s="151"/>
      <c r="J74" s="152">
        <f>J754</f>
        <v>0</v>
      </c>
      <c r="K74" s="99"/>
      <c r="L74" s="153"/>
    </row>
    <row r="75" spans="2:12" s="9" customFormat="1" ht="24.95" customHeight="1">
      <c r="B75" s="143"/>
      <c r="C75" s="144"/>
      <c r="D75" s="145" t="s">
        <v>151</v>
      </c>
      <c r="E75" s="146"/>
      <c r="F75" s="146"/>
      <c r="G75" s="146"/>
      <c r="H75" s="146"/>
      <c r="I75" s="146"/>
      <c r="J75" s="147">
        <f>J883</f>
        <v>0</v>
      </c>
      <c r="K75" s="144"/>
      <c r="L75" s="148"/>
    </row>
    <row r="76" spans="1:31" s="2" customFormat="1" ht="21.75" customHeight="1">
      <c r="A76" s="36"/>
      <c r="B76" s="37"/>
      <c r="C76" s="38"/>
      <c r="D76" s="38"/>
      <c r="E76" s="38"/>
      <c r="F76" s="38"/>
      <c r="G76" s="38"/>
      <c r="H76" s="38"/>
      <c r="I76" s="38"/>
      <c r="J76" s="38"/>
      <c r="K76" s="38"/>
      <c r="L76" s="116"/>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50"/>
      <c r="J77" s="50"/>
      <c r="K77" s="50"/>
      <c r="L77" s="116"/>
      <c r="S77" s="36"/>
      <c r="T77" s="36"/>
      <c r="U77" s="36"/>
      <c r="V77" s="36"/>
      <c r="W77" s="36"/>
      <c r="X77" s="36"/>
      <c r="Y77" s="36"/>
      <c r="Z77" s="36"/>
      <c r="AA77" s="36"/>
      <c r="AB77" s="36"/>
      <c r="AC77" s="36"/>
      <c r="AD77" s="36"/>
      <c r="AE77" s="36"/>
    </row>
    <row r="81" spans="1:31" s="2" customFormat="1" ht="6.95" customHeight="1">
      <c r="A81" s="36"/>
      <c r="B81" s="51"/>
      <c r="C81" s="52"/>
      <c r="D81" s="52"/>
      <c r="E81" s="52"/>
      <c r="F81" s="52"/>
      <c r="G81" s="52"/>
      <c r="H81" s="52"/>
      <c r="I81" s="52"/>
      <c r="J81" s="52"/>
      <c r="K81" s="52"/>
      <c r="L81" s="116"/>
      <c r="S81" s="36"/>
      <c r="T81" s="36"/>
      <c r="U81" s="36"/>
      <c r="V81" s="36"/>
      <c r="W81" s="36"/>
      <c r="X81" s="36"/>
      <c r="Y81" s="36"/>
      <c r="Z81" s="36"/>
      <c r="AA81" s="36"/>
      <c r="AB81" s="36"/>
      <c r="AC81" s="36"/>
      <c r="AD81" s="36"/>
      <c r="AE81" s="36"/>
    </row>
    <row r="82" spans="1:31" s="2" customFormat="1" ht="24.95" customHeight="1">
      <c r="A82" s="36"/>
      <c r="B82" s="37"/>
      <c r="C82" s="25" t="s">
        <v>152</v>
      </c>
      <c r="D82" s="38"/>
      <c r="E82" s="38"/>
      <c r="F82" s="38"/>
      <c r="G82" s="38"/>
      <c r="H82" s="38"/>
      <c r="I82" s="38"/>
      <c r="J82" s="38"/>
      <c r="K82" s="38"/>
      <c r="L82" s="116"/>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6"/>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38"/>
      <c r="J84" s="38"/>
      <c r="K84" s="38"/>
      <c r="L84" s="116"/>
      <c r="S84" s="36"/>
      <c r="T84" s="36"/>
      <c r="U84" s="36"/>
      <c r="V84" s="36"/>
      <c r="W84" s="36"/>
      <c r="X84" s="36"/>
      <c r="Y84" s="36"/>
      <c r="Z84" s="36"/>
      <c r="AA84" s="36"/>
      <c r="AB84" s="36"/>
      <c r="AC84" s="36"/>
      <c r="AD84" s="36"/>
      <c r="AE84" s="36"/>
    </row>
    <row r="85" spans="1:31" s="2" customFormat="1" ht="16.5" customHeight="1">
      <c r="A85" s="36"/>
      <c r="B85" s="37"/>
      <c r="C85" s="38"/>
      <c r="D85" s="38"/>
      <c r="E85" s="412" t="str">
        <f>E7</f>
        <v>Rekonstrukce kanceláří a výukových prostor v objektu NC, UPOL, tř. Miru 111, Olomouc</v>
      </c>
      <c r="F85" s="413"/>
      <c r="G85" s="413"/>
      <c r="H85" s="413"/>
      <c r="I85" s="38"/>
      <c r="J85" s="38"/>
      <c r="K85" s="38"/>
      <c r="L85" s="116"/>
      <c r="S85" s="36"/>
      <c r="T85" s="36"/>
      <c r="U85" s="36"/>
      <c r="V85" s="36"/>
      <c r="W85" s="36"/>
      <c r="X85" s="36"/>
      <c r="Y85" s="36"/>
      <c r="Z85" s="36"/>
      <c r="AA85" s="36"/>
      <c r="AB85" s="36"/>
      <c r="AC85" s="36"/>
      <c r="AD85" s="36"/>
      <c r="AE85" s="36"/>
    </row>
    <row r="86" spans="1:31" s="2" customFormat="1" ht="12" customHeight="1">
      <c r="A86" s="36"/>
      <c r="B86" s="37"/>
      <c r="C86" s="31" t="s">
        <v>124</v>
      </c>
      <c r="D86" s="38"/>
      <c r="E86" s="38"/>
      <c r="F86" s="38"/>
      <c r="G86" s="38"/>
      <c r="H86" s="38"/>
      <c r="I86" s="38"/>
      <c r="J86" s="38"/>
      <c r="K86" s="38"/>
      <c r="L86" s="116"/>
      <c r="S86" s="36"/>
      <c r="T86" s="36"/>
      <c r="U86" s="36"/>
      <c r="V86" s="36"/>
      <c r="W86" s="36"/>
      <c r="X86" s="36"/>
      <c r="Y86" s="36"/>
      <c r="Z86" s="36"/>
      <c r="AA86" s="36"/>
      <c r="AB86" s="36"/>
      <c r="AC86" s="36"/>
      <c r="AD86" s="36"/>
      <c r="AE86" s="36"/>
    </row>
    <row r="87" spans="1:31" s="2" customFormat="1" ht="16.5" customHeight="1">
      <c r="A87" s="36"/>
      <c r="B87" s="37"/>
      <c r="C87" s="38"/>
      <c r="D87" s="38"/>
      <c r="E87" s="361" t="str">
        <f>E9</f>
        <v>2022/HEX/01-11 - D.1.1-Architektonické a stavebně-technické řešení</v>
      </c>
      <c r="F87" s="414"/>
      <c r="G87" s="414"/>
      <c r="H87" s="414"/>
      <c r="I87" s="38"/>
      <c r="J87" s="38"/>
      <c r="K87" s="38"/>
      <c r="L87" s="116"/>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6"/>
      <c r="S88" s="36"/>
      <c r="T88" s="36"/>
      <c r="U88" s="36"/>
      <c r="V88" s="36"/>
      <c r="W88" s="36"/>
      <c r="X88" s="36"/>
      <c r="Y88" s="36"/>
      <c r="Z88" s="36"/>
      <c r="AA88" s="36"/>
      <c r="AB88" s="36"/>
      <c r="AC88" s="36"/>
      <c r="AD88" s="36"/>
      <c r="AE88" s="36"/>
    </row>
    <row r="89" spans="1:31" s="2" customFormat="1" ht="12" customHeight="1">
      <c r="A89" s="36"/>
      <c r="B89" s="37"/>
      <c r="C89" s="31" t="s">
        <v>22</v>
      </c>
      <c r="D89" s="38"/>
      <c r="E89" s="38"/>
      <c r="F89" s="29" t="str">
        <f>F12</f>
        <v xml:space="preserve"> </v>
      </c>
      <c r="G89" s="38"/>
      <c r="H89" s="38"/>
      <c r="I89" s="31" t="s">
        <v>24</v>
      </c>
      <c r="J89" s="61" t="str">
        <f>IF(J12="","",J12)</f>
        <v>6. 5. 2022</v>
      </c>
      <c r="K89" s="38"/>
      <c r="L89" s="116"/>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16"/>
      <c r="S90" s="36"/>
      <c r="T90" s="36"/>
      <c r="U90" s="36"/>
      <c r="V90" s="36"/>
      <c r="W90" s="36"/>
      <c r="X90" s="36"/>
      <c r="Y90" s="36"/>
      <c r="Z90" s="36"/>
      <c r="AA90" s="36"/>
      <c r="AB90" s="36"/>
      <c r="AC90" s="36"/>
      <c r="AD90" s="36"/>
      <c r="AE90" s="36"/>
    </row>
    <row r="91" spans="1:31" s="2" customFormat="1" ht="40.15" customHeight="1">
      <c r="A91" s="36"/>
      <c r="B91" s="37"/>
      <c r="C91" s="31" t="s">
        <v>26</v>
      </c>
      <c r="D91" s="38"/>
      <c r="E91" s="38"/>
      <c r="F91" s="29" t="str">
        <f>E15</f>
        <v>UPOL FTK Olomouc</v>
      </c>
      <c r="G91" s="38"/>
      <c r="H91" s="38"/>
      <c r="I91" s="31" t="s">
        <v>32</v>
      </c>
      <c r="J91" s="34" t="str">
        <f>E21</f>
        <v>HEXAPLAN INTERNATIONAL spol. s r.o.</v>
      </c>
      <c r="K91" s="38"/>
      <c r="L91" s="116"/>
      <c r="S91" s="36"/>
      <c r="T91" s="36"/>
      <c r="U91" s="36"/>
      <c r="V91" s="36"/>
      <c r="W91" s="36"/>
      <c r="X91" s="36"/>
      <c r="Y91" s="36"/>
      <c r="Z91" s="36"/>
      <c r="AA91" s="36"/>
      <c r="AB91" s="36"/>
      <c r="AC91" s="36"/>
      <c r="AD91" s="36"/>
      <c r="AE91" s="36"/>
    </row>
    <row r="92" spans="1:31" s="2" customFormat="1" ht="15.2" customHeight="1">
      <c r="A92" s="36"/>
      <c r="B92" s="37"/>
      <c r="C92" s="31" t="s">
        <v>30</v>
      </c>
      <c r="D92" s="38"/>
      <c r="E92" s="38"/>
      <c r="F92" s="29" t="str">
        <f>IF(E18="","",E18)</f>
        <v>Vyplň údaj</v>
      </c>
      <c r="G92" s="38"/>
      <c r="H92" s="38"/>
      <c r="I92" s="31" t="s">
        <v>35</v>
      </c>
      <c r="J92" s="34" t="str">
        <f>E24</f>
        <v>Ing.A.Hejmalová</v>
      </c>
      <c r="K92" s="38"/>
      <c r="L92" s="116"/>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116"/>
      <c r="S93" s="36"/>
      <c r="T93" s="36"/>
      <c r="U93" s="36"/>
      <c r="V93" s="36"/>
      <c r="W93" s="36"/>
      <c r="X93" s="36"/>
      <c r="Y93" s="36"/>
      <c r="Z93" s="36"/>
      <c r="AA93" s="36"/>
      <c r="AB93" s="36"/>
      <c r="AC93" s="36"/>
      <c r="AD93" s="36"/>
      <c r="AE93" s="36"/>
    </row>
    <row r="94" spans="1:31" s="11" customFormat="1" ht="29.25" customHeight="1">
      <c r="A94" s="154"/>
      <c r="B94" s="155"/>
      <c r="C94" s="156" t="s">
        <v>153</v>
      </c>
      <c r="D94" s="157" t="s">
        <v>58</v>
      </c>
      <c r="E94" s="157" t="s">
        <v>54</v>
      </c>
      <c r="F94" s="157" t="s">
        <v>55</v>
      </c>
      <c r="G94" s="157" t="s">
        <v>154</v>
      </c>
      <c r="H94" s="157" t="s">
        <v>155</v>
      </c>
      <c r="I94" s="157" t="s">
        <v>156</v>
      </c>
      <c r="J94" s="157" t="s">
        <v>134</v>
      </c>
      <c r="K94" s="158" t="s">
        <v>157</v>
      </c>
      <c r="L94" s="159"/>
      <c r="M94" s="70" t="s">
        <v>21</v>
      </c>
      <c r="N94" s="71" t="s">
        <v>43</v>
      </c>
      <c r="O94" s="71" t="s">
        <v>158</v>
      </c>
      <c r="P94" s="71" t="s">
        <v>159</v>
      </c>
      <c r="Q94" s="71" t="s">
        <v>160</v>
      </c>
      <c r="R94" s="71" t="s">
        <v>161</v>
      </c>
      <c r="S94" s="71" t="s">
        <v>162</v>
      </c>
      <c r="T94" s="72" t="s">
        <v>163</v>
      </c>
      <c r="U94" s="154"/>
      <c r="V94" s="154"/>
      <c r="W94" s="154"/>
      <c r="X94" s="154"/>
      <c r="Y94" s="154"/>
      <c r="Z94" s="154"/>
      <c r="AA94" s="154"/>
      <c r="AB94" s="154"/>
      <c r="AC94" s="154"/>
      <c r="AD94" s="154"/>
      <c r="AE94" s="154"/>
    </row>
    <row r="95" spans="1:63" s="2" customFormat="1" ht="22.9" customHeight="1">
      <c r="A95" s="36"/>
      <c r="B95" s="37"/>
      <c r="C95" s="77" t="s">
        <v>164</v>
      </c>
      <c r="D95" s="38"/>
      <c r="E95" s="38"/>
      <c r="F95" s="38"/>
      <c r="G95" s="38"/>
      <c r="H95" s="38"/>
      <c r="I95" s="38"/>
      <c r="J95" s="160">
        <f>BK95</f>
        <v>0</v>
      </c>
      <c r="K95" s="38"/>
      <c r="L95" s="41"/>
      <c r="M95" s="73"/>
      <c r="N95" s="161"/>
      <c r="O95" s="74"/>
      <c r="P95" s="162">
        <f>P96+P368+P883</f>
        <v>0</v>
      </c>
      <c r="Q95" s="74"/>
      <c r="R95" s="162">
        <f>R96+R368+R883</f>
        <v>41.85110257</v>
      </c>
      <c r="S95" s="74"/>
      <c r="T95" s="163">
        <f>T96+T368+T883</f>
        <v>12.32349023</v>
      </c>
      <c r="U95" s="36"/>
      <c r="V95" s="36"/>
      <c r="W95" s="36"/>
      <c r="X95" s="36"/>
      <c r="Y95" s="36"/>
      <c r="Z95" s="36"/>
      <c r="AA95" s="36"/>
      <c r="AB95" s="36"/>
      <c r="AC95" s="36"/>
      <c r="AD95" s="36"/>
      <c r="AE95" s="36"/>
      <c r="AT95" s="19" t="s">
        <v>72</v>
      </c>
      <c r="AU95" s="19" t="s">
        <v>135</v>
      </c>
      <c r="BK95" s="164">
        <f>BK96+BK368+BK883</f>
        <v>0</v>
      </c>
    </row>
    <row r="96" spans="2:63" s="12" customFormat="1" ht="25.9" customHeight="1">
      <c r="B96" s="165"/>
      <c r="C96" s="166"/>
      <c r="D96" s="167" t="s">
        <v>72</v>
      </c>
      <c r="E96" s="168" t="s">
        <v>165</v>
      </c>
      <c r="F96" s="168" t="s">
        <v>166</v>
      </c>
      <c r="G96" s="166"/>
      <c r="H96" s="166"/>
      <c r="I96" s="169"/>
      <c r="J96" s="170">
        <f>BK96</f>
        <v>0</v>
      </c>
      <c r="K96" s="166"/>
      <c r="L96" s="171"/>
      <c r="M96" s="172"/>
      <c r="N96" s="173"/>
      <c r="O96" s="173"/>
      <c r="P96" s="174">
        <f>P97+P114+P271+P354+P365</f>
        <v>0</v>
      </c>
      <c r="Q96" s="173"/>
      <c r="R96" s="174">
        <f>R97+R114+R271+R354+R365</f>
        <v>29.777200920000002</v>
      </c>
      <c r="S96" s="173"/>
      <c r="T96" s="175">
        <f>T97+T114+T271+T354+T365</f>
        <v>9.568723</v>
      </c>
      <c r="AR96" s="176" t="s">
        <v>81</v>
      </c>
      <c r="AT96" s="177" t="s">
        <v>72</v>
      </c>
      <c r="AU96" s="177" t="s">
        <v>73</v>
      </c>
      <c r="AY96" s="176" t="s">
        <v>167</v>
      </c>
      <c r="BK96" s="178">
        <f>BK97+BK114+BK271+BK354+BK365</f>
        <v>0</v>
      </c>
    </row>
    <row r="97" spans="2:63" s="12" customFormat="1" ht="22.9" customHeight="1">
      <c r="B97" s="165"/>
      <c r="C97" s="166"/>
      <c r="D97" s="167" t="s">
        <v>72</v>
      </c>
      <c r="E97" s="179" t="s">
        <v>168</v>
      </c>
      <c r="F97" s="179" t="s">
        <v>169</v>
      </c>
      <c r="G97" s="166"/>
      <c r="H97" s="166"/>
      <c r="I97" s="169"/>
      <c r="J97" s="180">
        <f>BK97</f>
        <v>0</v>
      </c>
      <c r="K97" s="166"/>
      <c r="L97" s="171"/>
      <c r="M97" s="172"/>
      <c r="N97" s="173"/>
      <c r="O97" s="173"/>
      <c r="P97" s="174">
        <f>SUM(P98:P113)</f>
        <v>0</v>
      </c>
      <c r="Q97" s="173"/>
      <c r="R97" s="174">
        <f>SUM(R98:R113)</f>
        <v>0.5922350999999999</v>
      </c>
      <c r="S97" s="173"/>
      <c r="T97" s="175">
        <f>SUM(T98:T113)</f>
        <v>0</v>
      </c>
      <c r="AR97" s="176" t="s">
        <v>81</v>
      </c>
      <c r="AT97" s="177" t="s">
        <v>72</v>
      </c>
      <c r="AU97" s="177" t="s">
        <v>81</v>
      </c>
      <c r="AY97" s="176" t="s">
        <v>167</v>
      </c>
      <c r="BK97" s="178">
        <f>SUM(BK98:BK113)</f>
        <v>0</v>
      </c>
    </row>
    <row r="98" spans="1:65" s="2" customFormat="1" ht="24.2" customHeight="1">
      <c r="A98" s="36"/>
      <c r="B98" s="37"/>
      <c r="C98" s="181" t="s">
        <v>81</v>
      </c>
      <c r="D98" s="181" t="s">
        <v>170</v>
      </c>
      <c r="E98" s="182" t="s">
        <v>171</v>
      </c>
      <c r="F98" s="183" t="s">
        <v>172</v>
      </c>
      <c r="G98" s="184" t="s">
        <v>106</v>
      </c>
      <c r="H98" s="185">
        <v>3.36</v>
      </c>
      <c r="I98" s="186"/>
      <c r="J98" s="187">
        <f>ROUND(I98*H98,2)</f>
        <v>0</v>
      </c>
      <c r="K98" s="183" t="s">
        <v>173</v>
      </c>
      <c r="L98" s="41"/>
      <c r="M98" s="188" t="s">
        <v>21</v>
      </c>
      <c r="N98" s="189" t="s">
        <v>44</v>
      </c>
      <c r="O98" s="66"/>
      <c r="P98" s="190">
        <f>O98*H98</f>
        <v>0</v>
      </c>
      <c r="Q98" s="190">
        <v>0.07921</v>
      </c>
      <c r="R98" s="190">
        <f>Q98*H98</f>
        <v>0.2661456</v>
      </c>
      <c r="S98" s="190">
        <v>0</v>
      </c>
      <c r="T98" s="191">
        <f>S98*H98</f>
        <v>0</v>
      </c>
      <c r="U98" s="36"/>
      <c r="V98" s="36"/>
      <c r="W98" s="36"/>
      <c r="X98" s="36"/>
      <c r="Y98" s="36"/>
      <c r="Z98" s="36"/>
      <c r="AA98" s="36"/>
      <c r="AB98" s="36"/>
      <c r="AC98" s="36"/>
      <c r="AD98" s="36"/>
      <c r="AE98" s="36"/>
      <c r="AR98" s="192" t="s">
        <v>174</v>
      </c>
      <c r="AT98" s="192" t="s">
        <v>170</v>
      </c>
      <c r="AU98" s="192" t="s">
        <v>83</v>
      </c>
      <c r="AY98" s="19" t="s">
        <v>167</v>
      </c>
      <c r="BE98" s="193">
        <f>IF(N98="základní",J98,0)</f>
        <v>0</v>
      </c>
      <c r="BF98" s="193">
        <f>IF(N98="snížená",J98,0)</f>
        <v>0</v>
      </c>
      <c r="BG98" s="193">
        <f>IF(N98="zákl. přenesená",J98,0)</f>
        <v>0</v>
      </c>
      <c r="BH98" s="193">
        <f>IF(N98="sníž. přenesená",J98,0)</f>
        <v>0</v>
      </c>
      <c r="BI98" s="193">
        <f>IF(N98="nulová",J98,0)</f>
        <v>0</v>
      </c>
      <c r="BJ98" s="19" t="s">
        <v>81</v>
      </c>
      <c r="BK98" s="193">
        <f>ROUND(I98*H98,2)</f>
        <v>0</v>
      </c>
      <c r="BL98" s="19" t="s">
        <v>174</v>
      </c>
      <c r="BM98" s="192" t="s">
        <v>175</v>
      </c>
    </row>
    <row r="99" spans="1:47" s="2" customFormat="1" ht="11.25">
      <c r="A99" s="36"/>
      <c r="B99" s="37"/>
      <c r="C99" s="38"/>
      <c r="D99" s="194" t="s">
        <v>176</v>
      </c>
      <c r="E99" s="38"/>
      <c r="F99" s="195" t="s">
        <v>177</v>
      </c>
      <c r="G99" s="38"/>
      <c r="H99" s="38"/>
      <c r="I99" s="196"/>
      <c r="J99" s="38"/>
      <c r="K99" s="38"/>
      <c r="L99" s="41"/>
      <c r="M99" s="197"/>
      <c r="N99" s="198"/>
      <c r="O99" s="66"/>
      <c r="P99" s="66"/>
      <c r="Q99" s="66"/>
      <c r="R99" s="66"/>
      <c r="S99" s="66"/>
      <c r="T99" s="67"/>
      <c r="U99" s="36"/>
      <c r="V99" s="36"/>
      <c r="W99" s="36"/>
      <c r="X99" s="36"/>
      <c r="Y99" s="36"/>
      <c r="Z99" s="36"/>
      <c r="AA99" s="36"/>
      <c r="AB99" s="36"/>
      <c r="AC99" s="36"/>
      <c r="AD99" s="36"/>
      <c r="AE99" s="36"/>
      <c r="AT99" s="19" t="s">
        <v>176</v>
      </c>
      <c r="AU99" s="19" t="s">
        <v>83</v>
      </c>
    </row>
    <row r="100" spans="2:51" s="13" customFormat="1" ht="11.25">
      <c r="B100" s="199"/>
      <c r="C100" s="200"/>
      <c r="D100" s="201" t="s">
        <v>178</v>
      </c>
      <c r="E100" s="202" t="s">
        <v>21</v>
      </c>
      <c r="F100" s="203" t="s">
        <v>179</v>
      </c>
      <c r="G100" s="200"/>
      <c r="H100" s="204">
        <v>3.36</v>
      </c>
      <c r="I100" s="205"/>
      <c r="J100" s="200"/>
      <c r="K100" s="200"/>
      <c r="L100" s="206"/>
      <c r="M100" s="207"/>
      <c r="N100" s="208"/>
      <c r="O100" s="208"/>
      <c r="P100" s="208"/>
      <c r="Q100" s="208"/>
      <c r="R100" s="208"/>
      <c r="S100" s="208"/>
      <c r="T100" s="209"/>
      <c r="AT100" s="210" t="s">
        <v>178</v>
      </c>
      <c r="AU100" s="210" t="s">
        <v>83</v>
      </c>
      <c r="AV100" s="13" t="s">
        <v>83</v>
      </c>
      <c r="AW100" s="13" t="s">
        <v>34</v>
      </c>
      <c r="AX100" s="13" t="s">
        <v>73</v>
      </c>
      <c r="AY100" s="210" t="s">
        <v>167</v>
      </c>
    </row>
    <row r="101" spans="2:51" s="14" customFormat="1" ht="11.25">
      <c r="B101" s="211"/>
      <c r="C101" s="212"/>
      <c r="D101" s="201" t="s">
        <v>178</v>
      </c>
      <c r="E101" s="213" t="s">
        <v>21</v>
      </c>
      <c r="F101" s="214" t="s">
        <v>180</v>
      </c>
      <c r="G101" s="212"/>
      <c r="H101" s="215">
        <v>3.36</v>
      </c>
      <c r="I101" s="216"/>
      <c r="J101" s="212"/>
      <c r="K101" s="212"/>
      <c r="L101" s="217"/>
      <c r="M101" s="218"/>
      <c r="N101" s="219"/>
      <c r="O101" s="219"/>
      <c r="P101" s="219"/>
      <c r="Q101" s="219"/>
      <c r="R101" s="219"/>
      <c r="S101" s="219"/>
      <c r="T101" s="220"/>
      <c r="AT101" s="221" t="s">
        <v>178</v>
      </c>
      <c r="AU101" s="221" t="s">
        <v>83</v>
      </c>
      <c r="AV101" s="14" t="s">
        <v>168</v>
      </c>
      <c r="AW101" s="14" t="s">
        <v>34</v>
      </c>
      <c r="AX101" s="14" t="s">
        <v>81</v>
      </c>
      <c r="AY101" s="221" t="s">
        <v>167</v>
      </c>
    </row>
    <row r="102" spans="1:65" s="2" customFormat="1" ht="16.5" customHeight="1">
      <c r="A102" s="36"/>
      <c r="B102" s="37"/>
      <c r="C102" s="181" t="s">
        <v>83</v>
      </c>
      <c r="D102" s="181" t="s">
        <v>170</v>
      </c>
      <c r="E102" s="182" t="s">
        <v>181</v>
      </c>
      <c r="F102" s="183" t="s">
        <v>182</v>
      </c>
      <c r="G102" s="184" t="s">
        <v>183</v>
      </c>
      <c r="H102" s="185">
        <v>1.6</v>
      </c>
      <c r="I102" s="186"/>
      <c r="J102" s="187">
        <f>ROUND(I102*H102,2)</f>
        <v>0</v>
      </c>
      <c r="K102" s="183" t="s">
        <v>173</v>
      </c>
      <c r="L102" s="41"/>
      <c r="M102" s="188" t="s">
        <v>21</v>
      </c>
      <c r="N102" s="189" t="s">
        <v>44</v>
      </c>
      <c r="O102" s="66"/>
      <c r="P102" s="190">
        <f>O102*H102</f>
        <v>0</v>
      </c>
      <c r="Q102" s="190">
        <v>0.00012</v>
      </c>
      <c r="R102" s="190">
        <f>Q102*H102</f>
        <v>0.000192</v>
      </c>
      <c r="S102" s="190">
        <v>0</v>
      </c>
      <c r="T102" s="191">
        <f>S102*H102</f>
        <v>0</v>
      </c>
      <c r="U102" s="36"/>
      <c r="V102" s="36"/>
      <c r="W102" s="36"/>
      <c r="X102" s="36"/>
      <c r="Y102" s="36"/>
      <c r="Z102" s="36"/>
      <c r="AA102" s="36"/>
      <c r="AB102" s="36"/>
      <c r="AC102" s="36"/>
      <c r="AD102" s="36"/>
      <c r="AE102" s="36"/>
      <c r="AR102" s="192" t="s">
        <v>174</v>
      </c>
      <c r="AT102" s="192" t="s">
        <v>170</v>
      </c>
      <c r="AU102" s="192" t="s">
        <v>83</v>
      </c>
      <c r="AY102" s="19" t="s">
        <v>167</v>
      </c>
      <c r="BE102" s="193">
        <f>IF(N102="základní",J102,0)</f>
        <v>0</v>
      </c>
      <c r="BF102" s="193">
        <f>IF(N102="snížená",J102,0)</f>
        <v>0</v>
      </c>
      <c r="BG102" s="193">
        <f>IF(N102="zákl. přenesená",J102,0)</f>
        <v>0</v>
      </c>
      <c r="BH102" s="193">
        <f>IF(N102="sníž. přenesená",J102,0)</f>
        <v>0</v>
      </c>
      <c r="BI102" s="193">
        <f>IF(N102="nulová",J102,0)</f>
        <v>0</v>
      </c>
      <c r="BJ102" s="19" t="s">
        <v>81</v>
      </c>
      <c r="BK102" s="193">
        <f>ROUND(I102*H102,2)</f>
        <v>0</v>
      </c>
      <c r="BL102" s="19" t="s">
        <v>174</v>
      </c>
      <c r="BM102" s="192" t="s">
        <v>184</v>
      </c>
    </row>
    <row r="103" spans="1:47" s="2" customFormat="1" ht="11.25">
      <c r="A103" s="36"/>
      <c r="B103" s="37"/>
      <c r="C103" s="38"/>
      <c r="D103" s="194" t="s">
        <v>176</v>
      </c>
      <c r="E103" s="38"/>
      <c r="F103" s="195" t="s">
        <v>185</v>
      </c>
      <c r="G103" s="38"/>
      <c r="H103" s="38"/>
      <c r="I103" s="196"/>
      <c r="J103" s="38"/>
      <c r="K103" s="38"/>
      <c r="L103" s="41"/>
      <c r="M103" s="197"/>
      <c r="N103" s="198"/>
      <c r="O103" s="66"/>
      <c r="P103" s="66"/>
      <c r="Q103" s="66"/>
      <c r="R103" s="66"/>
      <c r="S103" s="66"/>
      <c r="T103" s="67"/>
      <c r="U103" s="36"/>
      <c r="V103" s="36"/>
      <c r="W103" s="36"/>
      <c r="X103" s="36"/>
      <c r="Y103" s="36"/>
      <c r="Z103" s="36"/>
      <c r="AA103" s="36"/>
      <c r="AB103" s="36"/>
      <c r="AC103" s="36"/>
      <c r="AD103" s="36"/>
      <c r="AE103" s="36"/>
      <c r="AT103" s="19" t="s">
        <v>176</v>
      </c>
      <c r="AU103" s="19" t="s">
        <v>83</v>
      </c>
    </row>
    <row r="104" spans="2:51" s="13" customFormat="1" ht="11.25">
      <c r="B104" s="199"/>
      <c r="C104" s="200"/>
      <c r="D104" s="201" t="s">
        <v>178</v>
      </c>
      <c r="E104" s="202" t="s">
        <v>21</v>
      </c>
      <c r="F104" s="203" t="s">
        <v>186</v>
      </c>
      <c r="G104" s="200"/>
      <c r="H104" s="204">
        <v>1.6</v>
      </c>
      <c r="I104" s="205"/>
      <c r="J104" s="200"/>
      <c r="K104" s="200"/>
      <c r="L104" s="206"/>
      <c r="M104" s="207"/>
      <c r="N104" s="208"/>
      <c r="O104" s="208"/>
      <c r="P104" s="208"/>
      <c r="Q104" s="208"/>
      <c r="R104" s="208"/>
      <c r="S104" s="208"/>
      <c r="T104" s="209"/>
      <c r="AT104" s="210" t="s">
        <v>178</v>
      </c>
      <c r="AU104" s="210" t="s">
        <v>83</v>
      </c>
      <c r="AV104" s="13" t="s">
        <v>83</v>
      </c>
      <c r="AW104" s="13" t="s">
        <v>34</v>
      </c>
      <c r="AX104" s="13" t="s">
        <v>73</v>
      </c>
      <c r="AY104" s="210" t="s">
        <v>167</v>
      </c>
    </row>
    <row r="105" spans="2:51" s="14" customFormat="1" ht="11.25">
      <c r="B105" s="211"/>
      <c r="C105" s="212"/>
      <c r="D105" s="201" t="s">
        <v>178</v>
      </c>
      <c r="E105" s="213" t="s">
        <v>21</v>
      </c>
      <c r="F105" s="214" t="s">
        <v>180</v>
      </c>
      <c r="G105" s="212"/>
      <c r="H105" s="215">
        <v>1.6</v>
      </c>
      <c r="I105" s="216"/>
      <c r="J105" s="212"/>
      <c r="K105" s="212"/>
      <c r="L105" s="217"/>
      <c r="M105" s="218"/>
      <c r="N105" s="219"/>
      <c r="O105" s="219"/>
      <c r="P105" s="219"/>
      <c r="Q105" s="219"/>
      <c r="R105" s="219"/>
      <c r="S105" s="219"/>
      <c r="T105" s="220"/>
      <c r="AT105" s="221" t="s">
        <v>178</v>
      </c>
      <c r="AU105" s="221" t="s">
        <v>83</v>
      </c>
      <c r="AV105" s="14" t="s">
        <v>168</v>
      </c>
      <c r="AW105" s="14" t="s">
        <v>34</v>
      </c>
      <c r="AX105" s="14" t="s">
        <v>81</v>
      </c>
      <c r="AY105" s="221" t="s">
        <v>167</v>
      </c>
    </row>
    <row r="106" spans="1:65" s="2" customFormat="1" ht="16.5" customHeight="1">
      <c r="A106" s="36"/>
      <c r="B106" s="37"/>
      <c r="C106" s="181" t="s">
        <v>168</v>
      </c>
      <c r="D106" s="181" t="s">
        <v>170</v>
      </c>
      <c r="E106" s="182" t="s">
        <v>187</v>
      </c>
      <c r="F106" s="183" t="s">
        <v>188</v>
      </c>
      <c r="G106" s="184" t="s">
        <v>183</v>
      </c>
      <c r="H106" s="185">
        <v>17.4</v>
      </c>
      <c r="I106" s="186"/>
      <c r="J106" s="187">
        <f>ROUND(I106*H106,2)</f>
        <v>0</v>
      </c>
      <c r="K106" s="183" t="s">
        <v>173</v>
      </c>
      <c r="L106" s="41"/>
      <c r="M106" s="188" t="s">
        <v>21</v>
      </c>
      <c r="N106" s="189" t="s">
        <v>44</v>
      </c>
      <c r="O106" s="66"/>
      <c r="P106" s="190">
        <f>O106*H106</f>
        <v>0</v>
      </c>
      <c r="Q106" s="190">
        <v>0.00013</v>
      </c>
      <c r="R106" s="190">
        <f>Q106*H106</f>
        <v>0.0022619999999999997</v>
      </c>
      <c r="S106" s="190">
        <v>0</v>
      </c>
      <c r="T106" s="191">
        <f>S106*H106</f>
        <v>0</v>
      </c>
      <c r="U106" s="36"/>
      <c r="V106" s="36"/>
      <c r="W106" s="36"/>
      <c r="X106" s="36"/>
      <c r="Y106" s="36"/>
      <c r="Z106" s="36"/>
      <c r="AA106" s="36"/>
      <c r="AB106" s="36"/>
      <c r="AC106" s="36"/>
      <c r="AD106" s="36"/>
      <c r="AE106" s="36"/>
      <c r="AR106" s="192" t="s">
        <v>174</v>
      </c>
      <c r="AT106" s="192" t="s">
        <v>170</v>
      </c>
      <c r="AU106" s="192" t="s">
        <v>83</v>
      </c>
      <c r="AY106" s="19" t="s">
        <v>167</v>
      </c>
      <c r="BE106" s="193">
        <f>IF(N106="základní",J106,0)</f>
        <v>0</v>
      </c>
      <c r="BF106" s="193">
        <f>IF(N106="snížená",J106,0)</f>
        <v>0</v>
      </c>
      <c r="BG106" s="193">
        <f>IF(N106="zákl. přenesená",J106,0)</f>
        <v>0</v>
      </c>
      <c r="BH106" s="193">
        <f>IF(N106="sníž. přenesená",J106,0)</f>
        <v>0</v>
      </c>
      <c r="BI106" s="193">
        <f>IF(N106="nulová",J106,0)</f>
        <v>0</v>
      </c>
      <c r="BJ106" s="19" t="s">
        <v>81</v>
      </c>
      <c r="BK106" s="193">
        <f>ROUND(I106*H106,2)</f>
        <v>0</v>
      </c>
      <c r="BL106" s="19" t="s">
        <v>174</v>
      </c>
      <c r="BM106" s="192" t="s">
        <v>189</v>
      </c>
    </row>
    <row r="107" spans="1:47" s="2" customFormat="1" ht="11.25">
      <c r="A107" s="36"/>
      <c r="B107" s="37"/>
      <c r="C107" s="38"/>
      <c r="D107" s="194" t="s">
        <v>176</v>
      </c>
      <c r="E107" s="38"/>
      <c r="F107" s="195" t="s">
        <v>190</v>
      </c>
      <c r="G107" s="38"/>
      <c r="H107" s="38"/>
      <c r="I107" s="196"/>
      <c r="J107" s="38"/>
      <c r="K107" s="38"/>
      <c r="L107" s="41"/>
      <c r="M107" s="197"/>
      <c r="N107" s="198"/>
      <c r="O107" s="66"/>
      <c r="P107" s="66"/>
      <c r="Q107" s="66"/>
      <c r="R107" s="66"/>
      <c r="S107" s="66"/>
      <c r="T107" s="67"/>
      <c r="U107" s="36"/>
      <c r="V107" s="36"/>
      <c r="W107" s="36"/>
      <c r="X107" s="36"/>
      <c r="Y107" s="36"/>
      <c r="Z107" s="36"/>
      <c r="AA107" s="36"/>
      <c r="AB107" s="36"/>
      <c r="AC107" s="36"/>
      <c r="AD107" s="36"/>
      <c r="AE107" s="36"/>
      <c r="AT107" s="19" t="s">
        <v>176</v>
      </c>
      <c r="AU107" s="19" t="s">
        <v>83</v>
      </c>
    </row>
    <row r="108" spans="2:51" s="13" customFormat="1" ht="11.25">
      <c r="B108" s="199"/>
      <c r="C108" s="200"/>
      <c r="D108" s="201" t="s">
        <v>178</v>
      </c>
      <c r="E108" s="202" t="s">
        <v>21</v>
      </c>
      <c r="F108" s="203" t="s">
        <v>191</v>
      </c>
      <c r="G108" s="200"/>
      <c r="H108" s="204">
        <v>17.4</v>
      </c>
      <c r="I108" s="205"/>
      <c r="J108" s="200"/>
      <c r="K108" s="200"/>
      <c r="L108" s="206"/>
      <c r="M108" s="207"/>
      <c r="N108" s="208"/>
      <c r="O108" s="208"/>
      <c r="P108" s="208"/>
      <c r="Q108" s="208"/>
      <c r="R108" s="208"/>
      <c r="S108" s="208"/>
      <c r="T108" s="209"/>
      <c r="AT108" s="210" t="s">
        <v>178</v>
      </c>
      <c r="AU108" s="210" t="s">
        <v>83</v>
      </c>
      <c r="AV108" s="13" t="s">
        <v>83</v>
      </c>
      <c r="AW108" s="13" t="s">
        <v>34</v>
      </c>
      <c r="AX108" s="13" t="s">
        <v>73</v>
      </c>
      <c r="AY108" s="210" t="s">
        <v>167</v>
      </c>
    </row>
    <row r="109" spans="2:51" s="14" customFormat="1" ht="11.25">
      <c r="B109" s="211"/>
      <c r="C109" s="212"/>
      <c r="D109" s="201" t="s">
        <v>178</v>
      </c>
      <c r="E109" s="213" t="s">
        <v>21</v>
      </c>
      <c r="F109" s="214" t="s">
        <v>180</v>
      </c>
      <c r="G109" s="212"/>
      <c r="H109" s="215">
        <v>17.4</v>
      </c>
      <c r="I109" s="216"/>
      <c r="J109" s="212"/>
      <c r="K109" s="212"/>
      <c r="L109" s="217"/>
      <c r="M109" s="218"/>
      <c r="N109" s="219"/>
      <c r="O109" s="219"/>
      <c r="P109" s="219"/>
      <c r="Q109" s="219"/>
      <c r="R109" s="219"/>
      <c r="S109" s="219"/>
      <c r="T109" s="220"/>
      <c r="AT109" s="221" t="s">
        <v>178</v>
      </c>
      <c r="AU109" s="221" t="s">
        <v>83</v>
      </c>
      <c r="AV109" s="14" t="s">
        <v>168</v>
      </c>
      <c r="AW109" s="14" t="s">
        <v>34</v>
      </c>
      <c r="AX109" s="14" t="s">
        <v>81</v>
      </c>
      <c r="AY109" s="221" t="s">
        <v>167</v>
      </c>
    </row>
    <row r="110" spans="1:65" s="2" customFormat="1" ht="24.2" customHeight="1">
      <c r="A110" s="36"/>
      <c r="B110" s="37"/>
      <c r="C110" s="181" t="s">
        <v>174</v>
      </c>
      <c r="D110" s="181" t="s">
        <v>170</v>
      </c>
      <c r="E110" s="182" t="s">
        <v>192</v>
      </c>
      <c r="F110" s="183" t="s">
        <v>193</v>
      </c>
      <c r="G110" s="184" t="s">
        <v>106</v>
      </c>
      <c r="H110" s="185">
        <v>4.05</v>
      </c>
      <c r="I110" s="186"/>
      <c r="J110" s="187">
        <f>ROUND(I110*H110,2)</f>
        <v>0</v>
      </c>
      <c r="K110" s="183" t="s">
        <v>173</v>
      </c>
      <c r="L110" s="41"/>
      <c r="M110" s="188" t="s">
        <v>21</v>
      </c>
      <c r="N110" s="189" t="s">
        <v>44</v>
      </c>
      <c r="O110" s="66"/>
      <c r="P110" s="190">
        <f>O110*H110</f>
        <v>0</v>
      </c>
      <c r="Q110" s="190">
        <v>0.07991</v>
      </c>
      <c r="R110" s="190">
        <f>Q110*H110</f>
        <v>0.32363549999999996</v>
      </c>
      <c r="S110" s="190">
        <v>0</v>
      </c>
      <c r="T110" s="191">
        <f>S110*H110</f>
        <v>0</v>
      </c>
      <c r="U110" s="36"/>
      <c r="V110" s="36"/>
      <c r="W110" s="36"/>
      <c r="X110" s="36"/>
      <c r="Y110" s="36"/>
      <c r="Z110" s="36"/>
      <c r="AA110" s="36"/>
      <c r="AB110" s="36"/>
      <c r="AC110" s="36"/>
      <c r="AD110" s="36"/>
      <c r="AE110" s="36"/>
      <c r="AR110" s="192" t="s">
        <v>174</v>
      </c>
      <c r="AT110" s="192" t="s">
        <v>170</v>
      </c>
      <c r="AU110" s="192" t="s">
        <v>83</v>
      </c>
      <c r="AY110" s="19" t="s">
        <v>167</v>
      </c>
      <c r="BE110" s="193">
        <f>IF(N110="základní",J110,0)</f>
        <v>0</v>
      </c>
      <c r="BF110" s="193">
        <f>IF(N110="snížená",J110,0)</f>
        <v>0</v>
      </c>
      <c r="BG110" s="193">
        <f>IF(N110="zákl. přenesená",J110,0)</f>
        <v>0</v>
      </c>
      <c r="BH110" s="193">
        <f>IF(N110="sníž. přenesená",J110,0)</f>
        <v>0</v>
      </c>
      <c r="BI110" s="193">
        <f>IF(N110="nulová",J110,0)</f>
        <v>0</v>
      </c>
      <c r="BJ110" s="19" t="s">
        <v>81</v>
      </c>
      <c r="BK110" s="193">
        <f>ROUND(I110*H110,2)</f>
        <v>0</v>
      </c>
      <c r="BL110" s="19" t="s">
        <v>174</v>
      </c>
      <c r="BM110" s="192" t="s">
        <v>194</v>
      </c>
    </row>
    <row r="111" spans="1:47" s="2" customFormat="1" ht="11.25">
      <c r="A111" s="36"/>
      <c r="B111" s="37"/>
      <c r="C111" s="38"/>
      <c r="D111" s="194" t="s">
        <v>176</v>
      </c>
      <c r="E111" s="38"/>
      <c r="F111" s="195" t="s">
        <v>195</v>
      </c>
      <c r="G111" s="38"/>
      <c r="H111" s="38"/>
      <c r="I111" s="196"/>
      <c r="J111" s="38"/>
      <c r="K111" s="38"/>
      <c r="L111" s="41"/>
      <c r="M111" s="197"/>
      <c r="N111" s="198"/>
      <c r="O111" s="66"/>
      <c r="P111" s="66"/>
      <c r="Q111" s="66"/>
      <c r="R111" s="66"/>
      <c r="S111" s="66"/>
      <c r="T111" s="67"/>
      <c r="U111" s="36"/>
      <c r="V111" s="36"/>
      <c r="W111" s="36"/>
      <c r="X111" s="36"/>
      <c r="Y111" s="36"/>
      <c r="Z111" s="36"/>
      <c r="AA111" s="36"/>
      <c r="AB111" s="36"/>
      <c r="AC111" s="36"/>
      <c r="AD111" s="36"/>
      <c r="AE111" s="36"/>
      <c r="AT111" s="19" t="s">
        <v>176</v>
      </c>
      <c r="AU111" s="19" t="s">
        <v>83</v>
      </c>
    </row>
    <row r="112" spans="2:51" s="13" customFormat="1" ht="11.25">
      <c r="B112" s="199"/>
      <c r="C112" s="200"/>
      <c r="D112" s="201" t="s">
        <v>178</v>
      </c>
      <c r="E112" s="202" t="s">
        <v>21</v>
      </c>
      <c r="F112" s="203" t="s">
        <v>196</v>
      </c>
      <c r="G112" s="200"/>
      <c r="H112" s="204">
        <v>4.05</v>
      </c>
      <c r="I112" s="205"/>
      <c r="J112" s="200"/>
      <c r="K112" s="200"/>
      <c r="L112" s="206"/>
      <c r="M112" s="207"/>
      <c r="N112" s="208"/>
      <c r="O112" s="208"/>
      <c r="P112" s="208"/>
      <c r="Q112" s="208"/>
      <c r="R112" s="208"/>
      <c r="S112" s="208"/>
      <c r="T112" s="209"/>
      <c r="AT112" s="210" t="s">
        <v>178</v>
      </c>
      <c r="AU112" s="210" t="s">
        <v>83</v>
      </c>
      <c r="AV112" s="13" t="s">
        <v>83</v>
      </c>
      <c r="AW112" s="13" t="s">
        <v>34</v>
      </c>
      <c r="AX112" s="13" t="s">
        <v>73</v>
      </c>
      <c r="AY112" s="210" t="s">
        <v>167</v>
      </c>
    </row>
    <row r="113" spans="2:51" s="14" customFormat="1" ht="11.25">
      <c r="B113" s="211"/>
      <c r="C113" s="212"/>
      <c r="D113" s="201" t="s">
        <v>178</v>
      </c>
      <c r="E113" s="213" t="s">
        <v>21</v>
      </c>
      <c r="F113" s="214" t="s">
        <v>180</v>
      </c>
      <c r="G113" s="212"/>
      <c r="H113" s="215">
        <v>4.05</v>
      </c>
      <c r="I113" s="216"/>
      <c r="J113" s="212"/>
      <c r="K113" s="212"/>
      <c r="L113" s="217"/>
      <c r="M113" s="218"/>
      <c r="N113" s="219"/>
      <c r="O113" s="219"/>
      <c r="P113" s="219"/>
      <c r="Q113" s="219"/>
      <c r="R113" s="219"/>
      <c r="S113" s="219"/>
      <c r="T113" s="220"/>
      <c r="AT113" s="221" t="s">
        <v>178</v>
      </c>
      <c r="AU113" s="221" t="s">
        <v>83</v>
      </c>
      <c r="AV113" s="14" t="s">
        <v>168</v>
      </c>
      <c r="AW113" s="14" t="s">
        <v>34</v>
      </c>
      <c r="AX113" s="14" t="s">
        <v>81</v>
      </c>
      <c r="AY113" s="221" t="s">
        <v>167</v>
      </c>
    </row>
    <row r="114" spans="2:63" s="12" customFormat="1" ht="22.9" customHeight="1">
      <c r="B114" s="165"/>
      <c r="C114" s="166"/>
      <c r="D114" s="167" t="s">
        <v>72</v>
      </c>
      <c r="E114" s="179" t="s">
        <v>197</v>
      </c>
      <c r="F114" s="179" t="s">
        <v>198</v>
      </c>
      <c r="G114" s="166"/>
      <c r="H114" s="166"/>
      <c r="I114" s="169"/>
      <c r="J114" s="180">
        <f>BK114</f>
        <v>0</v>
      </c>
      <c r="K114" s="166"/>
      <c r="L114" s="171"/>
      <c r="M114" s="172"/>
      <c r="N114" s="173"/>
      <c r="O114" s="173"/>
      <c r="P114" s="174">
        <f>SUM(P115:P270)</f>
        <v>0</v>
      </c>
      <c r="Q114" s="173"/>
      <c r="R114" s="174">
        <f>SUM(R115:R270)</f>
        <v>29.114872220000002</v>
      </c>
      <c r="S114" s="173"/>
      <c r="T114" s="175">
        <f>SUM(T115:T270)</f>
        <v>0.76</v>
      </c>
      <c r="AR114" s="176" t="s">
        <v>81</v>
      </c>
      <c r="AT114" s="177" t="s">
        <v>72</v>
      </c>
      <c r="AU114" s="177" t="s">
        <v>81</v>
      </c>
      <c r="AY114" s="176" t="s">
        <v>167</v>
      </c>
      <c r="BK114" s="178">
        <f>SUM(BK115:BK270)</f>
        <v>0</v>
      </c>
    </row>
    <row r="115" spans="1:65" s="2" customFormat="1" ht="16.5" customHeight="1">
      <c r="A115" s="36"/>
      <c r="B115" s="37"/>
      <c r="C115" s="181" t="s">
        <v>199</v>
      </c>
      <c r="D115" s="181" t="s">
        <v>170</v>
      </c>
      <c r="E115" s="182" t="s">
        <v>200</v>
      </c>
      <c r="F115" s="183" t="s">
        <v>201</v>
      </c>
      <c r="G115" s="184" t="s">
        <v>106</v>
      </c>
      <c r="H115" s="185">
        <v>152.412</v>
      </c>
      <c r="I115" s="186"/>
      <c r="J115" s="187">
        <f>ROUND(I115*H115,2)</f>
        <v>0</v>
      </c>
      <c r="K115" s="183" t="s">
        <v>173</v>
      </c>
      <c r="L115" s="41"/>
      <c r="M115" s="188" t="s">
        <v>21</v>
      </c>
      <c r="N115" s="189" t="s">
        <v>44</v>
      </c>
      <c r="O115" s="66"/>
      <c r="P115" s="190">
        <f>O115*H115</f>
        <v>0</v>
      </c>
      <c r="Q115" s="190">
        <v>0.00026</v>
      </c>
      <c r="R115" s="190">
        <f>Q115*H115</f>
        <v>0.039627119999999995</v>
      </c>
      <c r="S115" s="190">
        <v>0</v>
      </c>
      <c r="T115" s="191">
        <f>S115*H115</f>
        <v>0</v>
      </c>
      <c r="U115" s="36"/>
      <c r="V115" s="36"/>
      <c r="W115" s="36"/>
      <c r="X115" s="36"/>
      <c r="Y115" s="36"/>
      <c r="Z115" s="36"/>
      <c r="AA115" s="36"/>
      <c r="AB115" s="36"/>
      <c r="AC115" s="36"/>
      <c r="AD115" s="36"/>
      <c r="AE115" s="36"/>
      <c r="AR115" s="192" t="s">
        <v>174</v>
      </c>
      <c r="AT115" s="192" t="s">
        <v>170</v>
      </c>
      <c r="AU115" s="192" t="s">
        <v>83</v>
      </c>
      <c r="AY115" s="19" t="s">
        <v>167</v>
      </c>
      <c r="BE115" s="193">
        <f>IF(N115="základní",J115,0)</f>
        <v>0</v>
      </c>
      <c r="BF115" s="193">
        <f>IF(N115="snížená",J115,0)</f>
        <v>0</v>
      </c>
      <c r="BG115" s="193">
        <f>IF(N115="zákl. přenesená",J115,0)</f>
        <v>0</v>
      </c>
      <c r="BH115" s="193">
        <f>IF(N115="sníž. přenesená",J115,0)</f>
        <v>0</v>
      </c>
      <c r="BI115" s="193">
        <f>IF(N115="nulová",J115,0)</f>
        <v>0</v>
      </c>
      <c r="BJ115" s="19" t="s">
        <v>81</v>
      </c>
      <c r="BK115" s="193">
        <f>ROUND(I115*H115,2)</f>
        <v>0</v>
      </c>
      <c r="BL115" s="19" t="s">
        <v>174</v>
      </c>
      <c r="BM115" s="192" t="s">
        <v>202</v>
      </c>
    </row>
    <row r="116" spans="1:47" s="2" customFormat="1" ht="11.25">
      <c r="A116" s="36"/>
      <c r="B116" s="37"/>
      <c r="C116" s="38"/>
      <c r="D116" s="194" t="s">
        <v>176</v>
      </c>
      <c r="E116" s="38"/>
      <c r="F116" s="195" t="s">
        <v>203</v>
      </c>
      <c r="G116" s="38"/>
      <c r="H116" s="38"/>
      <c r="I116" s="196"/>
      <c r="J116" s="38"/>
      <c r="K116" s="38"/>
      <c r="L116" s="41"/>
      <c r="M116" s="197"/>
      <c r="N116" s="198"/>
      <c r="O116" s="66"/>
      <c r="P116" s="66"/>
      <c r="Q116" s="66"/>
      <c r="R116" s="66"/>
      <c r="S116" s="66"/>
      <c r="T116" s="67"/>
      <c r="U116" s="36"/>
      <c r="V116" s="36"/>
      <c r="W116" s="36"/>
      <c r="X116" s="36"/>
      <c r="Y116" s="36"/>
      <c r="Z116" s="36"/>
      <c r="AA116" s="36"/>
      <c r="AB116" s="36"/>
      <c r="AC116" s="36"/>
      <c r="AD116" s="36"/>
      <c r="AE116" s="36"/>
      <c r="AT116" s="19" t="s">
        <v>176</v>
      </c>
      <c r="AU116" s="19" t="s">
        <v>83</v>
      </c>
    </row>
    <row r="117" spans="2:51" s="15" customFormat="1" ht="11.25">
      <c r="B117" s="222"/>
      <c r="C117" s="223"/>
      <c r="D117" s="201" t="s">
        <v>178</v>
      </c>
      <c r="E117" s="224" t="s">
        <v>21</v>
      </c>
      <c r="F117" s="225" t="s">
        <v>204</v>
      </c>
      <c r="G117" s="223"/>
      <c r="H117" s="224" t="s">
        <v>21</v>
      </c>
      <c r="I117" s="226"/>
      <c r="J117" s="223"/>
      <c r="K117" s="223"/>
      <c r="L117" s="227"/>
      <c r="M117" s="228"/>
      <c r="N117" s="229"/>
      <c r="O117" s="229"/>
      <c r="P117" s="229"/>
      <c r="Q117" s="229"/>
      <c r="R117" s="229"/>
      <c r="S117" s="229"/>
      <c r="T117" s="230"/>
      <c r="AT117" s="231" t="s">
        <v>178</v>
      </c>
      <c r="AU117" s="231" t="s">
        <v>83</v>
      </c>
      <c r="AV117" s="15" t="s">
        <v>81</v>
      </c>
      <c r="AW117" s="15" t="s">
        <v>34</v>
      </c>
      <c r="AX117" s="15" t="s">
        <v>73</v>
      </c>
      <c r="AY117" s="231" t="s">
        <v>167</v>
      </c>
    </row>
    <row r="118" spans="2:51" s="13" customFormat="1" ht="11.25">
      <c r="B118" s="199"/>
      <c r="C118" s="200"/>
      <c r="D118" s="201" t="s">
        <v>178</v>
      </c>
      <c r="E118" s="202" t="s">
        <v>21</v>
      </c>
      <c r="F118" s="203" t="s">
        <v>205</v>
      </c>
      <c r="G118" s="200"/>
      <c r="H118" s="204">
        <v>35.172</v>
      </c>
      <c r="I118" s="205"/>
      <c r="J118" s="200"/>
      <c r="K118" s="200"/>
      <c r="L118" s="206"/>
      <c r="M118" s="207"/>
      <c r="N118" s="208"/>
      <c r="O118" s="208"/>
      <c r="P118" s="208"/>
      <c r="Q118" s="208"/>
      <c r="R118" s="208"/>
      <c r="S118" s="208"/>
      <c r="T118" s="209"/>
      <c r="AT118" s="210" t="s">
        <v>178</v>
      </c>
      <c r="AU118" s="210" t="s">
        <v>83</v>
      </c>
      <c r="AV118" s="13" t="s">
        <v>83</v>
      </c>
      <c r="AW118" s="13" t="s">
        <v>34</v>
      </c>
      <c r="AX118" s="13" t="s">
        <v>73</v>
      </c>
      <c r="AY118" s="210" t="s">
        <v>167</v>
      </c>
    </row>
    <row r="119" spans="2:51" s="13" customFormat="1" ht="11.25">
      <c r="B119" s="199"/>
      <c r="C119" s="200"/>
      <c r="D119" s="201" t="s">
        <v>178</v>
      </c>
      <c r="E119" s="202" t="s">
        <v>21</v>
      </c>
      <c r="F119" s="203" t="s">
        <v>206</v>
      </c>
      <c r="G119" s="200"/>
      <c r="H119" s="204">
        <v>117.24</v>
      </c>
      <c r="I119" s="205"/>
      <c r="J119" s="200"/>
      <c r="K119" s="200"/>
      <c r="L119" s="206"/>
      <c r="M119" s="207"/>
      <c r="N119" s="208"/>
      <c r="O119" s="208"/>
      <c r="P119" s="208"/>
      <c r="Q119" s="208"/>
      <c r="R119" s="208"/>
      <c r="S119" s="208"/>
      <c r="T119" s="209"/>
      <c r="AT119" s="210" t="s">
        <v>178</v>
      </c>
      <c r="AU119" s="210" t="s">
        <v>83</v>
      </c>
      <c r="AV119" s="13" t="s">
        <v>83</v>
      </c>
      <c r="AW119" s="13" t="s">
        <v>34</v>
      </c>
      <c r="AX119" s="13" t="s">
        <v>73</v>
      </c>
      <c r="AY119" s="210" t="s">
        <v>167</v>
      </c>
    </row>
    <row r="120" spans="2:51" s="14" customFormat="1" ht="11.25">
      <c r="B120" s="211"/>
      <c r="C120" s="212"/>
      <c r="D120" s="201" t="s">
        <v>178</v>
      </c>
      <c r="E120" s="213" t="s">
        <v>21</v>
      </c>
      <c r="F120" s="214" t="s">
        <v>180</v>
      </c>
      <c r="G120" s="212"/>
      <c r="H120" s="215">
        <v>152.412</v>
      </c>
      <c r="I120" s="216"/>
      <c r="J120" s="212"/>
      <c r="K120" s="212"/>
      <c r="L120" s="217"/>
      <c r="M120" s="218"/>
      <c r="N120" s="219"/>
      <c r="O120" s="219"/>
      <c r="P120" s="219"/>
      <c r="Q120" s="219"/>
      <c r="R120" s="219"/>
      <c r="S120" s="219"/>
      <c r="T120" s="220"/>
      <c r="AT120" s="221" t="s">
        <v>178</v>
      </c>
      <c r="AU120" s="221" t="s">
        <v>83</v>
      </c>
      <c r="AV120" s="14" t="s">
        <v>168</v>
      </c>
      <c r="AW120" s="14" t="s">
        <v>34</v>
      </c>
      <c r="AX120" s="14" t="s">
        <v>81</v>
      </c>
      <c r="AY120" s="221" t="s">
        <v>167</v>
      </c>
    </row>
    <row r="121" spans="1:65" s="2" customFormat="1" ht="24.2" customHeight="1">
      <c r="A121" s="36"/>
      <c r="B121" s="37"/>
      <c r="C121" s="181" t="s">
        <v>197</v>
      </c>
      <c r="D121" s="181" t="s">
        <v>170</v>
      </c>
      <c r="E121" s="182" t="s">
        <v>207</v>
      </c>
      <c r="F121" s="183" t="s">
        <v>208</v>
      </c>
      <c r="G121" s="184" t="s">
        <v>106</v>
      </c>
      <c r="H121" s="185">
        <v>117.24</v>
      </c>
      <c r="I121" s="186"/>
      <c r="J121" s="187">
        <f>ROUND(I121*H121,2)</f>
        <v>0</v>
      </c>
      <c r="K121" s="183" t="s">
        <v>173</v>
      </c>
      <c r="L121" s="41"/>
      <c r="M121" s="188" t="s">
        <v>21</v>
      </c>
      <c r="N121" s="189" t="s">
        <v>44</v>
      </c>
      <c r="O121" s="66"/>
      <c r="P121" s="190">
        <f>O121*H121</f>
        <v>0</v>
      </c>
      <c r="Q121" s="190">
        <v>0.021</v>
      </c>
      <c r="R121" s="190">
        <f>Q121*H121</f>
        <v>2.46204</v>
      </c>
      <c r="S121" s="190">
        <v>0</v>
      </c>
      <c r="T121" s="191">
        <f>S121*H121</f>
        <v>0</v>
      </c>
      <c r="U121" s="36"/>
      <c r="V121" s="36"/>
      <c r="W121" s="36"/>
      <c r="X121" s="36"/>
      <c r="Y121" s="36"/>
      <c r="Z121" s="36"/>
      <c r="AA121" s="36"/>
      <c r="AB121" s="36"/>
      <c r="AC121" s="36"/>
      <c r="AD121" s="36"/>
      <c r="AE121" s="36"/>
      <c r="AR121" s="192" t="s">
        <v>174</v>
      </c>
      <c r="AT121" s="192" t="s">
        <v>170</v>
      </c>
      <c r="AU121" s="192" t="s">
        <v>83</v>
      </c>
      <c r="AY121" s="19" t="s">
        <v>167</v>
      </c>
      <c r="BE121" s="193">
        <f>IF(N121="základní",J121,0)</f>
        <v>0</v>
      </c>
      <c r="BF121" s="193">
        <f>IF(N121="snížená",J121,0)</f>
        <v>0</v>
      </c>
      <c r="BG121" s="193">
        <f>IF(N121="zákl. přenesená",J121,0)</f>
        <v>0</v>
      </c>
      <c r="BH121" s="193">
        <f>IF(N121="sníž. přenesená",J121,0)</f>
        <v>0</v>
      </c>
      <c r="BI121" s="193">
        <f>IF(N121="nulová",J121,0)</f>
        <v>0</v>
      </c>
      <c r="BJ121" s="19" t="s">
        <v>81</v>
      </c>
      <c r="BK121" s="193">
        <f>ROUND(I121*H121,2)</f>
        <v>0</v>
      </c>
      <c r="BL121" s="19" t="s">
        <v>174</v>
      </c>
      <c r="BM121" s="192" t="s">
        <v>209</v>
      </c>
    </row>
    <row r="122" spans="1:47" s="2" customFormat="1" ht="11.25">
      <c r="A122" s="36"/>
      <c r="B122" s="37"/>
      <c r="C122" s="38"/>
      <c r="D122" s="194" t="s">
        <v>176</v>
      </c>
      <c r="E122" s="38"/>
      <c r="F122" s="195" t="s">
        <v>210</v>
      </c>
      <c r="G122" s="38"/>
      <c r="H122" s="38"/>
      <c r="I122" s="196"/>
      <c r="J122" s="38"/>
      <c r="K122" s="38"/>
      <c r="L122" s="41"/>
      <c r="M122" s="197"/>
      <c r="N122" s="198"/>
      <c r="O122" s="66"/>
      <c r="P122" s="66"/>
      <c r="Q122" s="66"/>
      <c r="R122" s="66"/>
      <c r="S122" s="66"/>
      <c r="T122" s="67"/>
      <c r="U122" s="36"/>
      <c r="V122" s="36"/>
      <c r="W122" s="36"/>
      <c r="X122" s="36"/>
      <c r="Y122" s="36"/>
      <c r="Z122" s="36"/>
      <c r="AA122" s="36"/>
      <c r="AB122" s="36"/>
      <c r="AC122" s="36"/>
      <c r="AD122" s="36"/>
      <c r="AE122" s="36"/>
      <c r="AT122" s="19" t="s">
        <v>176</v>
      </c>
      <c r="AU122" s="19" t="s">
        <v>83</v>
      </c>
    </row>
    <row r="123" spans="2:51" s="15" customFormat="1" ht="11.25">
      <c r="B123" s="222"/>
      <c r="C123" s="223"/>
      <c r="D123" s="201" t="s">
        <v>178</v>
      </c>
      <c r="E123" s="224" t="s">
        <v>21</v>
      </c>
      <c r="F123" s="225" t="s">
        <v>211</v>
      </c>
      <c r="G123" s="223"/>
      <c r="H123" s="224" t="s">
        <v>21</v>
      </c>
      <c r="I123" s="226"/>
      <c r="J123" s="223"/>
      <c r="K123" s="223"/>
      <c r="L123" s="227"/>
      <c r="M123" s="228"/>
      <c r="N123" s="229"/>
      <c r="O123" s="229"/>
      <c r="P123" s="229"/>
      <c r="Q123" s="229"/>
      <c r="R123" s="229"/>
      <c r="S123" s="229"/>
      <c r="T123" s="230"/>
      <c r="AT123" s="231" t="s">
        <v>178</v>
      </c>
      <c r="AU123" s="231" t="s">
        <v>83</v>
      </c>
      <c r="AV123" s="15" t="s">
        <v>81</v>
      </c>
      <c r="AW123" s="15" t="s">
        <v>34</v>
      </c>
      <c r="AX123" s="15" t="s">
        <v>73</v>
      </c>
      <c r="AY123" s="231" t="s">
        <v>167</v>
      </c>
    </row>
    <row r="124" spans="2:51" s="13" customFormat="1" ht="11.25">
      <c r="B124" s="199"/>
      <c r="C124" s="200"/>
      <c r="D124" s="201" t="s">
        <v>178</v>
      </c>
      <c r="E124" s="202" t="s">
        <v>21</v>
      </c>
      <c r="F124" s="203" t="s">
        <v>212</v>
      </c>
      <c r="G124" s="200"/>
      <c r="H124" s="204">
        <v>51.89</v>
      </c>
      <c r="I124" s="205"/>
      <c r="J124" s="200"/>
      <c r="K124" s="200"/>
      <c r="L124" s="206"/>
      <c r="M124" s="207"/>
      <c r="N124" s="208"/>
      <c r="O124" s="208"/>
      <c r="P124" s="208"/>
      <c r="Q124" s="208"/>
      <c r="R124" s="208"/>
      <c r="S124" s="208"/>
      <c r="T124" s="209"/>
      <c r="AT124" s="210" t="s">
        <v>178</v>
      </c>
      <c r="AU124" s="210" t="s">
        <v>83</v>
      </c>
      <c r="AV124" s="13" t="s">
        <v>83</v>
      </c>
      <c r="AW124" s="13" t="s">
        <v>34</v>
      </c>
      <c r="AX124" s="13" t="s">
        <v>73</v>
      </c>
      <c r="AY124" s="210" t="s">
        <v>167</v>
      </c>
    </row>
    <row r="125" spans="2:51" s="15" customFormat="1" ht="11.25">
      <c r="B125" s="222"/>
      <c r="C125" s="223"/>
      <c r="D125" s="201" t="s">
        <v>178</v>
      </c>
      <c r="E125" s="224" t="s">
        <v>21</v>
      </c>
      <c r="F125" s="225" t="s">
        <v>213</v>
      </c>
      <c r="G125" s="223"/>
      <c r="H125" s="224" t="s">
        <v>21</v>
      </c>
      <c r="I125" s="226"/>
      <c r="J125" s="223"/>
      <c r="K125" s="223"/>
      <c r="L125" s="227"/>
      <c r="M125" s="228"/>
      <c r="N125" s="229"/>
      <c r="O125" s="229"/>
      <c r="P125" s="229"/>
      <c r="Q125" s="229"/>
      <c r="R125" s="229"/>
      <c r="S125" s="229"/>
      <c r="T125" s="230"/>
      <c r="AT125" s="231" t="s">
        <v>178</v>
      </c>
      <c r="AU125" s="231" t="s">
        <v>83</v>
      </c>
      <c r="AV125" s="15" t="s">
        <v>81</v>
      </c>
      <c r="AW125" s="15" t="s">
        <v>34</v>
      </c>
      <c r="AX125" s="15" t="s">
        <v>73</v>
      </c>
      <c r="AY125" s="231" t="s">
        <v>167</v>
      </c>
    </row>
    <row r="126" spans="2:51" s="13" customFormat="1" ht="11.25">
      <c r="B126" s="199"/>
      <c r="C126" s="200"/>
      <c r="D126" s="201" t="s">
        <v>178</v>
      </c>
      <c r="E126" s="202" t="s">
        <v>21</v>
      </c>
      <c r="F126" s="203" t="s">
        <v>214</v>
      </c>
      <c r="G126" s="200"/>
      <c r="H126" s="204">
        <v>3.9</v>
      </c>
      <c r="I126" s="205"/>
      <c r="J126" s="200"/>
      <c r="K126" s="200"/>
      <c r="L126" s="206"/>
      <c r="M126" s="207"/>
      <c r="N126" s="208"/>
      <c r="O126" s="208"/>
      <c r="P126" s="208"/>
      <c r="Q126" s="208"/>
      <c r="R126" s="208"/>
      <c r="S126" s="208"/>
      <c r="T126" s="209"/>
      <c r="AT126" s="210" t="s">
        <v>178</v>
      </c>
      <c r="AU126" s="210" t="s">
        <v>83</v>
      </c>
      <c r="AV126" s="13" t="s">
        <v>83</v>
      </c>
      <c r="AW126" s="13" t="s">
        <v>34</v>
      </c>
      <c r="AX126" s="13" t="s">
        <v>73</v>
      </c>
      <c r="AY126" s="210" t="s">
        <v>167</v>
      </c>
    </row>
    <row r="127" spans="2:51" s="13" customFormat="1" ht="11.25">
      <c r="B127" s="199"/>
      <c r="C127" s="200"/>
      <c r="D127" s="201" t="s">
        <v>178</v>
      </c>
      <c r="E127" s="202" t="s">
        <v>21</v>
      </c>
      <c r="F127" s="203" t="s">
        <v>215</v>
      </c>
      <c r="G127" s="200"/>
      <c r="H127" s="204">
        <v>3.9</v>
      </c>
      <c r="I127" s="205"/>
      <c r="J127" s="200"/>
      <c r="K127" s="200"/>
      <c r="L127" s="206"/>
      <c r="M127" s="207"/>
      <c r="N127" s="208"/>
      <c r="O127" s="208"/>
      <c r="P127" s="208"/>
      <c r="Q127" s="208"/>
      <c r="R127" s="208"/>
      <c r="S127" s="208"/>
      <c r="T127" s="209"/>
      <c r="AT127" s="210" t="s">
        <v>178</v>
      </c>
      <c r="AU127" s="210" t="s">
        <v>83</v>
      </c>
      <c r="AV127" s="13" t="s">
        <v>83</v>
      </c>
      <c r="AW127" s="13" t="s">
        <v>34</v>
      </c>
      <c r="AX127" s="13" t="s">
        <v>73</v>
      </c>
      <c r="AY127" s="210" t="s">
        <v>167</v>
      </c>
    </row>
    <row r="128" spans="2:51" s="13" customFormat="1" ht="11.25">
      <c r="B128" s="199"/>
      <c r="C128" s="200"/>
      <c r="D128" s="201" t="s">
        <v>178</v>
      </c>
      <c r="E128" s="202" t="s">
        <v>21</v>
      </c>
      <c r="F128" s="203" t="s">
        <v>216</v>
      </c>
      <c r="G128" s="200"/>
      <c r="H128" s="204">
        <v>3.45</v>
      </c>
      <c r="I128" s="205"/>
      <c r="J128" s="200"/>
      <c r="K128" s="200"/>
      <c r="L128" s="206"/>
      <c r="M128" s="207"/>
      <c r="N128" s="208"/>
      <c r="O128" s="208"/>
      <c r="P128" s="208"/>
      <c r="Q128" s="208"/>
      <c r="R128" s="208"/>
      <c r="S128" s="208"/>
      <c r="T128" s="209"/>
      <c r="AT128" s="210" t="s">
        <v>178</v>
      </c>
      <c r="AU128" s="210" t="s">
        <v>83</v>
      </c>
      <c r="AV128" s="13" t="s">
        <v>83</v>
      </c>
      <c r="AW128" s="13" t="s">
        <v>34</v>
      </c>
      <c r="AX128" s="13" t="s">
        <v>73</v>
      </c>
      <c r="AY128" s="210" t="s">
        <v>167</v>
      </c>
    </row>
    <row r="129" spans="2:51" s="13" customFormat="1" ht="11.25">
      <c r="B129" s="199"/>
      <c r="C129" s="200"/>
      <c r="D129" s="201" t="s">
        <v>178</v>
      </c>
      <c r="E129" s="202" t="s">
        <v>21</v>
      </c>
      <c r="F129" s="203" t="s">
        <v>217</v>
      </c>
      <c r="G129" s="200"/>
      <c r="H129" s="204">
        <v>3.45</v>
      </c>
      <c r="I129" s="205"/>
      <c r="J129" s="200"/>
      <c r="K129" s="200"/>
      <c r="L129" s="206"/>
      <c r="M129" s="207"/>
      <c r="N129" s="208"/>
      <c r="O129" s="208"/>
      <c r="P129" s="208"/>
      <c r="Q129" s="208"/>
      <c r="R129" s="208"/>
      <c r="S129" s="208"/>
      <c r="T129" s="209"/>
      <c r="AT129" s="210" t="s">
        <v>178</v>
      </c>
      <c r="AU129" s="210" t="s">
        <v>83</v>
      </c>
      <c r="AV129" s="13" t="s">
        <v>83</v>
      </c>
      <c r="AW129" s="13" t="s">
        <v>34</v>
      </c>
      <c r="AX129" s="13" t="s">
        <v>73</v>
      </c>
      <c r="AY129" s="210" t="s">
        <v>167</v>
      </c>
    </row>
    <row r="130" spans="2:51" s="13" customFormat="1" ht="11.25">
      <c r="B130" s="199"/>
      <c r="C130" s="200"/>
      <c r="D130" s="201" t="s">
        <v>178</v>
      </c>
      <c r="E130" s="202" t="s">
        <v>21</v>
      </c>
      <c r="F130" s="203" t="s">
        <v>218</v>
      </c>
      <c r="G130" s="200"/>
      <c r="H130" s="204">
        <v>3.9</v>
      </c>
      <c r="I130" s="205"/>
      <c r="J130" s="200"/>
      <c r="K130" s="200"/>
      <c r="L130" s="206"/>
      <c r="M130" s="207"/>
      <c r="N130" s="208"/>
      <c r="O130" s="208"/>
      <c r="P130" s="208"/>
      <c r="Q130" s="208"/>
      <c r="R130" s="208"/>
      <c r="S130" s="208"/>
      <c r="T130" s="209"/>
      <c r="AT130" s="210" t="s">
        <v>178</v>
      </c>
      <c r="AU130" s="210" t="s">
        <v>83</v>
      </c>
      <c r="AV130" s="13" t="s">
        <v>83</v>
      </c>
      <c r="AW130" s="13" t="s">
        <v>34</v>
      </c>
      <c r="AX130" s="13" t="s">
        <v>73</v>
      </c>
      <c r="AY130" s="210" t="s">
        <v>167</v>
      </c>
    </row>
    <row r="131" spans="2:51" s="13" customFormat="1" ht="11.25">
      <c r="B131" s="199"/>
      <c r="C131" s="200"/>
      <c r="D131" s="201" t="s">
        <v>178</v>
      </c>
      <c r="E131" s="202" t="s">
        <v>21</v>
      </c>
      <c r="F131" s="203" t="s">
        <v>219</v>
      </c>
      <c r="G131" s="200"/>
      <c r="H131" s="204">
        <v>3.9</v>
      </c>
      <c r="I131" s="205"/>
      <c r="J131" s="200"/>
      <c r="K131" s="200"/>
      <c r="L131" s="206"/>
      <c r="M131" s="207"/>
      <c r="N131" s="208"/>
      <c r="O131" s="208"/>
      <c r="P131" s="208"/>
      <c r="Q131" s="208"/>
      <c r="R131" s="208"/>
      <c r="S131" s="208"/>
      <c r="T131" s="209"/>
      <c r="AT131" s="210" t="s">
        <v>178</v>
      </c>
      <c r="AU131" s="210" t="s">
        <v>83</v>
      </c>
      <c r="AV131" s="13" t="s">
        <v>83</v>
      </c>
      <c r="AW131" s="13" t="s">
        <v>34</v>
      </c>
      <c r="AX131" s="13" t="s">
        <v>73</v>
      </c>
      <c r="AY131" s="210" t="s">
        <v>167</v>
      </c>
    </row>
    <row r="132" spans="2:51" s="13" customFormat="1" ht="11.25">
      <c r="B132" s="199"/>
      <c r="C132" s="200"/>
      <c r="D132" s="201" t="s">
        <v>178</v>
      </c>
      <c r="E132" s="202" t="s">
        <v>21</v>
      </c>
      <c r="F132" s="203" t="s">
        <v>220</v>
      </c>
      <c r="G132" s="200"/>
      <c r="H132" s="204">
        <v>3.45</v>
      </c>
      <c r="I132" s="205"/>
      <c r="J132" s="200"/>
      <c r="K132" s="200"/>
      <c r="L132" s="206"/>
      <c r="M132" s="207"/>
      <c r="N132" s="208"/>
      <c r="O132" s="208"/>
      <c r="P132" s="208"/>
      <c r="Q132" s="208"/>
      <c r="R132" s="208"/>
      <c r="S132" s="208"/>
      <c r="T132" s="209"/>
      <c r="AT132" s="210" t="s">
        <v>178</v>
      </c>
      <c r="AU132" s="210" t="s">
        <v>83</v>
      </c>
      <c r="AV132" s="13" t="s">
        <v>83</v>
      </c>
      <c r="AW132" s="13" t="s">
        <v>34</v>
      </c>
      <c r="AX132" s="13" t="s">
        <v>73</v>
      </c>
      <c r="AY132" s="210" t="s">
        <v>167</v>
      </c>
    </row>
    <row r="133" spans="2:51" s="13" customFormat="1" ht="11.25">
      <c r="B133" s="199"/>
      <c r="C133" s="200"/>
      <c r="D133" s="201" t="s">
        <v>178</v>
      </c>
      <c r="E133" s="202" t="s">
        <v>21</v>
      </c>
      <c r="F133" s="203" t="s">
        <v>221</v>
      </c>
      <c r="G133" s="200"/>
      <c r="H133" s="204">
        <v>3.45</v>
      </c>
      <c r="I133" s="205"/>
      <c r="J133" s="200"/>
      <c r="K133" s="200"/>
      <c r="L133" s="206"/>
      <c r="M133" s="207"/>
      <c r="N133" s="208"/>
      <c r="O133" s="208"/>
      <c r="P133" s="208"/>
      <c r="Q133" s="208"/>
      <c r="R133" s="208"/>
      <c r="S133" s="208"/>
      <c r="T133" s="209"/>
      <c r="AT133" s="210" t="s">
        <v>178</v>
      </c>
      <c r="AU133" s="210" t="s">
        <v>83</v>
      </c>
      <c r="AV133" s="13" t="s">
        <v>83</v>
      </c>
      <c r="AW133" s="13" t="s">
        <v>34</v>
      </c>
      <c r="AX133" s="13" t="s">
        <v>73</v>
      </c>
      <c r="AY133" s="210" t="s">
        <v>167</v>
      </c>
    </row>
    <row r="134" spans="2:51" s="13" customFormat="1" ht="11.25">
      <c r="B134" s="199"/>
      <c r="C134" s="200"/>
      <c r="D134" s="201" t="s">
        <v>178</v>
      </c>
      <c r="E134" s="202" t="s">
        <v>21</v>
      </c>
      <c r="F134" s="203" t="s">
        <v>222</v>
      </c>
      <c r="G134" s="200"/>
      <c r="H134" s="204">
        <v>3.9</v>
      </c>
      <c r="I134" s="205"/>
      <c r="J134" s="200"/>
      <c r="K134" s="200"/>
      <c r="L134" s="206"/>
      <c r="M134" s="207"/>
      <c r="N134" s="208"/>
      <c r="O134" s="208"/>
      <c r="P134" s="208"/>
      <c r="Q134" s="208"/>
      <c r="R134" s="208"/>
      <c r="S134" s="208"/>
      <c r="T134" s="209"/>
      <c r="AT134" s="210" t="s">
        <v>178</v>
      </c>
      <c r="AU134" s="210" t="s">
        <v>83</v>
      </c>
      <c r="AV134" s="13" t="s">
        <v>83</v>
      </c>
      <c r="AW134" s="13" t="s">
        <v>34</v>
      </c>
      <c r="AX134" s="13" t="s">
        <v>73</v>
      </c>
      <c r="AY134" s="210" t="s">
        <v>167</v>
      </c>
    </row>
    <row r="135" spans="2:51" s="13" customFormat="1" ht="11.25">
      <c r="B135" s="199"/>
      <c r="C135" s="200"/>
      <c r="D135" s="201" t="s">
        <v>178</v>
      </c>
      <c r="E135" s="202" t="s">
        <v>21</v>
      </c>
      <c r="F135" s="203" t="s">
        <v>223</v>
      </c>
      <c r="G135" s="200"/>
      <c r="H135" s="204">
        <v>3.9</v>
      </c>
      <c r="I135" s="205"/>
      <c r="J135" s="200"/>
      <c r="K135" s="200"/>
      <c r="L135" s="206"/>
      <c r="M135" s="207"/>
      <c r="N135" s="208"/>
      <c r="O135" s="208"/>
      <c r="P135" s="208"/>
      <c r="Q135" s="208"/>
      <c r="R135" s="208"/>
      <c r="S135" s="208"/>
      <c r="T135" s="209"/>
      <c r="AT135" s="210" t="s">
        <v>178</v>
      </c>
      <c r="AU135" s="210" t="s">
        <v>83</v>
      </c>
      <c r="AV135" s="13" t="s">
        <v>83</v>
      </c>
      <c r="AW135" s="13" t="s">
        <v>34</v>
      </c>
      <c r="AX135" s="13" t="s">
        <v>73</v>
      </c>
      <c r="AY135" s="210" t="s">
        <v>167</v>
      </c>
    </row>
    <row r="136" spans="2:51" s="13" customFormat="1" ht="11.25">
      <c r="B136" s="199"/>
      <c r="C136" s="200"/>
      <c r="D136" s="201" t="s">
        <v>178</v>
      </c>
      <c r="E136" s="202" t="s">
        <v>21</v>
      </c>
      <c r="F136" s="203" t="s">
        <v>224</v>
      </c>
      <c r="G136" s="200"/>
      <c r="H136" s="204">
        <v>3.45</v>
      </c>
      <c r="I136" s="205"/>
      <c r="J136" s="200"/>
      <c r="K136" s="200"/>
      <c r="L136" s="206"/>
      <c r="M136" s="207"/>
      <c r="N136" s="208"/>
      <c r="O136" s="208"/>
      <c r="P136" s="208"/>
      <c r="Q136" s="208"/>
      <c r="R136" s="208"/>
      <c r="S136" s="208"/>
      <c r="T136" s="209"/>
      <c r="AT136" s="210" t="s">
        <v>178</v>
      </c>
      <c r="AU136" s="210" t="s">
        <v>83</v>
      </c>
      <c r="AV136" s="13" t="s">
        <v>83</v>
      </c>
      <c r="AW136" s="13" t="s">
        <v>34</v>
      </c>
      <c r="AX136" s="13" t="s">
        <v>73</v>
      </c>
      <c r="AY136" s="210" t="s">
        <v>167</v>
      </c>
    </row>
    <row r="137" spans="2:51" s="13" customFormat="1" ht="11.25">
      <c r="B137" s="199"/>
      <c r="C137" s="200"/>
      <c r="D137" s="201" t="s">
        <v>178</v>
      </c>
      <c r="E137" s="202" t="s">
        <v>21</v>
      </c>
      <c r="F137" s="203" t="s">
        <v>225</v>
      </c>
      <c r="G137" s="200"/>
      <c r="H137" s="204">
        <v>3.45</v>
      </c>
      <c r="I137" s="205"/>
      <c r="J137" s="200"/>
      <c r="K137" s="200"/>
      <c r="L137" s="206"/>
      <c r="M137" s="207"/>
      <c r="N137" s="208"/>
      <c r="O137" s="208"/>
      <c r="P137" s="208"/>
      <c r="Q137" s="208"/>
      <c r="R137" s="208"/>
      <c r="S137" s="208"/>
      <c r="T137" s="209"/>
      <c r="AT137" s="210" t="s">
        <v>178</v>
      </c>
      <c r="AU137" s="210" t="s">
        <v>83</v>
      </c>
      <c r="AV137" s="13" t="s">
        <v>83</v>
      </c>
      <c r="AW137" s="13" t="s">
        <v>34</v>
      </c>
      <c r="AX137" s="13" t="s">
        <v>73</v>
      </c>
      <c r="AY137" s="210" t="s">
        <v>167</v>
      </c>
    </row>
    <row r="138" spans="2:51" s="13" customFormat="1" ht="11.25">
      <c r="B138" s="199"/>
      <c r="C138" s="200"/>
      <c r="D138" s="201" t="s">
        <v>178</v>
      </c>
      <c r="E138" s="202" t="s">
        <v>21</v>
      </c>
      <c r="F138" s="203" t="s">
        <v>226</v>
      </c>
      <c r="G138" s="200"/>
      <c r="H138" s="204">
        <v>3.9</v>
      </c>
      <c r="I138" s="205"/>
      <c r="J138" s="200"/>
      <c r="K138" s="200"/>
      <c r="L138" s="206"/>
      <c r="M138" s="207"/>
      <c r="N138" s="208"/>
      <c r="O138" s="208"/>
      <c r="P138" s="208"/>
      <c r="Q138" s="208"/>
      <c r="R138" s="208"/>
      <c r="S138" s="208"/>
      <c r="T138" s="209"/>
      <c r="AT138" s="210" t="s">
        <v>178</v>
      </c>
      <c r="AU138" s="210" t="s">
        <v>83</v>
      </c>
      <c r="AV138" s="13" t="s">
        <v>83</v>
      </c>
      <c r="AW138" s="13" t="s">
        <v>34</v>
      </c>
      <c r="AX138" s="13" t="s">
        <v>73</v>
      </c>
      <c r="AY138" s="210" t="s">
        <v>167</v>
      </c>
    </row>
    <row r="139" spans="2:51" s="13" customFormat="1" ht="11.25">
      <c r="B139" s="199"/>
      <c r="C139" s="200"/>
      <c r="D139" s="201" t="s">
        <v>178</v>
      </c>
      <c r="E139" s="202" t="s">
        <v>21</v>
      </c>
      <c r="F139" s="203" t="s">
        <v>227</v>
      </c>
      <c r="G139" s="200"/>
      <c r="H139" s="204">
        <v>3.9</v>
      </c>
      <c r="I139" s="205"/>
      <c r="J139" s="200"/>
      <c r="K139" s="200"/>
      <c r="L139" s="206"/>
      <c r="M139" s="207"/>
      <c r="N139" s="208"/>
      <c r="O139" s="208"/>
      <c r="P139" s="208"/>
      <c r="Q139" s="208"/>
      <c r="R139" s="208"/>
      <c r="S139" s="208"/>
      <c r="T139" s="209"/>
      <c r="AT139" s="210" t="s">
        <v>178</v>
      </c>
      <c r="AU139" s="210" t="s">
        <v>83</v>
      </c>
      <c r="AV139" s="13" t="s">
        <v>83</v>
      </c>
      <c r="AW139" s="13" t="s">
        <v>34</v>
      </c>
      <c r="AX139" s="13" t="s">
        <v>73</v>
      </c>
      <c r="AY139" s="210" t="s">
        <v>167</v>
      </c>
    </row>
    <row r="140" spans="2:51" s="13" customFormat="1" ht="11.25">
      <c r="B140" s="199"/>
      <c r="C140" s="200"/>
      <c r="D140" s="201" t="s">
        <v>178</v>
      </c>
      <c r="E140" s="202" t="s">
        <v>21</v>
      </c>
      <c r="F140" s="203" t="s">
        <v>228</v>
      </c>
      <c r="G140" s="200"/>
      <c r="H140" s="204">
        <v>3.45</v>
      </c>
      <c r="I140" s="205"/>
      <c r="J140" s="200"/>
      <c r="K140" s="200"/>
      <c r="L140" s="206"/>
      <c r="M140" s="207"/>
      <c r="N140" s="208"/>
      <c r="O140" s="208"/>
      <c r="P140" s="208"/>
      <c r="Q140" s="208"/>
      <c r="R140" s="208"/>
      <c r="S140" s="208"/>
      <c r="T140" s="209"/>
      <c r="AT140" s="210" t="s">
        <v>178</v>
      </c>
      <c r="AU140" s="210" t="s">
        <v>83</v>
      </c>
      <c r="AV140" s="13" t="s">
        <v>83</v>
      </c>
      <c r="AW140" s="13" t="s">
        <v>34</v>
      </c>
      <c r="AX140" s="13" t="s">
        <v>73</v>
      </c>
      <c r="AY140" s="210" t="s">
        <v>167</v>
      </c>
    </row>
    <row r="141" spans="2:51" s="14" customFormat="1" ht="11.25">
      <c r="B141" s="211"/>
      <c r="C141" s="212"/>
      <c r="D141" s="201" t="s">
        <v>178</v>
      </c>
      <c r="E141" s="213" t="s">
        <v>21</v>
      </c>
      <c r="F141" s="214" t="s">
        <v>180</v>
      </c>
      <c r="G141" s="212"/>
      <c r="H141" s="215">
        <v>107.24</v>
      </c>
      <c r="I141" s="216"/>
      <c r="J141" s="212"/>
      <c r="K141" s="212"/>
      <c r="L141" s="217"/>
      <c r="M141" s="218"/>
      <c r="N141" s="219"/>
      <c r="O141" s="219"/>
      <c r="P141" s="219"/>
      <c r="Q141" s="219"/>
      <c r="R141" s="219"/>
      <c r="S141" s="219"/>
      <c r="T141" s="220"/>
      <c r="AT141" s="221" t="s">
        <v>178</v>
      </c>
      <c r="AU141" s="221" t="s">
        <v>83</v>
      </c>
      <c r="AV141" s="14" t="s">
        <v>168</v>
      </c>
      <c r="AW141" s="14" t="s">
        <v>34</v>
      </c>
      <c r="AX141" s="14" t="s">
        <v>73</v>
      </c>
      <c r="AY141" s="221" t="s">
        <v>167</v>
      </c>
    </row>
    <row r="142" spans="2:51" s="13" customFormat="1" ht="11.25">
      <c r="B142" s="199"/>
      <c r="C142" s="200"/>
      <c r="D142" s="201" t="s">
        <v>178</v>
      </c>
      <c r="E142" s="202" t="s">
        <v>21</v>
      </c>
      <c r="F142" s="203" t="s">
        <v>229</v>
      </c>
      <c r="G142" s="200"/>
      <c r="H142" s="204">
        <v>10</v>
      </c>
      <c r="I142" s="205"/>
      <c r="J142" s="200"/>
      <c r="K142" s="200"/>
      <c r="L142" s="206"/>
      <c r="M142" s="207"/>
      <c r="N142" s="208"/>
      <c r="O142" s="208"/>
      <c r="P142" s="208"/>
      <c r="Q142" s="208"/>
      <c r="R142" s="208"/>
      <c r="S142" s="208"/>
      <c r="T142" s="209"/>
      <c r="AT142" s="210" t="s">
        <v>178</v>
      </c>
      <c r="AU142" s="210" t="s">
        <v>83</v>
      </c>
      <c r="AV142" s="13" t="s">
        <v>83</v>
      </c>
      <c r="AW142" s="13" t="s">
        <v>34</v>
      </c>
      <c r="AX142" s="13" t="s">
        <v>73</v>
      </c>
      <c r="AY142" s="210" t="s">
        <v>167</v>
      </c>
    </row>
    <row r="143" spans="2:51" s="16" customFormat="1" ht="11.25">
      <c r="B143" s="232"/>
      <c r="C143" s="233"/>
      <c r="D143" s="201" t="s">
        <v>178</v>
      </c>
      <c r="E143" s="234" t="s">
        <v>21</v>
      </c>
      <c r="F143" s="235" t="s">
        <v>230</v>
      </c>
      <c r="G143" s="233"/>
      <c r="H143" s="236">
        <v>117.24</v>
      </c>
      <c r="I143" s="237"/>
      <c r="J143" s="233"/>
      <c r="K143" s="233"/>
      <c r="L143" s="238"/>
      <c r="M143" s="239"/>
      <c r="N143" s="240"/>
      <c r="O143" s="240"/>
      <c r="P143" s="240"/>
      <c r="Q143" s="240"/>
      <c r="R143" s="240"/>
      <c r="S143" s="240"/>
      <c r="T143" s="241"/>
      <c r="AT143" s="242" t="s">
        <v>178</v>
      </c>
      <c r="AU143" s="242" t="s">
        <v>83</v>
      </c>
      <c r="AV143" s="16" t="s">
        <v>174</v>
      </c>
      <c r="AW143" s="16" t="s">
        <v>34</v>
      </c>
      <c r="AX143" s="16" t="s">
        <v>81</v>
      </c>
      <c r="AY143" s="242" t="s">
        <v>167</v>
      </c>
    </row>
    <row r="144" spans="1:65" s="2" customFormat="1" ht="21.75" customHeight="1">
      <c r="A144" s="36"/>
      <c r="B144" s="37"/>
      <c r="C144" s="181" t="s">
        <v>231</v>
      </c>
      <c r="D144" s="181" t="s">
        <v>170</v>
      </c>
      <c r="E144" s="182" t="s">
        <v>232</v>
      </c>
      <c r="F144" s="183" t="s">
        <v>233</v>
      </c>
      <c r="G144" s="184" t="s">
        <v>106</v>
      </c>
      <c r="H144" s="185">
        <v>69.791</v>
      </c>
      <c r="I144" s="186"/>
      <c r="J144" s="187">
        <f>ROUND(I144*H144,2)</f>
        <v>0</v>
      </c>
      <c r="K144" s="183" t="s">
        <v>173</v>
      </c>
      <c r="L144" s="41"/>
      <c r="M144" s="188" t="s">
        <v>21</v>
      </c>
      <c r="N144" s="189" t="s">
        <v>44</v>
      </c>
      <c r="O144" s="66"/>
      <c r="P144" s="190">
        <f>O144*H144</f>
        <v>0</v>
      </c>
      <c r="Q144" s="190">
        <v>0.00735</v>
      </c>
      <c r="R144" s="190">
        <f>Q144*H144</f>
        <v>0.51296385</v>
      </c>
      <c r="S144" s="190">
        <v>0</v>
      </c>
      <c r="T144" s="191">
        <f>S144*H144</f>
        <v>0</v>
      </c>
      <c r="U144" s="36"/>
      <c r="V144" s="36"/>
      <c r="W144" s="36"/>
      <c r="X144" s="36"/>
      <c r="Y144" s="36"/>
      <c r="Z144" s="36"/>
      <c r="AA144" s="36"/>
      <c r="AB144" s="36"/>
      <c r="AC144" s="36"/>
      <c r="AD144" s="36"/>
      <c r="AE144" s="36"/>
      <c r="AR144" s="192" t="s">
        <v>174</v>
      </c>
      <c r="AT144" s="192" t="s">
        <v>170</v>
      </c>
      <c r="AU144" s="192" t="s">
        <v>83</v>
      </c>
      <c r="AY144" s="19" t="s">
        <v>167</v>
      </c>
      <c r="BE144" s="193">
        <f>IF(N144="základní",J144,0)</f>
        <v>0</v>
      </c>
      <c r="BF144" s="193">
        <f>IF(N144="snížená",J144,0)</f>
        <v>0</v>
      </c>
      <c r="BG144" s="193">
        <f>IF(N144="zákl. přenesená",J144,0)</f>
        <v>0</v>
      </c>
      <c r="BH144" s="193">
        <f>IF(N144="sníž. přenesená",J144,0)</f>
        <v>0</v>
      </c>
      <c r="BI144" s="193">
        <f>IF(N144="nulová",J144,0)</f>
        <v>0</v>
      </c>
      <c r="BJ144" s="19" t="s">
        <v>81</v>
      </c>
      <c r="BK144" s="193">
        <f>ROUND(I144*H144,2)</f>
        <v>0</v>
      </c>
      <c r="BL144" s="19" t="s">
        <v>174</v>
      </c>
      <c r="BM144" s="192" t="s">
        <v>234</v>
      </c>
    </row>
    <row r="145" spans="1:47" s="2" customFormat="1" ht="11.25">
      <c r="A145" s="36"/>
      <c r="B145" s="37"/>
      <c r="C145" s="38"/>
      <c r="D145" s="194" t="s">
        <v>176</v>
      </c>
      <c r="E145" s="38"/>
      <c r="F145" s="195" t="s">
        <v>235</v>
      </c>
      <c r="G145" s="38"/>
      <c r="H145" s="38"/>
      <c r="I145" s="196"/>
      <c r="J145" s="38"/>
      <c r="K145" s="38"/>
      <c r="L145" s="41"/>
      <c r="M145" s="197"/>
      <c r="N145" s="198"/>
      <c r="O145" s="66"/>
      <c r="P145" s="66"/>
      <c r="Q145" s="66"/>
      <c r="R145" s="66"/>
      <c r="S145" s="66"/>
      <c r="T145" s="67"/>
      <c r="U145" s="36"/>
      <c r="V145" s="36"/>
      <c r="W145" s="36"/>
      <c r="X145" s="36"/>
      <c r="Y145" s="36"/>
      <c r="Z145" s="36"/>
      <c r="AA145" s="36"/>
      <c r="AB145" s="36"/>
      <c r="AC145" s="36"/>
      <c r="AD145" s="36"/>
      <c r="AE145" s="36"/>
      <c r="AT145" s="19" t="s">
        <v>176</v>
      </c>
      <c r="AU145" s="19" t="s">
        <v>83</v>
      </c>
    </row>
    <row r="146" spans="2:51" s="13" customFormat="1" ht="11.25">
      <c r="B146" s="199"/>
      <c r="C146" s="200"/>
      <c r="D146" s="201" t="s">
        <v>178</v>
      </c>
      <c r="E146" s="202" t="s">
        <v>21</v>
      </c>
      <c r="F146" s="203" t="s">
        <v>236</v>
      </c>
      <c r="G146" s="200"/>
      <c r="H146" s="204">
        <v>69.791</v>
      </c>
      <c r="I146" s="205"/>
      <c r="J146" s="200"/>
      <c r="K146" s="200"/>
      <c r="L146" s="206"/>
      <c r="M146" s="207"/>
      <c r="N146" s="208"/>
      <c r="O146" s="208"/>
      <c r="P146" s="208"/>
      <c r="Q146" s="208"/>
      <c r="R146" s="208"/>
      <c r="S146" s="208"/>
      <c r="T146" s="209"/>
      <c r="AT146" s="210" t="s">
        <v>178</v>
      </c>
      <c r="AU146" s="210" t="s">
        <v>83</v>
      </c>
      <c r="AV146" s="13" t="s">
        <v>83</v>
      </c>
      <c r="AW146" s="13" t="s">
        <v>34</v>
      </c>
      <c r="AX146" s="13" t="s">
        <v>73</v>
      </c>
      <c r="AY146" s="210" t="s">
        <v>167</v>
      </c>
    </row>
    <row r="147" spans="2:51" s="14" customFormat="1" ht="11.25">
      <c r="B147" s="211"/>
      <c r="C147" s="212"/>
      <c r="D147" s="201" t="s">
        <v>178</v>
      </c>
      <c r="E147" s="213" t="s">
        <v>21</v>
      </c>
      <c r="F147" s="214" t="s">
        <v>180</v>
      </c>
      <c r="G147" s="212"/>
      <c r="H147" s="215">
        <v>69.791</v>
      </c>
      <c r="I147" s="216"/>
      <c r="J147" s="212"/>
      <c r="K147" s="212"/>
      <c r="L147" s="217"/>
      <c r="M147" s="218"/>
      <c r="N147" s="219"/>
      <c r="O147" s="219"/>
      <c r="P147" s="219"/>
      <c r="Q147" s="219"/>
      <c r="R147" s="219"/>
      <c r="S147" s="219"/>
      <c r="T147" s="220"/>
      <c r="AT147" s="221" t="s">
        <v>178</v>
      </c>
      <c r="AU147" s="221" t="s">
        <v>83</v>
      </c>
      <c r="AV147" s="14" t="s">
        <v>168</v>
      </c>
      <c r="AW147" s="14" t="s">
        <v>34</v>
      </c>
      <c r="AX147" s="14" t="s">
        <v>81</v>
      </c>
      <c r="AY147" s="221" t="s">
        <v>167</v>
      </c>
    </row>
    <row r="148" spans="1:65" s="2" customFormat="1" ht="16.5" customHeight="1">
      <c r="A148" s="36"/>
      <c r="B148" s="37"/>
      <c r="C148" s="181" t="s">
        <v>237</v>
      </c>
      <c r="D148" s="181" t="s">
        <v>170</v>
      </c>
      <c r="E148" s="182" t="s">
        <v>238</v>
      </c>
      <c r="F148" s="183" t="s">
        <v>239</v>
      </c>
      <c r="G148" s="184" t="s">
        <v>106</v>
      </c>
      <c r="H148" s="185">
        <v>1449.939</v>
      </c>
      <c r="I148" s="186"/>
      <c r="J148" s="187">
        <f>ROUND(I148*H148,2)</f>
        <v>0</v>
      </c>
      <c r="K148" s="183" t="s">
        <v>173</v>
      </c>
      <c r="L148" s="41"/>
      <c r="M148" s="188" t="s">
        <v>21</v>
      </c>
      <c r="N148" s="189" t="s">
        <v>44</v>
      </c>
      <c r="O148" s="66"/>
      <c r="P148" s="190">
        <f>O148*H148</f>
        <v>0</v>
      </c>
      <c r="Q148" s="190">
        <v>0.00026</v>
      </c>
      <c r="R148" s="190">
        <f>Q148*H148</f>
        <v>0.37698413999999997</v>
      </c>
      <c r="S148" s="190">
        <v>0</v>
      </c>
      <c r="T148" s="191">
        <f>S148*H148</f>
        <v>0</v>
      </c>
      <c r="U148" s="36"/>
      <c r="V148" s="36"/>
      <c r="W148" s="36"/>
      <c r="X148" s="36"/>
      <c r="Y148" s="36"/>
      <c r="Z148" s="36"/>
      <c r="AA148" s="36"/>
      <c r="AB148" s="36"/>
      <c r="AC148" s="36"/>
      <c r="AD148" s="36"/>
      <c r="AE148" s="36"/>
      <c r="AR148" s="192" t="s">
        <v>174</v>
      </c>
      <c r="AT148" s="192" t="s">
        <v>170</v>
      </c>
      <c r="AU148" s="192" t="s">
        <v>83</v>
      </c>
      <c r="AY148" s="19" t="s">
        <v>167</v>
      </c>
      <c r="BE148" s="193">
        <f>IF(N148="základní",J148,0)</f>
        <v>0</v>
      </c>
      <c r="BF148" s="193">
        <f>IF(N148="snížená",J148,0)</f>
        <v>0</v>
      </c>
      <c r="BG148" s="193">
        <f>IF(N148="zákl. přenesená",J148,0)</f>
        <v>0</v>
      </c>
      <c r="BH148" s="193">
        <f>IF(N148="sníž. přenesená",J148,0)</f>
        <v>0</v>
      </c>
      <c r="BI148" s="193">
        <f>IF(N148="nulová",J148,0)</f>
        <v>0</v>
      </c>
      <c r="BJ148" s="19" t="s">
        <v>81</v>
      </c>
      <c r="BK148" s="193">
        <f>ROUND(I148*H148,2)</f>
        <v>0</v>
      </c>
      <c r="BL148" s="19" t="s">
        <v>174</v>
      </c>
      <c r="BM148" s="192" t="s">
        <v>240</v>
      </c>
    </row>
    <row r="149" spans="1:47" s="2" customFormat="1" ht="11.25">
      <c r="A149" s="36"/>
      <c r="B149" s="37"/>
      <c r="C149" s="38"/>
      <c r="D149" s="194" t="s">
        <v>176</v>
      </c>
      <c r="E149" s="38"/>
      <c r="F149" s="195" t="s">
        <v>241</v>
      </c>
      <c r="G149" s="38"/>
      <c r="H149" s="38"/>
      <c r="I149" s="196"/>
      <c r="J149" s="38"/>
      <c r="K149" s="38"/>
      <c r="L149" s="41"/>
      <c r="M149" s="197"/>
      <c r="N149" s="198"/>
      <c r="O149" s="66"/>
      <c r="P149" s="66"/>
      <c r="Q149" s="66"/>
      <c r="R149" s="66"/>
      <c r="S149" s="66"/>
      <c r="T149" s="67"/>
      <c r="U149" s="36"/>
      <c r="V149" s="36"/>
      <c r="W149" s="36"/>
      <c r="X149" s="36"/>
      <c r="Y149" s="36"/>
      <c r="Z149" s="36"/>
      <c r="AA149" s="36"/>
      <c r="AB149" s="36"/>
      <c r="AC149" s="36"/>
      <c r="AD149" s="36"/>
      <c r="AE149" s="36"/>
      <c r="AT149" s="19" t="s">
        <v>176</v>
      </c>
      <c r="AU149" s="19" t="s">
        <v>83</v>
      </c>
    </row>
    <row r="150" spans="2:51" s="13" customFormat="1" ht="11.25">
      <c r="B150" s="199"/>
      <c r="C150" s="200"/>
      <c r="D150" s="201" t="s">
        <v>178</v>
      </c>
      <c r="E150" s="202" t="s">
        <v>21</v>
      </c>
      <c r="F150" s="203" t="s">
        <v>236</v>
      </c>
      <c r="G150" s="200"/>
      <c r="H150" s="204">
        <v>69.791</v>
      </c>
      <c r="I150" s="205"/>
      <c r="J150" s="200"/>
      <c r="K150" s="200"/>
      <c r="L150" s="206"/>
      <c r="M150" s="207"/>
      <c r="N150" s="208"/>
      <c r="O150" s="208"/>
      <c r="P150" s="208"/>
      <c r="Q150" s="208"/>
      <c r="R150" s="208"/>
      <c r="S150" s="208"/>
      <c r="T150" s="209"/>
      <c r="AT150" s="210" t="s">
        <v>178</v>
      </c>
      <c r="AU150" s="210" t="s">
        <v>83</v>
      </c>
      <c r="AV150" s="13" t="s">
        <v>83</v>
      </c>
      <c r="AW150" s="13" t="s">
        <v>34</v>
      </c>
      <c r="AX150" s="13" t="s">
        <v>73</v>
      </c>
      <c r="AY150" s="210" t="s">
        <v>167</v>
      </c>
    </row>
    <row r="151" spans="2:51" s="14" customFormat="1" ht="11.25">
      <c r="B151" s="211"/>
      <c r="C151" s="212"/>
      <c r="D151" s="201" t="s">
        <v>178</v>
      </c>
      <c r="E151" s="213" t="s">
        <v>21</v>
      </c>
      <c r="F151" s="214" t="s">
        <v>180</v>
      </c>
      <c r="G151" s="212"/>
      <c r="H151" s="215">
        <v>69.791</v>
      </c>
      <c r="I151" s="216"/>
      <c r="J151" s="212"/>
      <c r="K151" s="212"/>
      <c r="L151" s="217"/>
      <c r="M151" s="218"/>
      <c r="N151" s="219"/>
      <c r="O151" s="219"/>
      <c r="P151" s="219"/>
      <c r="Q151" s="219"/>
      <c r="R151" s="219"/>
      <c r="S151" s="219"/>
      <c r="T151" s="220"/>
      <c r="AT151" s="221" t="s">
        <v>178</v>
      </c>
      <c r="AU151" s="221" t="s">
        <v>83</v>
      </c>
      <c r="AV151" s="14" t="s">
        <v>168</v>
      </c>
      <c r="AW151" s="14" t="s">
        <v>34</v>
      </c>
      <c r="AX151" s="14" t="s">
        <v>73</v>
      </c>
      <c r="AY151" s="221" t="s">
        <v>167</v>
      </c>
    </row>
    <row r="152" spans="2:51" s="13" customFormat="1" ht="11.25">
      <c r="B152" s="199"/>
      <c r="C152" s="200"/>
      <c r="D152" s="201" t="s">
        <v>178</v>
      </c>
      <c r="E152" s="202" t="s">
        <v>21</v>
      </c>
      <c r="F152" s="203" t="s">
        <v>242</v>
      </c>
      <c r="G152" s="200"/>
      <c r="H152" s="204">
        <v>318.496</v>
      </c>
      <c r="I152" s="205"/>
      <c r="J152" s="200"/>
      <c r="K152" s="200"/>
      <c r="L152" s="206"/>
      <c r="M152" s="207"/>
      <c r="N152" s="208"/>
      <c r="O152" s="208"/>
      <c r="P152" s="208"/>
      <c r="Q152" s="208"/>
      <c r="R152" s="208"/>
      <c r="S152" s="208"/>
      <c r="T152" s="209"/>
      <c r="AT152" s="210" t="s">
        <v>178</v>
      </c>
      <c r="AU152" s="210" t="s">
        <v>83</v>
      </c>
      <c r="AV152" s="13" t="s">
        <v>83</v>
      </c>
      <c r="AW152" s="13" t="s">
        <v>34</v>
      </c>
      <c r="AX152" s="13" t="s">
        <v>73</v>
      </c>
      <c r="AY152" s="210" t="s">
        <v>167</v>
      </c>
    </row>
    <row r="153" spans="2:51" s="13" customFormat="1" ht="11.25">
      <c r="B153" s="199"/>
      <c r="C153" s="200"/>
      <c r="D153" s="201" t="s">
        <v>178</v>
      </c>
      <c r="E153" s="202" t="s">
        <v>21</v>
      </c>
      <c r="F153" s="203" t="s">
        <v>243</v>
      </c>
      <c r="G153" s="200"/>
      <c r="H153" s="204">
        <v>1061.652</v>
      </c>
      <c r="I153" s="205"/>
      <c r="J153" s="200"/>
      <c r="K153" s="200"/>
      <c r="L153" s="206"/>
      <c r="M153" s="207"/>
      <c r="N153" s="208"/>
      <c r="O153" s="208"/>
      <c r="P153" s="208"/>
      <c r="Q153" s="208"/>
      <c r="R153" s="208"/>
      <c r="S153" s="208"/>
      <c r="T153" s="209"/>
      <c r="AT153" s="210" t="s">
        <v>178</v>
      </c>
      <c r="AU153" s="210" t="s">
        <v>83</v>
      </c>
      <c r="AV153" s="13" t="s">
        <v>83</v>
      </c>
      <c r="AW153" s="13" t="s">
        <v>34</v>
      </c>
      <c r="AX153" s="13" t="s">
        <v>73</v>
      </c>
      <c r="AY153" s="210" t="s">
        <v>167</v>
      </c>
    </row>
    <row r="154" spans="2:51" s="14" customFormat="1" ht="11.25">
      <c r="B154" s="211"/>
      <c r="C154" s="212"/>
      <c r="D154" s="201" t="s">
        <v>178</v>
      </c>
      <c r="E154" s="213" t="s">
        <v>21</v>
      </c>
      <c r="F154" s="214" t="s">
        <v>180</v>
      </c>
      <c r="G154" s="212"/>
      <c r="H154" s="215">
        <v>1380.148</v>
      </c>
      <c r="I154" s="216"/>
      <c r="J154" s="212"/>
      <c r="K154" s="212"/>
      <c r="L154" s="217"/>
      <c r="M154" s="218"/>
      <c r="N154" s="219"/>
      <c r="O154" s="219"/>
      <c r="P154" s="219"/>
      <c r="Q154" s="219"/>
      <c r="R154" s="219"/>
      <c r="S154" s="219"/>
      <c r="T154" s="220"/>
      <c r="AT154" s="221" t="s">
        <v>178</v>
      </c>
      <c r="AU154" s="221" t="s">
        <v>83</v>
      </c>
      <c r="AV154" s="14" t="s">
        <v>168</v>
      </c>
      <c r="AW154" s="14" t="s">
        <v>34</v>
      </c>
      <c r="AX154" s="14" t="s">
        <v>73</v>
      </c>
      <c r="AY154" s="221" t="s">
        <v>167</v>
      </c>
    </row>
    <row r="155" spans="2:51" s="16" customFormat="1" ht="11.25">
      <c r="B155" s="232"/>
      <c r="C155" s="233"/>
      <c r="D155" s="201" t="s">
        <v>178</v>
      </c>
      <c r="E155" s="234" t="s">
        <v>21</v>
      </c>
      <c r="F155" s="235" t="s">
        <v>230</v>
      </c>
      <c r="G155" s="233"/>
      <c r="H155" s="236">
        <v>1449.939</v>
      </c>
      <c r="I155" s="237"/>
      <c r="J155" s="233"/>
      <c r="K155" s="233"/>
      <c r="L155" s="238"/>
      <c r="M155" s="239"/>
      <c r="N155" s="240"/>
      <c r="O155" s="240"/>
      <c r="P155" s="240"/>
      <c r="Q155" s="240"/>
      <c r="R155" s="240"/>
      <c r="S155" s="240"/>
      <c r="T155" s="241"/>
      <c r="AT155" s="242" t="s">
        <v>178</v>
      </c>
      <c r="AU155" s="242" t="s">
        <v>83</v>
      </c>
      <c r="AV155" s="16" t="s">
        <v>174</v>
      </c>
      <c r="AW155" s="16" t="s">
        <v>34</v>
      </c>
      <c r="AX155" s="16" t="s">
        <v>81</v>
      </c>
      <c r="AY155" s="242" t="s">
        <v>167</v>
      </c>
    </row>
    <row r="156" spans="1:65" s="2" customFormat="1" ht="16.5" customHeight="1">
      <c r="A156" s="36"/>
      <c r="B156" s="37"/>
      <c r="C156" s="181" t="s">
        <v>244</v>
      </c>
      <c r="D156" s="181" t="s">
        <v>170</v>
      </c>
      <c r="E156" s="182" t="s">
        <v>245</v>
      </c>
      <c r="F156" s="183" t="s">
        <v>246</v>
      </c>
      <c r="G156" s="184" t="s">
        <v>106</v>
      </c>
      <c r="H156" s="185">
        <v>8.25</v>
      </c>
      <c r="I156" s="186"/>
      <c r="J156" s="187">
        <f>ROUND(I156*H156,2)</f>
        <v>0</v>
      </c>
      <c r="K156" s="183" t="s">
        <v>173</v>
      </c>
      <c r="L156" s="41"/>
      <c r="M156" s="188" t="s">
        <v>21</v>
      </c>
      <c r="N156" s="189" t="s">
        <v>44</v>
      </c>
      <c r="O156" s="66"/>
      <c r="P156" s="190">
        <f>O156*H156</f>
        <v>0</v>
      </c>
      <c r="Q156" s="190">
        <v>0.04</v>
      </c>
      <c r="R156" s="190">
        <f>Q156*H156</f>
        <v>0.33</v>
      </c>
      <c r="S156" s="190">
        <v>0</v>
      </c>
      <c r="T156" s="191">
        <f>S156*H156</f>
        <v>0</v>
      </c>
      <c r="U156" s="36"/>
      <c r="V156" s="36"/>
      <c r="W156" s="36"/>
      <c r="X156" s="36"/>
      <c r="Y156" s="36"/>
      <c r="Z156" s="36"/>
      <c r="AA156" s="36"/>
      <c r="AB156" s="36"/>
      <c r="AC156" s="36"/>
      <c r="AD156" s="36"/>
      <c r="AE156" s="36"/>
      <c r="AR156" s="192" t="s">
        <v>174</v>
      </c>
      <c r="AT156" s="192" t="s">
        <v>170</v>
      </c>
      <c r="AU156" s="192" t="s">
        <v>83</v>
      </c>
      <c r="AY156" s="19" t="s">
        <v>167</v>
      </c>
      <c r="BE156" s="193">
        <f>IF(N156="základní",J156,0)</f>
        <v>0</v>
      </c>
      <c r="BF156" s="193">
        <f>IF(N156="snížená",J156,0)</f>
        <v>0</v>
      </c>
      <c r="BG156" s="193">
        <f>IF(N156="zákl. přenesená",J156,0)</f>
        <v>0</v>
      </c>
      <c r="BH156" s="193">
        <f>IF(N156="sníž. přenesená",J156,0)</f>
        <v>0</v>
      </c>
      <c r="BI156" s="193">
        <f>IF(N156="nulová",J156,0)</f>
        <v>0</v>
      </c>
      <c r="BJ156" s="19" t="s">
        <v>81</v>
      </c>
      <c r="BK156" s="193">
        <f>ROUND(I156*H156,2)</f>
        <v>0</v>
      </c>
      <c r="BL156" s="19" t="s">
        <v>174</v>
      </c>
      <c r="BM156" s="192" t="s">
        <v>247</v>
      </c>
    </row>
    <row r="157" spans="1:47" s="2" customFormat="1" ht="11.25">
      <c r="A157" s="36"/>
      <c r="B157" s="37"/>
      <c r="C157" s="38"/>
      <c r="D157" s="194" t="s">
        <v>176</v>
      </c>
      <c r="E157" s="38"/>
      <c r="F157" s="195" t="s">
        <v>248</v>
      </c>
      <c r="G157" s="38"/>
      <c r="H157" s="38"/>
      <c r="I157" s="196"/>
      <c r="J157" s="38"/>
      <c r="K157" s="38"/>
      <c r="L157" s="41"/>
      <c r="M157" s="197"/>
      <c r="N157" s="198"/>
      <c r="O157" s="66"/>
      <c r="P157" s="66"/>
      <c r="Q157" s="66"/>
      <c r="R157" s="66"/>
      <c r="S157" s="66"/>
      <c r="T157" s="67"/>
      <c r="U157" s="36"/>
      <c r="V157" s="36"/>
      <c r="W157" s="36"/>
      <c r="X157" s="36"/>
      <c r="Y157" s="36"/>
      <c r="Z157" s="36"/>
      <c r="AA157" s="36"/>
      <c r="AB157" s="36"/>
      <c r="AC157" s="36"/>
      <c r="AD157" s="36"/>
      <c r="AE157" s="36"/>
      <c r="AT157" s="19" t="s">
        <v>176</v>
      </c>
      <c r="AU157" s="19" t="s">
        <v>83</v>
      </c>
    </row>
    <row r="158" spans="2:51" s="13" customFormat="1" ht="11.25">
      <c r="B158" s="199"/>
      <c r="C158" s="200"/>
      <c r="D158" s="201" t="s">
        <v>178</v>
      </c>
      <c r="E158" s="202" t="s">
        <v>21</v>
      </c>
      <c r="F158" s="203" t="s">
        <v>249</v>
      </c>
      <c r="G158" s="200"/>
      <c r="H158" s="204">
        <v>8.25</v>
      </c>
      <c r="I158" s="205"/>
      <c r="J158" s="200"/>
      <c r="K158" s="200"/>
      <c r="L158" s="206"/>
      <c r="M158" s="207"/>
      <c r="N158" s="208"/>
      <c r="O158" s="208"/>
      <c r="P158" s="208"/>
      <c r="Q158" s="208"/>
      <c r="R158" s="208"/>
      <c r="S158" s="208"/>
      <c r="T158" s="209"/>
      <c r="AT158" s="210" t="s">
        <v>178</v>
      </c>
      <c r="AU158" s="210" t="s">
        <v>83</v>
      </c>
      <c r="AV158" s="13" t="s">
        <v>83</v>
      </c>
      <c r="AW158" s="13" t="s">
        <v>34</v>
      </c>
      <c r="AX158" s="13" t="s">
        <v>73</v>
      </c>
      <c r="AY158" s="210" t="s">
        <v>167</v>
      </c>
    </row>
    <row r="159" spans="2:51" s="14" customFormat="1" ht="11.25">
      <c r="B159" s="211"/>
      <c r="C159" s="212"/>
      <c r="D159" s="201" t="s">
        <v>178</v>
      </c>
      <c r="E159" s="213" t="s">
        <v>21</v>
      </c>
      <c r="F159" s="214" t="s">
        <v>180</v>
      </c>
      <c r="G159" s="212"/>
      <c r="H159" s="215">
        <v>8.25</v>
      </c>
      <c r="I159" s="216"/>
      <c r="J159" s="212"/>
      <c r="K159" s="212"/>
      <c r="L159" s="217"/>
      <c r="M159" s="218"/>
      <c r="N159" s="219"/>
      <c r="O159" s="219"/>
      <c r="P159" s="219"/>
      <c r="Q159" s="219"/>
      <c r="R159" s="219"/>
      <c r="S159" s="219"/>
      <c r="T159" s="220"/>
      <c r="AT159" s="221" t="s">
        <v>178</v>
      </c>
      <c r="AU159" s="221" t="s">
        <v>83</v>
      </c>
      <c r="AV159" s="14" t="s">
        <v>168</v>
      </c>
      <c r="AW159" s="14" t="s">
        <v>34</v>
      </c>
      <c r="AX159" s="14" t="s">
        <v>81</v>
      </c>
      <c r="AY159" s="221" t="s">
        <v>167</v>
      </c>
    </row>
    <row r="160" spans="1:65" s="2" customFormat="1" ht="24.2" customHeight="1">
      <c r="A160" s="36"/>
      <c r="B160" s="37"/>
      <c r="C160" s="181" t="s">
        <v>229</v>
      </c>
      <c r="D160" s="181" t="s">
        <v>170</v>
      </c>
      <c r="E160" s="182" t="s">
        <v>250</v>
      </c>
      <c r="F160" s="183" t="s">
        <v>251</v>
      </c>
      <c r="G160" s="184" t="s">
        <v>106</v>
      </c>
      <c r="H160" s="185">
        <v>54.713</v>
      </c>
      <c r="I160" s="186"/>
      <c r="J160" s="187">
        <f>ROUND(I160*H160,2)</f>
        <v>0</v>
      </c>
      <c r="K160" s="183" t="s">
        <v>173</v>
      </c>
      <c r="L160" s="41"/>
      <c r="M160" s="188" t="s">
        <v>21</v>
      </c>
      <c r="N160" s="189" t="s">
        <v>44</v>
      </c>
      <c r="O160" s="66"/>
      <c r="P160" s="190">
        <f>O160*H160</f>
        <v>0</v>
      </c>
      <c r="Q160" s="190">
        <v>0.00438</v>
      </c>
      <c r="R160" s="190">
        <f>Q160*H160</f>
        <v>0.23964294000000003</v>
      </c>
      <c r="S160" s="190">
        <v>0</v>
      </c>
      <c r="T160" s="191">
        <f>S160*H160</f>
        <v>0</v>
      </c>
      <c r="U160" s="36"/>
      <c r="V160" s="36"/>
      <c r="W160" s="36"/>
      <c r="X160" s="36"/>
      <c r="Y160" s="36"/>
      <c r="Z160" s="36"/>
      <c r="AA160" s="36"/>
      <c r="AB160" s="36"/>
      <c r="AC160" s="36"/>
      <c r="AD160" s="36"/>
      <c r="AE160" s="36"/>
      <c r="AR160" s="192" t="s">
        <v>174</v>
      </c>
      <c r="AT160" s="192" t="s">
        <v>170</v>
      </c>
      <c r="AU160" s="192" t="s">
        <v>83</v>
      </c>
      <c r="AY160" s="19" t="s">
        <v>167</v>
      </c>
      <c r="BE160" s="193">
        <f>IF(N160="základní",J160,0)</f>
        <v>0</v>
      </c>
      <c r="BF160" s="193">
        <f>IF(N160="snížená",J160,0)</f>
        <v>0</v>
      </c>
      <c r="BG160" s="193">
        <f>IF(N160="zákl. přenesená",J160,0)</f>
        <v>0</v>
      </c>
      <c r="BH160" s="193">
        <f>IF(N160="sníž. přenesená",J160,0)</f>
        <v>0</v>
      </c>
      <c r="BI160" s="193">
        <f>IF(N160="nulová",J160,0)</f>
        <v>0</v>
      </c>
      <c r="BJ160" s="19" t="s">
        <v>81</v>
      </c>
      <c r="BK160" s="193">
        <f>ROUND(I160*H160,2)</f>
        <v>0</v>
      </c>
      <c r="BL160" s="19" t="s">
        <v>174</v>
      </c>
      <c r="BM160" s="192" t="s">
        <v>252</v>
      </c>
    </row>
    <row r="161" spans="1:47" s="2" customFormat="1" ht="11.25">
      <c r="A161" s="36"/>
      <c r="B161" s="37"/>
      <c r="C161" s="38"/>
      <c r="D161" s="194" t="s">
        <v>176</v>
      </c>
      <c r="E161" s="38"/>
      <c r="F161" s="195" t="s">
        <v>253</v>
      </c>
      <c r="G161" s="38"/>
      <c r="H161" s="38"/>
      <c r="I161" s="196"/>
      <c r="J161" s="38"/>
      <c r="K161" s="38"/>
      <c r="L161" s="41"/>
      <c r="M161" s="197"/>
      <c r="N161" s="198"/>
      <c r="O161" s="66"/>
      <c r="P161" s="66"/>
      <c r="Q161" s="66"/>
      <c r="R161" s="66"/>
      <c r="S161" s="66"/>
      <c r="T161" s="67"/>
      <c r="U161" s="36"/>
      <c r="V161" s="36"/>
      <c r="W161" s="36"/>
      <c r="X161" s="36"/>
      <c r="Y161" s="36"/>
      <c r="Z161" s="36"/>
      <c r="AA161" s="36"/>
      <c r="AB161" s="36"/>
      <c r="AC161" s="36"/>
      <c r="AD161" s="36"/>
      <c r="AE161" s="36"/>
      <c r="AT161" s="19" t="s">
        <v>176</v>
      </c>
      <c r="AU161" s="19" t="s">
        <v>83</v>
      </c>
    </row>
    <row r="162" spans="2:51" s="15" customFormat="1" ht="11.25">
      <c r="B162" s="222"/>
      <c r="C162" s="223"/>
      <c r="D162" s="201" t="s">
        <v>178</v>
      </c>
      <c r="E162" s="224" t="s">
        <v>21</v>
      </c>
      <c r="F162" s="225" t="s">
        <v>254</v>
      </c>
      <c r="G162" s="223"/>
      <c r="H162" s="224" t="s">
        <v>21</v>
      </c>
      <c r="I162" s="226"/>
      <c r="J162" s="223"/>
      <c r="K162" s="223"/>
      <c r="L162" s="227"/>
      <c r="M162" s="228"/>
      <c r="N162" s="229"/>
      <c r="O162" s="229"/>
      <c r="P162" s="229"/>
      <c r="Q162" s="229"/>
      <c r="R162" s="229"/>
      <c r="S162" s="229"/>
      <c r="T162" s="230"/>
      <c r="AT162" s="231" t="s">
        <v>178</v>
      </c>
      <c r="AU162" s="231" t="s">
        <v>83</v>
      </c>
      <c r="AV162" s="15" t="s">
        <v>81</v>
      </c>
      <c r="AW162" s="15" t="s">
        <v>34</v>
      </c>
      <c r="AX162" s="15" t="s">
        <v>73</v>
      </c>
      <c r="AY162" s="231" t="s">
        <v>167</v>
      </c>
    </row>
    <row r="163" spans="2:51" s="13" customFormat="1" ht="11.25">
      <c r="B163" s="199"/>
      <c r="C163" s="200"/>
      <c r="D163" s="201" t="s">
        <v>178</v>
      </c>
      <c r="E163" s="202" t="s">
        <v>21</v>
      </c>
      <c r="F163" s="203" t="s">
        <v>255</v>
      </c>
      <c r="G163" s="200"/>
      <c r="H163" s="204">
        <v>6.72</v>
      </c>
      <c r="I163" s="205"/>
      <c r="J163" s="200"/>
      <c r="K163" s="200"/>
      <c r="L163" s="206"/>
      <c r="M163" s="207"/>
      <c r="N163" s="208"/>
      <c r="O163" s="208"/>
      <c r="P163" s="208"/>
      <c r="Q163" s="208"/>
      <c r="R163" s="208"/>
      <c r="S163" s="208"/>
      <c r="T163" s="209"/>
      <c r="AT163" s="210" t="s">
        <v>178</v>
      </c>
      <c r="AU163" s="210" t="s">
        <v>83</v>
      </c>
      <c r="AV163" s="13" t="s">
        <v>83</v>
      </c>
      <c r="AW163" s="13" t="s">
        <v>34</v>
      </c>
      <c r="AX163" s="13" t="s">
        <v>73</v>
      </c>
      <c r="AY163" s="210" t="s">
        <v>167</v>
      </c>
    </row>
    <row r="164" spans="2:51" s="13" customFormat="1" ht="11.25">
      <c r="B164" s="199"/>
      <c r="C164" s="200"/>
      <c r="D164" s="201" t="s">
        <v>178</v>
      </c>
      <c r="E164" s="202" t="s">
        <v>21</v>
      </c>
      <c r="F164" s="203" t="s">
        <v>256</v>
      </c>
      <c r="G164" s="200"/>
      <c r="H164" s="204">
        <v>4.05</v>
      </c>
      <c r="I164" s="205"/>
      <c r="J164" s="200"/>
      <c r="K164" s="200"/>
      <c r="L164" s="206"/>
      <c r="M164" s="207"/>
      <c r="N164" s="208"/>
      <c r="O164" s="208"/>
      <c r="P164" s="208"/>
      <c r="Q164" s="208"/>
      <c r="R164" s="208"/>
      <c r="S164" s="208"/>
      <c r="T164" s="209"/>
      <c r="AT164" s="210" t="s">
        <v>178</v>
      </c>
      <c r="AU164" s="210" t="s">
        <v>83</v>
      </c>
      <c r="AV164" s="13" t="s">
        <v>83</v>
      </c>
      <c r="AW164" s="13" t="s">
        <v>34</v>
      </c>
      <c r="AX164" s="13" t="s">
        <v>73</v>
      </c>
      <c r="AY164" s="210" t="s">
        <v>167</v>
      </c>
    </row>
    <row r="165" spans="2:51" s="13" customFormat="1" ht="11.25">
      <c r="B165" s="199"/>
      <c r="C165" s="200"/>
      <c r="D165" s="201" t="s">
        <v>178</v>
      </c>
      <c r="E165" s="202" t="s">
        <v>21</v>
      </c>
      <c r="F165" s="203" t="s">
        <v>257</v>
      </c>
      <c r="G165" s="200"/>
      <c r="H165" s="204">
        <v>33</v>
      </c>
      <c r="I165" s="205"/>
      <c r="J165" s="200"/>
      <c r="K165" s="200"/>
      <c r="L165" s="206"/>
      <c r="M165" s="207"/>
      <c r="N165" s="208"/>
      <c r="O165" s="208"/>
      <c r="P165" s="208"/>
      <c r="Q165" s="208"/>
      <c r="R165" s="208"/>
      <c r="S165" s="208"/>
      <c r="T165" s="209"/>
      <c r="AT165" s="210" t="s">
        <v>178</v>
      </c>
      <c r="AU165" s="210" t="s">
        <v>83</v>
      </c>
      <c r="AV165" s="13" t="s">
        <v>83</v>
      </c>
      <c r="AW165" s="13" t="s">
        <v>34</v>
      </c>
      <c r="AX165" s="13" t="s">
        <v>73</v>
      </c>
      <c r="AY165" s="210" t="s">
        <v>167</v>
      </c>
    </row>
    <row r="166" spans="2:51" s="14" customFormat="1" ht="11.25">
      <c r="B166" s="211"/>
      <c r="C166" s="212"/>
      <c r="D166" s="201" t="s">
        <v>178</v>
      </c>
      <c r="E166" s="213" t="s">
        <v>21</v>
      </c>
      <c r="F166" s="214" t="s">
        <v>180</v>
      </c>
      <c r="G166" s="212"/>
      <c r="H166" s="215">
        <v>43.77</v>
      </c>
      <c r="I166" s="216"/>
      <c r="J166" s="212"/>
      <c r="K166" s="212"/>
      <c r="L166" s="217"/>
      <c r="M166" s="218"/>
      <c r="N166" s="219"/>
      <c r="O166" s="219"/>
      <c r="P166" s="219"/>
      <c r="Q166" s="219"/>
      <c r="R166" s="219"/>
      <c r="S166" s="219"/>
      <c r="T166" s="220"/>
      <c r="AT166" s="221" t="s">
        <v>178</v>
      </c>
      <c r="AU166" s="221" t="s">
        <v>83</v>
      </c>
      <c r="AV166" s="14" t="s">
        <v>168</v>
      </c>
      <c r="AW166" s="14" t="s">
        <v>34</v>
      </c>
      <c r="AX166" s="14" t="s">
        <v>73</v>
      </c>
      <c r="AY166" s="221" t="s">
        <v>167</v>
      </c>
    </row>
    <row r="167" spans="2:51" s="13" customFormat="1" ht="11.25">
      <c r="B167" s="199"/>
      <c r="C167" s="200"/>
      <c r="D167" s="201" t="s">
        <v>178</v>
      </c>
      <c r="E167" s="202" t="s">
        <v>21</v>
      </c>
      <c r="F167" s="203" t="s">
        <v>258</v>
      </c>
      <c r="G167" s="200"/>
      <c r="H167" s="204">
        <v>10.943</v>
      </c>
      <c r="I167" s="205"/>
      <c r="J167" s="200"/>
      <c r="K167" s="200"/>
      <c r="L167" s="206"/>
      <c r="M167" s="207"/>
      <c r="N167" s="208"/>
      <c r="O167" s="208"/>
      <c r="P167" s="208"/>
      <c r="Q167" s="208"/>
      <c r="R167" s="208"/>
      <c r="S167" s="208"/>
      <c r="T167" s="209"/>
      <c r="AT167" s="210" t="s">
        <v>178</v>
      </c>
      <c r="AU167" s="210" t="s">
        <v>83</v>
      </c>
      <c r="AV167" s="13" t="s">
        <v>83</v>
      </c>
      <c r="AW167" s="13" t="s">
        <v>34</v>
      </c>
      <c r="AX167" s="13" t="s">
        <v>73</v>
      </c>
      <c r="AY167" s="210" t="s">
        <v>167</v>
      </c>
    </row>
    <row r="168" spans="2:51" s="16" customFormat="1" ht="11.25">
      <c r="B168" s="232"/>
      <c r="C168" s="233"/>
      <c r="D168" s="201" t="s">
        <v>178</v>
      </c>
      <c r="E168" s="234" t="s">
        <v>21</v>
      </c>
      <c r="F168" s="235" t="s">
        <v>230</v>
      </c>
      <c r="G168" s="233"/>
      <c r="H168" s="236">
        <v>54.713</v>
      </c>
      <c r="I168" s="237"/>
      <c r="J168" s="233"/>
      <c r="K168" s="233"/>
      <c r="L168" s="238"/>
      <c r="M168" s="239"/>
      <c r="N168" s="240"/>
      <c r="O168" s="240"/>
      <c r="P168" s="240"/>
      <c r="Q168" s="240"/>
      <c r="R168" s="240"/>
      <c r="S168" s="240"/>
      <c r="T168" s="241"/>
      <c r="AT168" s="242" t="s">
        <v>178</v>
      </c>
      <c r="AU168" s="242" t="s">
        <v>83</v>
      </c>
      <c r="AV168" s="16" t="s">
        <v>174</v>
      </c>
      <c r="AW168" s="16" t="s">
        <v>34</v>
      </c>
      <c r="AX168" s="16" t="s">
        <v>81</v>
      </c>
      <c r="AY168" s="242" t="s">
        <v>167</v>
      </c>
    </row>
    <row r="169" spans="1:65" s="2" customFormat="1" ht="24.2" customHeight="1">
      <c r="A169" s="36"/>
      <c r="B169" s="37"/>
      <c r="C169" s="181" t="s">
        <v>259</v>
      </c>
      <c r="D169" s="181" t="s">
        <v>170</v>
      </c>
      <c r="E169" s="182" t="s">
        <v>260</v>
      </c>
      <c r="F169" s="183" t="s">
        <v>261</v>
      </c>
      <c r="G169" s="184" t="s">
        <v>106</v>
      </c>
      <c r="H169" s="185">
        <v>69.791</v>
      </c>
      <c r="I169" s="186"/>
      <c r="J169" s="187">
        <f>ROUND(I169*H169,2)</f>
        <v>0</v>
      </c>
      <c r="K169" s="183" t="s">
        <v>173</v>
      </c>
      <c r="L169" s="41"/>
      <c r="M169" s="188" t="s">
        <v>21</v>
      </c>
      <c r="N169" s="189" t="s">
        <v>44</v>
      </c>
      <c r="O169" s="66"/>
      <c r="P169" s="190">
        <f>O169*H169</f>
        <v>0</v>
      </c>
      <c r="Q169" s="190">
        <v>0.01575</v>
      </c>
      <c r="R169" s="190">
        <f>Q169*H169</f>
        <v>1.09920825</v>
      </c>
      <c r="S169" s="190">
        <v>0</v>
      </c>
      <c r="T169" s="191">
        <f>S169*H169</f>
        <v>0</v>
      </c>
      <c r="U169" s="36"/>
      <c r="V169" s="36"/>
      <c r="W169" s="36"/>
      <c r="X169" s="36"/>
      <c r="Y169" s="36"/>
      <c r="Z169" s="36"/>
      <c r="AA169" s="36"/>
      <c r="AB169" s="36"/>
      <c r="AC169" s="36"/>
      <c r="AD169" s="36"/>
      <c r="AE169" s="36"/>
      <c r="AR169" s="192" t="s">
        <v>174</v>
      </c>
      <c r="AT169" s="192" t="s">
        <v>170</v>
      </c>
      <c r="AU169" s="192" t="s">
        <v>83</v>
      </c>
      <c r="AY169" s="19" t="s">
        <v>167</v>
      </c>
      <c r="BE169" s="193">
        <f>IF(N169="základní",J169,0)</f>
        <v>0</v>
      </c>
      <c r="BF169" s="193">
        <f>IF(N169="snížená",J169,0)</f>
        <v>0</v>
      </c>
      <c r="BG169" s="193">
        <f>IF(N169="zákl. přenesená",J169,0)</f>
        <v>0</v>
      </c>
      <c r="BH169" s="193">
        <f>IF(N169="sníž. přenesená",J169,0)</f>
        <v>0</v>
      </c>
      <c r="BI169" s="193">
        <f>IF(N169="nulová",J169,0)</f>
        <v>0</v>
      </c>
      <c r="BJ169" s="19" t="s">
        <v>81</v>
      </c>
      <c r="BK169" s="193">
        <f>ROUND(I169*H169,2)</f>
        <v>0</v>
      </c>
      <c r="BL169" s="19" t="s">
        <v>174</v>
      </c>
      <c r="BM169" s="192" t="s">
        <v>262</v>
      </c>
    </row>
    <row r="170" spans="1:47" s="2" customFormat="1" ht="11.25">
      <c r="A170" s="36"/>
      <c r="B170" s="37"/>
      <c r="C170" s="38"/>
      <c r="D170" s="194" t="s">
        <v>176</v>
      </c>
      <c r="E170" s="38"/>
      <c r="F170" s="195" t="s">
        <v>263</v>
      </c>
      <c r="G170" s="38"/>
      <c r="H170" s="38"/>
      <c r="I170" s="196"/>
      <c r="J170" s="38"/>
      <c r="K170" s="38"/>
      <c r="L170" s="41"/>
      <c r="M170" s="197"/>
      <c r="N170" s="198"/>
      <c r="O170" s="66"/>
      <c r="P170" s="66"/>
      <c r="Q170" s="66"/>
      <c r="R170" s="66"/>
      <c r="S170" s="66"/>
      <c r="T170" s="67"/>
      <c r="U170" s="36"/>
      <c r="V170" s="36"/>
      <c r="W170" s="36"/>
      <c r="X170" s="36"/>
      <c r="Y170" s="36"/>
      <c r="Z170" s="36"/>
      <c r="AA170" s="36"/>
      <c r="AB170" s="36"/>
      <c r="AC170" s="36"/>
      <c r="AD170" s="36"/>
      <c r="AE170" s="36"/>
      <c r="AT170" s="19" t="s">
        <v>176</v>
      </c>
      <c r="AU170" s="19" t="s">
        <v>83</v>
      </c>
    </row>
    <row r="171" spans="2:51" s="13" customFormat="1" ht="11.25">
      <c r="B171" s="199"/>
      <c r="C171" s="200"/>
      <c r="D171" s="201" t="s">
        <v>178</v>
      </c>
      <c r="E171" s="202" t="s">
        <v>21</v>
      </c>
      <c r="F171" s="203" t="s">
        <v>236</v>
      </c>
      <c r="G171" s="200"/>
      <c r="H171" s="204">
        <v>69.791</v>
      </c>
      <c r="I171" s="205"/>
      <c r="J171" s="200"/>
      <c r="K171" s="200"/>
      <c r="L171" s="206"/>
      <c r="M171" s="207"/>
      <c r="N171" s="208"/>
      <c r="O171" s="208"/>
      <c r="P171" s="208"/>
      <c r="Q171" s="208"/>
      <c r="R171" s="208"/>
      <c r="S171" s="208"/>
      <c r="T171" s="209"/>
      <c r="AT171" s="210" t="s">
        <v>178</v>
      </c>
      <c r="AU171" s="210" t="s">
        <v>83</v>
      </c>
      <c r="AV171" s="13" t="s">
        <v>83</v>
      </c>
      <c r="AW171" s="13" t="s">
        <v>34</v>
      </c>
      <c r="AX171" s="13" t="s">
        <v>73</v>
      </c>
      <c r="AY171" s="210" t="s">
        <v>167</v>
      </c>
    </row>
    <row r="172" spans="2:51" s="14" customFormat="1" ht="11.25">
      <c r="B172" s="211"/>
      <c r="C172" s="212"/>
      <c r="D172" s="201" t="s">
        <v>178</v>
      </c>
      <c r="E172" s="213" t="s">
        <v>21</v>
      </c>
      <c r="F172" s="214" t="s">
        <v>180</v>
      </c>
      <c r="G172" s="212"/>
      <c r="H172" s="215">
        <v>69.791</v>
      </c>
      <c r="I172" s="216"/>
      <c r="J172" s="212"/>
      <c r="K172" s="212"/>
      <c r="L172" s="217"/>
      <c r="M172" s="218"/>
      <c r="N172" s="219"/>
      <c r="O172" s="219"/>
      <c r="P172" s="219"/>
      <c r="Q172" s="219"/>
      <c r="R172" s="219"/>
      <c r="S172" s="219"/>
      <c r="T172" s="220"/>
      <c r="AT172" s="221" t="s">
        <v>178</v>
      </c>
      <c r="AU172" s="221" t="s">
        <v>83</v>
      </c>
      <c r="AV172" s="14" t="s">
        <v>168</v>
      </c>
      <c r="AW172" s="14" t="s">
        <v>34</v>
      </c>
      <c r="AX172" s="14" t="s">
        <v>81</v>
      </c>
      <c r="AY172" s="221" t="s">
        <v>167</v>
      </c>
    </row>
    <row r="173" spans="1:65" s="2" customFormat="1" ht="21.75" customHeight="1">
      <c r="A173" s="36"/>
      <c r="B173" s="37"/>
      <c r="C173" s="181" t="s">
        <v>264</v>
      </c>
      <c r="D173" s="181" t="s">
        <v>170</v>
      </c>
      <c r="E173" s="182" t="s">
        <v>265</v>
      </c>
      <c r="F173" s="183" t="s">
        <v>266</v>
      </c>
      <c r="G173" s="184" t="s">
        <v>267</v>
      </c>
      <c r="H173" s="185">
        <v>4</v>
      </c>
      <c r="I173" s="186"/>
      <c r="J173" s="187">
        <f>ROUND(I173*H173,2)</f>
        <v>0</v>
      </c>
      <c r="K173" s="183" t="s">
        <v>173</v>
      </c>
      <c r="L173" s="41"/>
      <c r="M173" s="188" t="s">
        <v>21</v>
      </c>
      <c r="N173" s="189" t="s">
        <v>44</v>
      </c>
      <c r="O173" s="66"/>
      <c r="P173" s="190">
        <f>O173*H173</f>
        <v>0</v>
      </c>
      <c r="Q173" s="190">
        <v>0.147</v>
      </c>
      <c r="R173" s="190">
        <f>Q173*H173</f>
        <v>0.588</v>
      </c>
      <c r="S173" s="190">
        <v>0</v>
      </c>
      <c r="T173" s="191">
        <f>S173*H173</f>
        <v>0</v>
      </c>
      <c r="U173" s="36"/>
      <c r="V173" s="36"/>
      <c r="W173" s="36"/>
      <c r="X173" s="36"/>
      <c r="Y173" s="36"/>
      <c r="Z173" s="36"/>
      <c r="AA173" s="36"/>
      <c r="AB173" s="36"/>
      <c r="AC173" s="36"/>
      <c r="AD173" s="36"/>
      <c r="AE173" s="36"/>
      <c r="AR173" s="192" t="s">
        <v>174</v>
      </c>
      <c r="AT173" s="192" t="s">
        <v>170</v>
      </c>
      <c r="AU173" s="192" t="s">
        <v>83</v>
      </c>
      <c r="AY173" s="19" t="s">
        <v>167</v>
      </c>
      <c r="BE173" s="193">
        <f>IF(N173="základní",J173,0)</f>
        <v>0</v>
      </c>
      <c r="BF173" s="193">
        <f>IF(N173="snížená",J173,0)</f>
        <v>0</v>
      </c>
      <c r="BG173" s="193">
        <f>IF(N173="zákl. přenesená",J173,0)</f>
        <v>0</v>
      </c>
      <c r="BH173" s="193">
        <f>IF(N173="sníž. přenesená",J173,0)</f>
        <v>0</v>
      </c>
      <c r="BI173" s="193">
        <f>IF(N173="nulová",J173,0)</f>
        <v>0</v>
      </c>
      <c r="BJ173" s="19" t="s">
        <v>81</v>
      </c>
      <c r="BK173" s="193">
        <f>ROUND(I173*H173,2)</f>
        <v>0</v>
      </c>
      <c r="BL173" s="19" t="s">
        <v>174</v>
      </c>
      <c r="BM173" s="192" t="s">
        <v>268</v>
      </c>
    </row>
    <row r="174" spans="1:47" s="2" customFormat="1" ht="11.25">
      <c r="A174" s="36"/>
      <c r="B174" s="37"/>
      <c r="C174" s="38"/>
      <c r="D174" s="194" t="s">
        <v>176</v>
      </c>
      <c r="E174" s="38"/>
      <c r="F174" s="195" t="s">
        <v>269</v>
      </c>
      <c r="G174" s="38"/>
      <c r="H174" s="38"/>
      <c r="I174" s="196"/>
      <c r="J174" s="38"/>
      <c r="K174" s="38"/>
      <c r="L174" s="41"/>
      <c r="M174" s="197"/>
      <c r="N174" s="198"/>
      <c r="O174" s="66"/>
      <c r="P174" s="66"/>
      <c r="Q174" s="66"/>
      <c r="R174" s="66"/>
      <c r="S174" s="66"/>
      <c r="T174" s="67"/>
      <c r="U174" s="36"/>
      <c r="V174" s="36"/>
      <c r="W174" s="36"/>
      <c r="X174" s="36"/>
      <c r="Y174" s="36"/>
      <c r="Z174" s="36"/>
      <c r="AA174" s="36"/>
      <c r="AB174" s="36"/>
      <c r="AC174" s="36"/>
      <c r="AD174" s="36"/>
      <c r="AE174" s="36"/>
      <c r="AT174" s="19" t="s">
        <v>176</v>
      </c>
      <c r="AU174" s="19" t="s">
        <v>83</v>
      </c>
    </row>
    <row r="175" spans="2:51" s="13" customFormat="1" ht="11.25">
      <c r="B175" s="199"/>
      <c r="C175" s="200"/>
      <c r="D175" s="201" t="s">
        <v>178</v>
      </c>
      <c r="E175" s="202" t="s">
        <v>21</v>
      </c>
      <c r="F175" s="203" t="s">
        <v>270</v>
      </c>
      <c r="G175" s="200"/>
      <c r="H175" s="204">
        <v>4</v>
      </c>
      <c r="I175" s="205"/>
      <c r="J175" s="200"/>
      <c r="K175" s="200"/>
      <c r="L175" s="206"/>
      <c r="M175" s="207"/>
      <c r="N175" s="208"/>
      <c r="O175" s="208"/>
      <c r="P175" s="208"/>
      <c r="Q175" s="208"/>
      <c r="R175" s="208"/>
      <c r="S175" s="208"/>
      <c r="T175" s="209"/>
      <c r="AT175" s="210" t="s">
        <v>178</v>
      </c>
      <c r="AU175" s="210" t="s">
        <v>83</v>
      </c>
      <c r="AV175" s="13" t="s">
        <v>83</v>
      </c>
      <c r="AW175" s="13" t="s">
        <v>34</v>
      </c>
      <c r="AX175" s="13" t="s">
        <v>73</v>
      </c>
      <c r="AY175" s="210" t="s">
        <v>167</v>
      </c>
    </row>
    <row r="176" spans="2:51" s="14" customFormat="1" ht="11.25">
      <c r="B176" s="211"/>
      <c r="C176" s="212"/>
      <c r="D176" s="201" t="s">
        <v>178</v>
      </c>
      <c r="E176" s="213" t="s">
        <v>21</v>
      </c>
      <c r="F176" s="214" t="s">
        <v>180</v>
      </c>
      <c r="G176" s="212"/>
      <c r="H176" s="215">
        <v>4</v>
      </c>
      <c r="I176" s="216"/>
      <c r="J176" s="212"/>
      <c r="K176" s="212"/>
      <c r="L176" s="217"/>
      <c r="M176" s="218"/>
      <c r="N176" s="219"/>
      <c r="O176" s="219"/>
      <c r="P176" s="219"/>
      <c r="Q176" s="219"/>
      <c r="R176" s="219"/>
      <c r="S176" s="219"/>
      <c r="T176" s="220"/>
      <c r="AT176" s="221" t="s">
        <v>178</v>
      </c>
      <c r="AU176" s="221" t="s">
        <v>83</v>
      </c>
      <c r="AV176" s="14" t="s">
        <v>168</v>
      </c>
      <c r="AW176" s="14" t="s">
        <v>34</v>
      </c>
      <c r="AX176" s="14" t="s">
        <v>81</v>
      </c>
      <c r="AY176" s="221" t="s">
        <v>167</v>
      </c>
    </row>
    <row r="177" spans="1:65" s="2" customFormat="1" ht="24.2" customHeight="1">
      <c r="A177" s="36"/>
      <c r="B177" s="37"/>
      <c r="C177" s="181" t="s">
        <v>271</v>
      </c>
      <c r="D177" s="181" t="s">
        <v>170</v>
      </c>
      <c r="E177" s="182" t="s">
        <v>272</v>
      </c>
      <c r="F177" s="183" t="s">
        <v>273</v>
      </c>
      <c r="G177" s="184" t="s">
        <v>106</v>
      </c>
      <c r="H177" s="185">
        <v>1061.652</v>
      </c>
      <c r="I177" s="186"/>
      <c r="J177" s="187">
        <f>ROUND(I177*H177,2)</f>
        <v>0</v>
      </c>
      <c r="K177" s="183" t="s">
        <v>173</v>
      </c>
      <c r="L177" s="41"/>
      <c r="M177" s="188" t="s">
        <v>21</v>
      </c>
      <c r="N177" s="189" t="s">
        <v>44</v>
      </c>
      <c r="O177" s="66"/>
      <c r="P177" s="190">
        <f>O177*H177</f>
        <v>0</v>
      </c>
      <c r="Q177" s="190">
        <v>0.0197</v>
      </c>
      <c r="R177" s="190">
        <f>Q177*H177</f>
        <v>20.9145444</v>
      </c>
      <c r="S177" s="190">
        <v>0</v>
      </c>
      <c r="T177" s="191">
        <f>S177*H177</f>
        <v>0</v>
      </c>
      <c r="U177" s="36"/>
      <c r="V177" s="36"/>
      <c r="W177" s="36"/>
      <c r="X177" s="36"/>
      <c r="Y177" s="36"/>
      <c r="Z177" s="36"/>
      <c r="AA177" s="36"/>
      <c r="AB177" s="36"/>
      <c r="AC177" s="36"/>
      <c r="AD177" s="36"/>
      <c r="AE177" s="36"/>
      <c r="AR177" s="192" t="s">
        <v>174</v>
      </c>
      <c r="AT177" s="192" t="s">
        <v>170</v>
      </c>
      <c r="AU177" s="192" t="s">
        <v>83</v>
      </c>
      <c r="AY177" s="19" t="s">
        <v>167</v>
      </c>
      <c r="BE177" s="193">
        <f>IF(N177="základní",J177,0)</f>
        <v>0</v>
      </c>
      <c r="BF177" s="193">
        <f>IF(N177="snížená",J177,0)</f>
        <v>0</v>
      </c>
      <c r="BG177" s="193">
        <f>IF(N177="zákl. přenesená",J177,0)</f>
        <v>0</v>
      </c>
      <c r="BH177" s="193">
        <f>IF(N177="sníž. přenesená",J177,0)</f>
        <v>0</v>
      </c>
      <c r="BI177" s="193">
        <f>IF(N177="nulová",J177,0)</f>
        <v>0</v>
      </c>
      <c r="BJ177" s="19" t="s">
        <v>81</v>
      </c>
      <c r="BK177" s="193">
        <f>ROUND(I177*H177,2)</f>
        <v>0</v>
      </c>
      <c r="BL177" s="19" t="s">
        <v>174</v>
      </c>
      <c r="BM177" s="192" t="s">
        <v>274</v>
      </c>
    </row>
    <row r="178" spans="1:47" s="2" customFormat="1" ht="11.25">
      <c r="A178" s="36"/>
      <c r="B178" s="37"/>
      <c r="C178" s="38"/>
      <c r="D178" s="194" t="s">
        <v>176</v>
      </c>
      <c r="E178" s="38"/>
      <c r="F178" s="195" t="s">
        <v>275</v>
      </c>
      <c r="G178" s="38"/>
      <c r="H178" s="38"/>
      <c r="I178" s="196"/>
      <c r="J178" s="38"/>
      <c r="K178" s="38"/>
      <c r="L178" s="41"/>
      <c r="M178" s="197"/>
      <c r="N178" s="198"/>
      <c r="O178" s="66"/>
      <c r="P178" s="66"/>
      <c r="Q178" s="66"/>
      <c r="R178" s="66"/>
      <c r="S178" s="66"/>
      <c r="T178" s="67"/>
      <c r="U178" s="36"/>
      <c r="V178" s="36"/>
      <c r="W178" s="36"/>
      <c r="X178" s="36"/>
      <c r="Y178" s="36"/>
      <c r="Z178" s="36"/>
      <c r="AA178" s="36"/>
      <c r="AB178" s="36"/>
      <c r="AC178" s="36"/>
      <c r="AD178" s="36"/>
      <c r="AE178" s="36"/>
      <c r="AT178" s="19" t="s">
        <v>176</v>
      </c>
      <c r="AU178" s="19" t="s">
        <v>83</v>
      </c>
    </row>
    <row r="179" spans="2:51" s="15" customFormat="1" ht="11.25">
      <c r="B179" s="222"/>
      <c r="C179" s="223"/>
      <c r="D179" s="201" t="s">
        <v>178</v>
      </c>
      <c r="E179" s="224" t="s">
        <v>21</v>
      </c>
      <c r="F179" s="225" t="s">
        <v>276</v>
      </c>
      <c r="G179" s="223"/>
      <c r="H179" s="224" t="s">
        <v>21</v>
      </c>
      <c r="I179" s="226"/>
      <c r="J179" s="223"/>
      <c r="K179" s="223"/>
      <c r="L179" s="227"/>
      <c r="M179" s="228"/>
      <c r="N179" s="229"/>
      <c r="O179" s="229"/>
      <c r="P179" s="229"/>
      <c r="Q179" s="229"/>
      <c r="R179" s="229"/>
      <c r="S179" s="229"/>
      <c r="T179" s="230"/>
      <c r="AT179" s="231" t="s">
        <v>178</v>
      </c>
      <c r="AU179" s="231" t="s">
        <v>83</v>
      </c>
      <c r="AV179" s="15" t="s">
        <v>81</v>
      </c>
      <c r="AW179" s="15" t="s">
        <v>34</v>
      </c>
      <c r="AX179" s="15" t="s">
        <v>73</v>
      </c>
      <c r="AY179" s="231" t="s">
        <v>167</v>
      </c>
    </row>
    <row r="180" spans="2:51" s="13" customFormat="1" ht="11.25">
      <c r="B180" s="199"/>
      <c r="C180" s="200"/>
      <c r="D180" s="201" t="s">
        <v>178</v>
      </c>
      <c r="E180" s="202" t="s">
        <v>21</v>
      </c>
      <c r="F180" s="203" t="s">
        <v>277</v>
      </c>
      <c r="G180" s="200"/>
      <c r="H180" s="204">
        <v>141.75</v>
      </c>
      <c r="I180" s="205"/>
      <c r="J180" s="200"/>
      <c r="K180" s="200"/>
      <c r="L180" s="206"/>
      <c r="M180" s="207"/>
      <c r="N180" s="208"/>
      <c r="O180" s="208"/>
      <c r="P180" s="208"/>
      <c r="Q180" s="208"/>
      <c r="R180" s="208"/>
      <c r="S180" s="208"/>
      <c r="T180" s="209"/>
      <c r="AT180" s="210" t="s">
        <v>178</v>
      </c>
      <c r="AU180" s="210" t="s">
        <v>83</v>
      </c>
      <c r="AV180" s="13" t="s">
        <v>83</v>
      </c>
      <c r="AW180" s="13" t="s">
        <v>34</v>
      </c>
      <c r="AX180" s="13" t="s">
        <v>73</v>
      </c>
      <c r="AY180" s="210" t="s">
        <v>167</v>
      </c>
    </row>
    <row r="181" spans="2:51" s="13" customFormat="1" ht="11.25">
      <c r="B181" s="199"/>
      <c r="C181" s="200"/>
      <c r="D181" s="201" t="s">
        <v>178</v>
      </c>
      <c r="E181" s="202" t="s">
        <v>21</v>
      </c>
      <c r="F181" s="203" t="s">
        <v>278</v>
      </c>
      <c r="G181" s="200"/>
      <c r="H181" s="204">
        <v>12.148</v>
      </c>
      <c r="I181" s="205"/>
      <c r="J181" s="200"/>
      <c r="K181" s="200"/>
      <c r="L181" s="206"/>
      <c r="M181" s="207"/>
      <c r="N181" s="208"/>
      <c r="O181" s="208"/>
      <c r="P181" s="208"/>
      <c r="Q181" s="208"/>
      <c r="R181" s="208"/>
      <c r="S181" s="208"/>
      <c r="T181" s="209"/>
      <c r="AT181" s="210" t="s">
        <v>178</v>
      </c>
      <c r="AU181" s="210" t="s">
        <v>83</v>
      </c>
      <c r="AV181" s="13" t="s">
        <v>83</v>
      </c>
      <c r="AW181" s="13" t="s">
        <v>34</v>
      </c>
      <c r="AX181" s="13" t="s">
        <v>73</v>
      </c>
      <c r="AY181" s="210" t="s">
        <v>167</v>
      </c>
    </row>
    <row r="182" spans="2:51" s="13" customFormat="1" ht="11.25">
      <c r="B182" s="199"/>
      <c r="C182" s="200"/>
      <c r="D182" s="201" t="s">
        <v>178</v>
      </c>
      <c r="E182" s="202" t="s">
        <v>21</v>
      </c>
      <c r="F182" s="203" t="s">
        <v>279</v>
      </c>
      <c r="G182" s="200"/>
      <c r="H182" s="204">
        <v>40.079</v>
      </c>
      <c r="I182" s="205"/>
      <c r="J182" s="200"/>
      <c r="K182" s="200"/>
      <c r="L182" s="206"/>
      <c r="M182" s="207"/>
      <c r="N182" s="208"/>
      <c r="O182" s="208"/>
      <c r="P182" s="208"/>
      <c r="Q182" s="208"/>
      <c r="R182" s="208"/>
      <c r="S182" s="208"/>
      <c r="T182" s="209"/>
      <c r="AT182" s="210" t="s">
        <v>178</v>
      </c>
      <c r="AU182" s="210" t="s">
        <v>83</v>
      </c>
      <c r="AV182" s="13" t="s">
        <v>83</v>
      </c>
      <c r="AW182" s="13" t="s">
        <v>34</v>
      </c>
      <c r="AX182" s="13" t="s">
        <v>73</v>
      </c>
      <c r="AY182" s="210" t="s">
        <v>167</v>
      </c>
    </row>
    <row r="183" spans="2:51" s="13" customFormat="1" ht="11.25">
      <c r="B183" s="199"/>
      <c r="C183" s="200"/>
      <c r="D183" s="201" t="s">
        <v>178</v>
      </c>
      <c r="E183" s="202" t="s">
        <v>21</v>
      </c>
      <c r="F183" s="203" t="s">
        <v>280</v>
      </c>
      <c r="G183" s="200"/>
      <c r="H183" s="204">
        <v>49.062</v>
      </c>
      <c r="I183" s="205"/>
      <c r="J183" s="200"/>
      <c r="K183" s="200"/>
      <c r="L183" s="206"/>
      <c r="M183" s="207"/>
      <c r="N183" s="208"/>
      <c r="O183" s="208"/>
      <c r="P183" s="208"/>
      <c r="Q183" s="208"/>
      <c r="R183" s="208"/>
      <c r="S183" s="208"/>
      <c r="T183" s="209"/>
      <c r="AT183" s="210" t="s">
        <v>178</v>
      </c>
      <c r="AU183" s="210" t="s">
        <v>83</v>
      </c>
      <c r="AV183" s="13" t="s">
        <v>83</v>
      </c>
      <c r="AW183" s="13" t="s">
        <v>34</v>
      </c>
      <c r="AX183" s="13" t="s">
        <v>73</v>
      </c>
      <c r="AY183" s="210" t="s">
        <v>167</v>
      </c>
    </row>
    <row r="184" spans="2:51" s="13" customFormat="1" ht="11.25">
      <c r="B184" s="199"/>
      <c r="C184" s="200"/>
      <c r="D184" s="201" t="s">
        <v>178</v>
      </c>
      <c r="E184" s="202" t="s">
        <v>21</v>
      </c>
      <c r="F184" s="203" t="s">
        <v>281</v>
      </c>
      <c r="G184" s="200"/>
      <c r="H184" s="204">
        <v>43.782</v>
      </c>
      <c r="I184" s="205"/>
      <c r="J184" s="200"/>
      <c r="K184" s="200"/>
      <c r="L184" s="206"/>
      <c r="M184" s="207"/>
      <c r="N184" s="208"/>
      <c r="O184" s="208"/>
      <c r="P184" s="208"/>
      <c r="Q184" s="208"/>
      <c r="R184" s="208"/>
      <c r="S184" s="208"/>
      <c r="T184" s="209"/>
      <c r="AT184" s="210" t="s">
        <v>178</v>
      </c>
      <c r="AU184" s="210" t="s">
        <v>83</v>
      </c>
      <c r="AV184" s="13" t="s">
        <v>83</v>
      </c>
      <c r="AW184" s="13" t="s">
        <v>34</v>
      </c>
      <c r="AX184" s="13" t="s">
        <v>73</v>
      </c>
      <c r="AY184" s="210" t="s">
        <v>167</v>
      </c>
    </row>
    <row r="185" spans="2:51" s="13" customFormat="1" ht="11.25">
      <c r="B185" s="199"/>
      <c r="C185" s="200"/>
      <c r="D185" s="201" t="s">
        <v>178</v>
      </c>
      <c r="E185" s="202" t="s">
        <v>21</v>
      </c>
      <c r="F185" s="203" t="s">
        <v>282</v>
      </c>
      <c r="G185" s="200"/>
      <c r="H185" s="204">
        <v>43.782</v>
      </c>
      <c r="I185" s="205"/>
      <c r="J185" s="200"/>
      <c r="K185" s="200"/>
      <c r="L185" s="206"/>
      <c r="M185" s="207"/>
      <c r="N185" s="208"/>
      <c r="O185" s="208"/>
      <c r="P185" s="208"/>
      <c r="Q185" s="208"/>
      <c r="R185" s="208"/>
      <c r="S185" s="208"/>
      <c r="T185" s="209"/>
      <c r="AT185" s="210" t="s">
        <v>178</v>
      </c>
      <c r="AU185" s="210" t="s">
        <v>83</v>
      </c>
      <c r="AV185" s="13" t="s">
        <v>83</v>
      </c>
      <c r="AW185" s="13" t="s">
        <v>34</v>
      </c>
      <c r="AX185" s="13" t="s">
        <v>73</v>
      </c>
      <c r="AY185" s="210" t="s">
        <v>167</v>
      </c>
    </row>
    <row r="186" spans="2:51" s="13" customFormat="1" ht="11.25">
      <c r="B186" s="199"/>
      <c r="C186" s="200"/>
      <c r="D186" s="201" t="s">
        <v>178</v>
      </c>
      <c r="E186" s="202" t="s">
        <v>21</v>
      </c>
      <c r="F186" s="203" t="s">
        <v>283</v>
      </c>
      <c r="G186" s="200"/>
      <c r="H186" s="204">
        <v>12.206</v>
      </c>
      <c r="I186" s="205"/>
      <c r="J186" s="200"/>
      <c r="K186" s="200"/>
      <c r="L186" s="206"/>
      <c r="M186" s="207"/>
      <c r="N186" s="208"/>
      <c r="O186" s="208"/>
      <c r="P186" s="208"/>
      <c r="Q186" s="208"/>
      <c r="R186" s="208"/>
      <c r="S186" s="208"/>
      <c r="T186" s="209"/>
      <c r="AT186" s="210" t="s">
        <v>178</v>
      </c>
      <c r="AU186" s="210" t="s">
        <v>83</v>
      </c>
      <c r="AV186" s="13" t="s">
        <v>83</v>
      </c>
      <c r="AW186" s="13" t="s">
        <v>34</v>
      </c>
      <c r="AX186" s="13" t="s">
        <v>73</v>
      </c>
      <c r="AY186" s="210" t="s">
        <v>167</v>
      </c>
    </row>
    <row r="187" spans="2:51" s="13" customFormat="1" ht="11.25">
      <c r="B187" s="199"/>
      <c r="C187" s="200"/>
      <c r="D187" s="201" t="s">
        <v>178</v>
      </c>
      <c r="E187" s="202" t="s">
        <v>21</v>
      </c>
      <c r="F187" s="203" t="s">
        <v>284</v>
      </c>
      <c r="G187" s="200"/>
      <c r="H187" s="204">
        <v>39.882</v>
      </c>
      <c r="I187" s="205"/>
      <c r="J187" s="200"/>
      <c r="K187" s="200"/>
      <c r="L187" s="206"/>
      <c r="M187" s="207"/>
      <c r="N187" s="208"/>
      <c r="O187" s="208"/>
      <c r="P187" s="208"/>
      <c r="Q187" s="208"/>
      <c r="R187" s="208"/>
      <c r="S187" s="208"/>
      <c r="T187" s="209"/>
      <c r="AT187" s="210" t="s">
        <v>178</v>
      </c>
      <c r="AU187" s="210" t="s">
        <v>83</v>
      </c>
      <c r="AV187" s="13" t="s">
        <v>83</v>
      </c>
      <c r="AW187" s="13" t="s">
        <v>34</v>
      </c>
      <c r="AX187" s="13" t="s">
        <v>73</v>
      </c>
      <c r="AY187" s="210" t="s">
        <v>167</v>
      </c>
    </row>
    <row r="188" spans="2:51" s="13" customFormat="1" ht="11.25">
      <c r="B188" s="199"/>
      <c r="C188" s="200"/>
      <c r="D188" s="201" t="s">
        <v>178</v>
      </c>
      <c r="E188" s="202" t="s">
        <v>21</v>
      </c>
      <c r="F188" s="203" t="s">
        <v>285</v>
      </c>
      <c r="G188" s="200"/>
      <c r="H188" s="204">
        <v>12.206</v>
      </c>
      <c r="I188" s="205"/>
      <c r="J188" s="200"/>
      <c r="K188" s="200"/>
      <c r="L188" s="206"/>
      <c r="M188" s="207"/>
      <c r="N188" s="208"/>
      <c r="O188" s="208"/>
      <c r="P188" s="208"/>
      <c r="Q188" s="208"/>
      <c r="R188" s="208"/>
      <c r="S188" s="208"/>
      <c r="T188" s="209"/>
      <c r="AT188" s="210" t="s">
        <v>178</v>
      </c>
      <c r="AU188" s="210" t="s">
        <v>83</v>
      </c>
      <c r="AV188" s="13" t="s">
        <v>83</v>
      </c>
      <c r="AW188" s="13" t="s">
        <v>34</v>
      </c>
      <c r="AX188" s="13" t="s">
        <v>73</v>
      </c>
      <c r="AY188" s="210" t="s">
        <v>167</v>
      </c>
    </row>
    <row r="189" spans="2:51" s="13" customFormat="1" ht="11.25">
      <c r="B189" s="199"/>
      <c r="C189" s="200"/>
      <c r="D189" s="201" t="s">
        <v>178</v>
      </c>
      <c r="E189" s="202" t="s">
        <v>21</v>
      </c>
      <c r="F189" s="203" t="s">
        <v>286</v>
      </c>
      <c r="G189" s="200"/>
      <c r="H189" s="204">
        <v>39.882</v>
      </c>
      <c r="I189" s="205"/>
      <c r="J189" s="200"/>
      <c r="K189" s="200"/>
      <c r="L189" s="206"/>
      <c r="M189" s="207"/>
      <c r="N189" s="208"/>
      <c r="O189" s="208"/>
      <c r="P189" s="208"/>
      <c r="Q189" s="208"/>
      <c r="R189" s="208"/>
      <c r="S189" s="208"/>
      <c r="T189" s="209"/>
      <c r="AT189" s="210" t="s">
        <v>178</v>
      </c>
      <c r="AU189" s="210" t="s">
        <v>83</v>
      </c>
      <c r="AV189" s="13" t="s">
        <v>83</v>
      </c>
      <c r="AW189" s="13" t="s">
        <v>34</v>
      </c>
      <c r="AX189" s="13" t="s">
        <v>73</v>
      </c>
      <c r="AY189" s="210" t="s">
        <v>167</v>
      </c>
    </row>
    <row r="190" spans="2:51" s="13" customFormat="1" ht="11.25">
      <c r="B190" s="199"/>
      <c r="C190" s="200"/>
      <c r="D190" s="201" t="s">
        <v>178</v>
      </c>
      <c r="E190" s="202" t="s">
        <v>21</v>
      </c>
      <c r="F190" s="203" t="s">
        <v>287</v>
      </c>
      <c r="G190" s="200"/>
      <c r="H190" s="204">
        <v>10.943</v>
      </c>
      <c r="I190" s="205"/>
      <c r="J190" s="200"/>
      <c r="K190" s="200"/>
      <c r="L190" s="206"/>
      <c r="M190" s="207"/>
      <c r="N190" s="208"/>
      <c r="O190" s="208"/>
      <c r="P190" s="208"/>
      <c r="Q190" s="208"/>
      <c r="R190" s="208"/>
      <c r="S190" s="208"/>
      <c r="T190" s="209"/>
      <c r="AT190" s="210" t="s">
        <v>178</v>
      </c>
      <c r="AU190" s="210" t="s">
        <v>83</v>
      </c>
      <c r="AV190" s="13" t="s">
        <v>83</v>
      </c>
      <c r="AW190" s="13" t="s">
        <v>34</v>
      </c>
      <c r="AX190" s="13" t="s">
        <v>73</v>
      </c>
      <c r="AY190" s="210" t="s">
        <v>167</v>
      </c>
    </row>
    <row r="191" spans="2:51" s="13" customFormat="1" ht="11.25">
      <c r="B191" s="199"/>
      <c r="C191" s="200"/>
      <c r="D191" s="201" t="s">
        <v>178</v>
      </c>
      <c r="E191" s="202" t="s">
        <v>21</v>
      </c>
      <c r="F191" s="203" t="s">
        <v>288</v>
      </c>
      <c r="G191" s="200"/>
      <c r="H191" s="204">
        <v>14.628</v>
      </c>
      <c r="I191" s="205"/>
      <c r="J191" s="200"/>
      <c r="K191" s="200"/>
      <c r="L191" s="206"/>
      <c r="M191" s="207"/>
      <c r="N191" s="208"/>
      <c r="O191" s="208"/>
      <c r="P191" s="208"/>
      <c r="Q191" s="208"/>
      <c r="R191" s="208"/>
      <c r="S191" s="208"/>
      <c r="T191" s="209"/>
      <c r="AT191" s="210" t="s">
        <v>178</v>
      </c>
      <c r="AU191" s="210" t="s">
        <v>83</v>
      </c>
      <c r="AV191" s="13" t="s">
        <v>83</v>
      </c>
      <c r="AW191" s="13" t="s">
        <v>34</v>
      </c>
      <c r="AX191" s="13" t="s">
        <v>73</v>
      </c>
      <c r="AY191" s="210" t="s">
        <v>167</v>
      </c>
    </row>
    <row r="192" spans="2:51" s="13" customFormat="1" ht="11.25">
      <c r="B192" s="199"/>
      <c r="C192" s="200"/>
      <c r="D192" s="201" t="s">
        <v>178</v>
      </c>
      <c r="E192" s="202" t="s">
        <v>21</v>
      </c>
      <c r="F192" s="203" t="s">
        <v>289</v>
      </c>
      <c r="G192" s="200"/>
      <c r="H192" s="204">
        <v>36.642</v>
      </c>
      <c r="I192" s="205"/>
      <c r="J192" s="200"/>
      <c r="K192" s="200"/>
      <c r="L192" s="206"/>
      <c r="M192" s="207"/>
      <c r="N192" s="208"/>
      <c r="O192" s="208"/>
      <c r="P192" s="208"/>
      <c r="Q192" s="208"/>
      <c r="R192" s="208"/>
      <c r="S192" s="208"/>
      <c r="T192" s="209"/>
      <c r="AT192" s="210" t="s">
        <v>178</v>
      </c>
      <c r="AU192" s="210" t="s">
        <v>83</v>
      </c>
      <c r="AV192" s="13" t="s">
        <v>83</v>
      </c>
      <c r="AW192" s="13" t="s">
        <v>34</v>
      </c>
      <c r="AX192" s="13" t="s">
        <v>73</v>
      </c>
      <c r="AY192" s="210" t="s">
        <v>167</v>
      </c>
    </row>
    <row r="193" spans="2:51" s="13" customFormat="1" ht="11.25">
      <c r="B193" s="199"/>
      <c r="C193" s="200"/>
      <c r="D193" s="201" t="s">
        <v>178</v>
      </c>
      <c r="E193" s="202" t="s">
        <v>21</v>
      </c>
      <c r="F193" s="203" t="s">
        <v>290</v>
      </c>
      <c r="G193" s="200"/>
      <c r="H193" s="204">
        <v>10.769</v>
      </c>
      <c r="I193" s="205"/>
      <c r="J193" s="200"/>
      <c r="K193" s="200"/>
      <c r="L193" s="206"/>
      <c r="M193" s="207"/>
      <c r="N193" s="208"/>
      <c r="O193" s="208"/>
      <c r="P193" s="208"/>
      <c r="Q193" s="208"/>
      <c r="R193" s="208"/>
      <c r="S193" s="208"/>
      <c r="T193" s="209"/>
      <c r="AT193" s="210" t="s">
        <v>178</v>
      </c>
      <c r="AU193" s="210" t="s">
        <v>83</v>
      </c>
      <c r="AV193" s="13" t="s">
        <v>83</v>
      </c>
      <c r="AW193" s="13" t="s">
        <v>34</v>
      </c>
      <c r="AX193" s="13" t="s">
        <v>73</v>
      </c>
      <c r="AY193" s="210" t="s">
        <v>167</v>
      </c>
    </row>
    <row r="194" spans="2:51" s="13" customFormat="1" ht="11.25">
      <c r="B194" s="199"/>
      <c r="C194" s="200"/>
      <c r="D194" s="201" t="s">
        <v>178</v>
      </c>
      <c r="E194" s="202" t="s">
        <v>21</v>
      </c>
      <c r="F194" s="203" t="s">
        <v>291</v>
      </c>
      <c r="G194" s="200"/>
      <c r="H194" s="204">
        <v>13.863</v>
      </c>
      <c r="I194" s="205"/>
      <c r="J194" s="200"/>
      <c r="K194" s="200"/>
      <c r="L194" s="206"/>
      <c r="M194" s="207"/>
      <c r="N194" s="208"/>
      <c r="O194" s="208"/>
      <c r="P194" s="208"/>
      <c r="Q194" s="208"/>
      <c r="R194" s="208"/>
      <c r="S194" s="208"/>
      <c r="T194" s="209"/>
      <c r="AT194" s="210" t="s">
        <v>178</v>
      </c>
      <c r="AU194" s="210" t="s">
        <v>83</v>
      </c>
      <c r="AV194" s="13" t="s">
        <v>83</v>
      </c>
      <c r="AW194" s="13" t="s">
        <v>34</v>
      </c>
      <c r="AX194" s="13" t="s">
        <v>73</v>
      </c>
      <c r="AY194" s="210" t="s">
        <v>167</v>
      </c>
    </row>
    <row r="195" spans="2:51" s="13" customFormat="1" ht="11.25">
      <c r="B195" s="199"/>
      <c r="C195" s="200"/>
      <c r="D195" s="201" t="s">
        <v>178</v>
      </c>
      <c r="E195" s="202" t="s">
        <v>21</v>
      </c>
      <c r="F195" s="203" t="s">
        <v>292</v>
      </c>
      <c r="G195" s="200"/>
      <c r="H195" s="204">
        <v>36.814</v>
      </c>
      <c r="I195" s="205"/>
      <c r="J195" s="200"/>
      <c r="K195" s="200"/>
      <c r="L195" s="206"/>
      <c r="M195" s="207"/>
      <c r="N195" s="208"/>
      <c r="O195" s="208"/>
      <c r="P195" s="208"/>
      <c r="Q195" s="208"/>
      <c r="R195" s="208"/>
      <c r="S195" s="208"/>
      <c r="T195" s="209"/>
      <c r="AT195" s="210" t="s">
        <v>178</v>
      </c>
      <c r="AU195" s="210" t="s">
        <v>83</v>
      </c>
      <c r="AV195" s="13" t="s">
        <v>83</v>
      </c>
      <c r="AW195" s="13" t="s">
        <v>34</v>
      </c>
      <c r="AX195" s="13" t="s">
        <v>73</v>
      </c>
      <c r="AY195" s="210" t="s">
        <v>167</v>
      </c>
    </row>
    <row r="196" spans="2:51" s="13" customFormat="1" ht="11.25">
      <c r="B196" s="199"/>
      <c r="C196" s="200"/>
      <c r="D196" s="201" t="s">
        <v>178</v>
      </c>
      <c r="E196" s="202" t="s">
        <v>21</v>
      </c>
      <c r="F196" s="203" t="s">
        <v>293</v>
      </c>
      <c r="G196" s="200"/>
      <c r="H196" s="204">
        <v>47.88</v>
      </c>
      <c r="I196" s="205"/>
      <c r="J196" s="200"/>
      <c r="K196" s="200"/>
      <c r="L196" s="206"/>
      <c r="M196" s="207"/>
      <c r="N196" s="208"/>
      <c r="O196" s="208"/>
      <c r="P196" s="208"/>
      <c r="Q196" s="208"/>
      <c r="R196" s="208"/>
      <c r="S196" s="208"/>
      <c r="T196" s="209"/>
      <c r="AT196" s="210" t="s">
        <v>178</v>
      </c>
      <c r="AU196" s="210" t="s">
        <v>83</v>
      </c>
      <c r="AV196" s="13" t="s">
        <v>83</v>
      </c>
      <c r="AW196" s="13" t="s">
        <v>34</v>
      </c>
      <c r="AX196" s="13" t="s">
        <v>73</v>
      </c>
      <c r="AY196" s="210" t="s">
        <v>167</v>
      </c>
    </row>
    <row r="197" spans="2:51" s="13" customFormat="1" ht="11.25">
      <c r="B197" s="199"/>
      <c r="C197" s="200"/>
      <c r="D197" s="201" t="s">
        <v>178</v>
      </c>
      <c r="E197" s="202" t="s">
        <v>21</v>
      </c>
      <c r="F197" s="203" t="s">
        <v>294</v>
      </c>
      <c r="G197" s="200"/>
      <c r="H197" s="204">
        <v>15.764</v>
      </c>
      <c r="I197" s="205"/>
      <c r="J197" s="200"/>
      <c r="K197" s="200"/>
      <c r="L197" s="206"/>
      <c r="M197" s="207"/>
      <c r="N197" s="208"/>
      <c r="O197" s="208"/>
      <c r="P197" s="208"/>
      <c r="Q197" s="208"/>
      <c r="R197" s="208"/>
      <c r="S197" s="208"/>
      <c r="T197" s="209"/>
      <c r="AT197" s="210" t="s">
        <v>178</v>
      </c>
      <c r="AU197" s="210" t="s">
        <v>83</v>
      </c>
      <c r="AV197" s="13" t="s">
        <v>83</v>
      </c>
      <c r="AW197" s="13" t="s">
        <v>34</v>
      </c>
      <c r="AX197" s="13" t="s">
        <v>73</v>
      </c>
      <c r="AY197" s="210" t="s">
        <v>167</v>
      </c>
    </row>
    <row r="198" spans="2:51" s="13" customFormat="1" ht="11.25">
      <c r="B198" s="199"/>
      <c r="C198" s="200"/>
      <c r="D198" s="201" t="s">
        <v>178</v>
      </c>
      <c r="E198" s="202" t="s">
        <v>21</v>
      </c>
      <c r="F198" s="203" t="s">
        <v>295</v>
      </c>
      <c r="G198" s="200"/>
      <c r="H198" s="204">
        <v>12.461</v>
      </c>
      <c r="I198" s="205"/>
      <c r="J198" s="200"/>
      <c r="K198" s="200"/>
      <c r="L198" s="206"/>
      <c r="M198" s="207"/>
      <c r="N198" s="208"/>
      <c r="O198" s="208"/>
      <c r="P198" s="208"/>
      <c r="Q198" s="208"/>
      <c r="R198" s="208"/>
      <c r="S198" s="208"/>
      <c r="T198" s="209"/>
      <c r="AT198" s="210" t="s">
        <v>178</v>
      </c>
      <c r="AU198" s="210" t="s">
        <v>83</v>
      </c>
      <c r="AV198" s="13" t="s">
        <v>83</v>
      </c>
      <c r="AW198" s="13" t="s">
        <v>34</v>
      </c>
      <c r="AX198" s="13" t="s">
        <v>73</v>
      </c>
      <c r="AY198" s="210" t="s">
        <v>167</v>
      </c>
    </row>
    <row r="199" spans="2:51" s="13" customFormat="1" ht="11.25">
      <c r="B199" s="199"/>
      <c r="C199" s="200"/>
      <c r="D199" s="201" t="s">
        <v>178</v>
      </c>
      <c r="E199" s="202" t="s">
        <v>21</v>
      </c>
      <c r="F199" s="203" t="s">
        <v>296</v>
      </c>
      <c r="G199" s="200"/>
      <c r="H199" s="204">
        <v>16.529</v>
      </c>
      <c r="I199" s="205"/>
      <c r="J199" s="200"/>
      <c r="K199" s="200"/>
      <c r="L199" s="206"/>
      <c r="M199" s="207"/>
      <c r="N199" s="208"/>
      <c r="O199" s="208"/>
      <c r="P199" s="208"/>
      <c r="Q199" s="208"/>
      <c r="R199" s="208"/>
      <c r="S199" s="208"/>
      <c r="T199" s="209"/>
      <c r="AT199" s="210" t="s">
        <v>178</v>
      </c>
      <c r="AU199" s="210" t="s">
        <v>83</v>
      </c>
      <c r="AV199" s="13" t="s">
        <v>83</v>
      </c>
      <c r="AW199" s="13" t="s">
        <v>34</v>
      </c>
      <c r="AX199" s="13" t="s">
        <v>73</v>
      </c>
      <c r="AY199" s="210" t="s">
        <v>167</v>
      </c>
    </row>
    <row r="200" spans="2:51" s="13" customFormat="1" ht="11.25">
      <c r="B200" s="199"/>
      <c r="C200" s="200"/>
      <c r="D200" s="201" t="s">
        <v>178</v>
      </c>
      <c r="E200" s="202" t="s">
        <v>21</v>
      </c>
      <c r="F200" s="203" t="s">
        <v>297</v>
      </c>
      <c r="G200" s="200"/>
      <c r="H200" s="204">
        <v>39.882</v>
      </c>
      <c r="I200" s="205"/>
      <c r="J200" s="200"/>
      <c r="K200" s="200"/>
      <c r="L200" s="206"/>
      <c r="M200" s="207"/>
      <c r="N200" s="208"/>
      <c r="O200" s="208"/>
      <c r="P200" s="208"/>
      <c r="Q200" s="208"/>
      <c r="R200" s="208"/>
      <c r="S200" s="208"/>
      <c r="T200" s="209"/>
      <c r="AT200" s="210" t="s">
        <v>178</v>
      </c>
      <c r="AU200" s="210" t="s">
        <v>83</v>
      </c>
      <c r="AV200" s="13" t="s">
        <v>83</v>
      </c>
      <c r="AW200" s="13" t="s">
        <v>34</v>
      </c>
      <c r="AX200" s="13" t="s">
        <v>73</v>
      </c>
      <c r="AY200" s="210" t="s">
        <v>167</v>
      </c>
    </row>
    <row r="201" spans="2:51" s="13" customFormat="1" ht="11.25">
      <c r="B201" s="199"/>
      <c r="C201" s="200"/>
      <c r="D201" s="201" t="s">
        <v>178</v>
      </c>
      <c r="E201" s="202" t="s">
        <v>21</v>
      </c>
      <c r="F201" s="203" t="s">
        <v>298</v>
      </c>
      <c r="G201" s="200"/>
      <c r="H201" s="204">
        <v>43.782</v>
      </c>
      <c r="I201" s="205"/>
      <c r="J201" s="200"/>
      <c r="K201" s="200"/>
      <c r="L201" s="206"/>
      <c r="M201" s="207"/>
      <c r="N201" s="208"/>
      <c r="O201" s="208"/>
      <c r="P201" s="208"/>
      <c r="Q201" s="208"/>
      <c r="R201" s="208"/>
      <c r="S201" s="208"/>
      <c r="T201" s="209"/>
      <c r="AT201" s="210" t="s">
        <v>178</v>
      </c>
      <c r="AU201" s="210" t="s">
        <v>83</v>
      </c>
      <c r="AV201" s="13" t="s">
        <v>83</v>
      </c>
      <c r="AW201" s="13" t="s">
        <v>34</v>
      </c>
      <c r="AX201" s="13" t="s">
        <v>73</v>
      </c>
      <c r="AY201" s="210" t="s">
        <v>167</v>
      </c>
    </row>
    <row r="202" spans="2:51" s="13" customFormat="1" ht="11.25">
      <c r="B202" s="199"/>
      <c r="C202" s="200"/>
      <c r="D202" s="201" t="s">
        <v>178</v>
      </c>
      <c r="E202" s="202" t="s">
        <v>21</v>
      </c>
      <c r="F202" s="203" t="s">
        <v>299</v>
      </c>
      <c r="G202" s="200"/>
      <c r="H202" s="204">
        <v>15.138</v>
      </c>
      <c r="I202" s="205"/>
      <c r="J202" s="200"/>
      <c r="K202" s="200"/>
      <c r="L202" s="206"/>
      <c r="M202" s="207"/>
      <c r="N202" s="208"/>
      <c r="O202" s="208"/>
      <c r="P202" s="208"/>
      <c r="Q202" s="208"/>
      <c r="R202" s="208"/>
      <c r="S202" s="208"/>
      <c r="T202" s="209"/>
      <c r="AT202" s="210" t="s">
        <v>178</v>
      </c>
      <c r="AU202" s="210" t="s">
        <v>83</v>
      </c>
      <c r="AV202" s="13" t="s">
        <v>83</v>
      </c>
      <c r="AW202" s="13" t="s">
        <v>34</v>
      </c>
      <c r="AX202" s="13" t="s">
        <v>73</v>
      </c>
      <c r="AY202" s="210" t="s">
        <v>167</v>
      </c>
    </row>
    <row r="203" spans="2:51" s="13" customFormat="1" ht="11.25">
      <c r="B203" s="199"/>
      <c r="C203" s="200"/>
      <c r="D203" s="201" t="s">
        <v>178</v>
      </c>
      <c r="E203" s="202" t="s">
        <v>21</v>
      </c>
      <c r="F203" s="203" t="s">
        <v>300</v>
      </c>
      <c r="G203" s="200"/>
      <c r="H203" s="204">
        <v>36.839</v>
      </c>
      <c r="I203" s="205"/>
      <c r="J203" s="200"/>
      <c r="K203" s="200"/>
      <c r="L203" s="206"/>
      <c r="M203" s="207"/>
      <c r="N203" s="208"/>
      <c r="O203" s="208"/>
      <c r="P203" s="208"/>
      <c r="Q203" s="208"/>
      <c r="R203" s="208"/>
      <c r="S203" s="208"/>
      <c r="T203" s="209"/>
      <c r="AT203" s="210" t="s">
        <v>178</v>
      </c>
      <c r="AU203" s="210" t="s">
        <v>83</v>
      </c>
      <c r="AV203" s="13" t="s">
        <v>83</v>
      </c>
      <c r="AW203" s="13" t="s">
        <v>34</v>
      </c>
      <c r="AX203" s="13" t="s">
        <v>73</v>
      </c>
      <c r="AY203" s="210" t="s">
        <v>167</v>
      </c>
    </row>
    <row r="204" spans="2:51" s="13" customFormat="1" ht="11.25">
      <c r="B204" s="199"/>
      <c r="C204" s="200"/>
      <c r="D204" s="201" t="s">
        <v>178</v>
      </c>
      <c r="E204" s="202" t="s">
        <v>21</v>
      </c>
      <c r="F204" s="203" t="s">
        <v>301</v>
      </c>
      <c r="G204" s="200"/>
      <c r="H204" s="204">
        <v>47.486</v>
      </c>
      <c r="I204" s="205"/>
      <c r="J204" s="200"/>
      <c r="K204" s="200"/>
      <c r="L204" s="206"/>
      <c r="M204" s="207"/>
      <c r="N204" s="208"/>
      <c r="O204" s="208"/>
      <c r="P204" s="208"/>
      <c r="Q204" s="208"/>
      <c r="R204" s="208"/>
      <c r="S204" s="208"/>
      <c r="T204" s="209"/>
      <c r="AT204" s="210" t="s">
        <v>178</v>
      </c>
      <c r="AU204" s="210" t="s">
        <v>83</v>
      </c>
      <c r="AV204" s="13" t="s">
        <v>83</v>
      </c>
      <c r="AW204" s="13" t="s">
        <v>34</v>
      </c>
      <c r="AX204" s="13" t="s">
        <v>73</v>
      </c>
      <c r="AY204" s="210" t="s">
        <v>167</v>
      </c>
    </row>
    <row r="205" spans="2:51" s="13" customFormat="1" ht="11.25">
      <c r="B205" s="199"/>
      <c r="C205" s="200"/>
      <c r="D205" s="201" t="s">
        <v>178</v>
      </c>
      <c r="E205" s="202" t="s">
        <v>21</v>
      </c>
      <c r="F205" s="203" t="s">
        <v>302</v>
      </c>
      <c r="G205" s="200"/>
      <c r="H205" s="204">
        <v>16.529</v>
      </c>
      <c r="I205" s="205"/>
      <c r="J205" s="200"/>
      <c r="K205" s="200"/>
      <c r="L205" s="206"/>
      <c r="M205" s="207"/>
      <c r="N205" s="208"/>
      <c r="O205" s="208"/>
      <c r="P205" s="208"/>
      <c r="Q205" s="208"/>
      <c r="R205" s="208"/>
      <c r="S205" s="208"/>
      <c r="T205" s="209"/>
      <c r="AT205" s="210" t="s">
        <v>178</v>
      </c>
      <c r="AU205" s="210" t="s">
        <v>83</v>
      </c>
      <c r="AV205" s="13" t="s">
        <v>83</v>
      </c>
      <c r="AW205" s="13" t="s">
        <v>34</v>
      </c>
      <c r="AX205" s="13" t="s">
        <v>73</v>
      </c>
      <c r="AY205" s="210" t="s">
        <v>167</v>
      </c>
    </row>
    <row r="206" spans="2:51" s="13" customFormat="1" ht="11.25">
      <c r="B206" s="199"/>
      <c r="C206" s="200"/>
      <c r="D206" s="201" t="s">
        <v>178</v>
      </c>
      <c r="E206" s="202" t="s">
        <v>21</v>
      </c>
      <c r="F206" s="203" t="s">
        <v>303</v>
      </c>
      <c r="G206" s="200"/>
      <c r="H206" s="204">
        <v>47.486</v>
      </c>
      <c r="I206" s="205"/>
      <c r="J206" s="200"/>
      <c r="K206" s="200"/>
      <c r="L206" s="206"/>
      <c r="M206" s="207"/>
      <c r="N206" s="208"/>
      <c r="O206" s="208"/>
      <c r="P206" s="208"/>
      <c r="Q206" s="208"/>
      <c r="R206" s="208"/>
      <c r="S206" s="208"/>
      <c r="T206" s="209"/>
      <c r="AT206" s="210" t="s">
        <v>178</v>
      </c>
      <c r="AU206" s="210" t="s">
        <v>83</v>
      </c>
      <c r="AV206" s="13" t="s">
        <v>83</v>
      </c>
      <c r="AW206" s="13" t="s">
        <v>34</v>
      </c>
      <c r="AX206" s="13" t="s">
        <v>73</v>
      </c>
      <c r="AY206" s="210" t="s">
        <v>167</v>
      </c>
    </row>
    <row r="207" spans="2:51" s="13" customFormat="1" ht="11.25">
      <c r="B207" s="199"/>
      <c r="C207" s="200"/>
      <c r="D207" s="201" t="s">
        <v>178</v>
      </c>
      <c r="E207" s="202" t="s">
        <v>21</v>
      </c>
      <c r="F207" s="203" t="s">
        <v>304</v>
      </c>
      <c r="G207" s="200"/>
      <c r="H207" s="204">
        <v>16.019</v>
      </c>
      <c r="I207" s="205"/>
      <c r="J207" s="200"/>
      <c r="K207" s="200"/>
      <c r="L207" s="206"/>
      <c r="M207" s="207"/>
      <c r="N207" s="208"/>
      <c r="O207" s="208"/>
      <c r="P207" s="208"/>
      <c r="Q207" s="208"/>
      <c r="R207" s="208"/>
      <c r="S207" s="208"/>
      <c r="T207" s="209"/>
      <c r="AT207" s="210" t="s">
        <v>178</v>
      </c>
      <c r="AU207" s="210" t="s">
        <v>83</v>
      </c>
      <c r="AV207" s="13" t="s">
        <v>83</v>
      </c>
      <c r="AW207" s="13" t="s">
        <v>34</v>
      </c>
      <c r="AX207" s="13" t="s">
        <v>73</v>
      </c>
      <c r="AY207" s="210" t="s">
        <v>167</v>
      </c>
    </row>
    <row r="208" spans="2:51" s="13" customFormat="1" ht="11.25">
      <c r="B208" s="199"/>
      <c r="C208" s="200"/>
      <c r="D208" s="201" t="s">
        <v>178</v>
      </c>
      <c r="E208" s="202" t="s">
        <v>21</v>
      </c>
      <c r="F208" s="203" t="s">
        <v>305</v>
      </c>
      <c r="G208" s="200"/>
      <c r="H208" s="204">
        <v>42.206</v>
      </c>
      <c r="I208" s="205"/>
      <c r="J208" s="200"/>
      <c r="K208" s="200"/>
      <c r="L208" s="206"/>
      <c r="M208" s="207"/>
      <c r="N208" s="208"/>
      <c r="O208" s="208"/>
      <c r="P208" s="208"/>
      <c r="Q208" s="208"/>
      <c r="R208" s="208"/>
      <c r="S208" s="208"/>
      <c r="T208" s="209"/>
      <c r="AT208" s="210" t="s">
        <v>178</v>
      </c>
      <c r="AU208" s="210" t="s">
        <v>83</v>
      </c>
      <c r="AV208" s="13" t="s">
        <v>83</v>
      </c>
      <c r="AW208" s="13" t="s">
        <v>34</v>
      </c>
      <c r="AX208" s="13" t="s">
        <v>73</v>
      </c>
      <c r="AY208" s="210" t="s">
        <v>167</v>
      </c>
    </row>
    <row r="209" spans="2:51" s="14" customFormat="1" ht="11.25">
      <c r="B209" s="211"/>
      <c r="C209" s="212"/>
      <c r="D209" s="201" t="s">
        <v>178</v>
      </c>
      <c r="E209" s="213" t="s">
        <v>21</v>
      </c>
      <c r="F209" s="214" t="s">
        <v>180</v>
      </c>
      <c r="G209" s="212"/>
      <c r="H209" s="215">
        <v>956.439</v>
      </c>
      <c r="I209" s="216"/>
      <c r="J209" s="212"/>
      <c r="K209" s="212"/>
      <c r="L209" s="217"/>
      <c r="M209" s="218"/>
      <c r="N209" s="219"/>
      <c r="O209" s="219"/>
      <c r="P209" s="219"/>
      <c r="Q209" s="219"/>
      <c r="R209" s="219"/>
      <c r="S209" s="219"/>
      <c r="T209" s="220"/>
      <c r="AT209" s="221" t="s">
        <v>178</v>
      </c>
      <c r="AU209" s="221" t="s">
        <v>83</v>
      </c>
      <c r="AV209" s="14" t="s">
        <v>168</v>
      </c>
      <c r="AW209" s="14" t="s">
        <v>34</v>
      </c>
      <c r="AX209" s="14" t="s">
        <v>73</v>
      </c>
      <c r="AY209" s="221" t="s">
        <v>167</v>
      </c>
    </row>
    <row r="210" spans="2:51" s="13" customFormat="1" ht="11.25">
      <c r="B210" s="199"/>
      <c r="C210" s="200"/>
      <c r="D210" s="201" t="s">
        <v>178</v>
      </c>
      <c r="E210" s="202" t="s">
        <v>21</v>
      </c>
      <c r="F210" s="203" t="s">
        <v>306</v>
      </c>
      <c r="G210" s="200"/>
      <c r="H210" s="204">
        <v>0</v>
      </c>
      <c r="I210" s="205"/>
      <c r="J210" s="200"/>
      <c r="K210" s="200"/>
      <c r="L210" s="206"/>
      <c r="M210" s="207"/>
      <c r="N210" s="208"/>
      <c r="O210" s="208"/>
      <c r="P210" s="208"/>
      <c r="Q210" s="208"/>
      <c r="R210" s="208"/>
      <c r="S210" s="208"/>
      <c r="T210" s="209"/>
      <c r="AT210" s="210" t="s">
        <v>178</v>
      </c>
      <c r="AU210" s="210" t="s">
        <v>83</v>
      </c>
      <c r="AV210" s="13" t="s">
        <v>83</v>
      </c>
      <c r="AW210" s="13" t="s">
        <v>34</v>
      </c>
      <c r="AX210" s="13" t="s">
        <v>73</v>
      </c>
      <c r="AY210" s="210" t="s">
        <v>167</v>
      </c>
    </row>
    <row r="211" spans="2:51" s="15" customFormat="1" ht="11.25">
      <c r="B211" s="222"/>
      <c r="C211" s="223"/>
      <c r="D211" s="201" t="s">
        <v>178</v>
      </c>
      <c r="E211" s="224" t="s">
        <v>21</v>
      </c>
      <c r="F211" s="225" t="s">
        <v>307</v>
      </c>
      <c r="G211" s="223"/>
      <c r="H211" s="224" t="s">
        <v>21</v>
      </c>
      <c r="I211" s="226"/>
      <c r="J211" s="223"/>
      <c r="K211" s="223"/>
      <c r="L211" s="227"/>
      <c r="M211" s="228"/>
      <c r="N211" s="229"/>
      <c r="O211" s="229"/>
      <c r="P211" s="229"/>
      <c r="Q211" s="229"/>
      <c r="R211" s="229"/>
      <c r="S211" s="229"/>
      <c r="T211" s="230"/>
      <c r="AT211" s="231" t="s">
        <v>178</v>
      </c>
      <c r="AU211" s="231" t="s">
        <v>83</v>
      </c>
      <c r="AV211" s="15" t="s">
        <v>81</v>
      </c>
      <c r="AW211" s="15" t="s">
        <v>34</v>
      </c>
      <c r="AX211" s="15" t="s">
        <v>73</v>
      </c>
      <c r="AY211" s="231" t="s">
        <v>167</v>
      </c>
    </row>
    <row r="212" spans="2:51" s="13" customFormat="1" ht="11.25">
      <c r="B212" s="199"/>
      <c r="C212" s="200"/>
      <c r="D212" s="201" t="s">
        <v>178</v>
      </c>
      <c r="E212" s="202" t="s">
        <v>21</v>
      </c>
      <c r="F212" s="203" t="s">
        <v>308</v>
      </c>
      <c r="G212" s="200"/>
      <c r="H212" s="204">
        <v>30.049</v>
      </c>
      <c r="I212" s="205"/>
      <c r="J212" s="200"/>
      <c r="K212" s="200"/>
      <c r="L212" s="206"/>
      <c r="M212" s="207"/>
      <c r="N212" s="208"/>
      <c r="O212" s="208"/>
      <c r="P212" s="208"/>
      <c r="Q212" s="208"/>
      <c r="R212" s="208"/>
      <c r="S212" s="208"/>
      <c r="T212" s="209"/>
      <c r="AT212" s="210" t="s">
        <v>178</v>
      </c>
      <c r="AU212" s="210" t="s">
        <v>83</v>
      </c>
      <c r="AV212" s="13" t="s">
        <v>83</v>
      </c>
      <c r="AW212" s="13" t="s">
        <v>34</v>
      </c>
      <c r="AX212" s="13" t="s">
        <v>73</v>
      </c>
      <c r="AY212" s="210" t="s">
        <v>167</v>
      </c>
    </row>
    <row r="213" spans="2:51" s="13" customFormat="1" ht="11.25">
      <c r="B213" s="199"/>
      <c r="C213" s="200"/>
      <c r="D213" s="201" t="s">
        <v>178</v>
      </c>
      <c r="E213" s="202" t="s">
        <v>21</v>
      </c>
      <c r="F213" s="203" t="s">
        <v>309</v>
      </c>
      <c r="G213" s="200"/>
      <c r="H213" s="204">
        <v>2.475</v>
      </c>
      <c r="I213" s="205"/>
      <c r="J213" s="200"/>
      <c r="K213" s="200"/>
      <c r="L213" s="206"/>
      <c r="M213" s="207"/>
      <c r="N213" s="208"/>
      <c r="O213" s="208"/>
      <c r="P213" s="208"/>
      <c r="Q213" s="208"/>
      <c r="R213" s="208"/>
      <c r="S213" s="208"/>
      <c r="T213" s="209"/>
      <c r="AT213" s="210" t="s">
        <v>178</v>
      </c>
      <c r="AU213" s="210" t="s">
        <v>83</v>
      </c>
      <c r="AV213" s="13" t="s">
        <v>83</v>
      </c>
      <c r="AW213" s="13" t="s">
        <v>34</v>
      </c>
      <c r="AX213" s="13" t="s">
        <v>73</v>
      </c>
      <c r="AY213" s="210" t="s">
        <v>167</v>
      </c>
    </row>
    <row r="214" spans="2:51" s="13" customFormat="1" ht="11.25">
      <c r="B214" s="199"/>
      <c r="C214" s="200"/>
      <c r="D214" s="201" t="s">
        <v>178</v>
      </c>
      <c r="E214" s="202" t="s">
        <v>21</v>
      </c>
      <c r="F214" s="203" t="s">
        <v>310</v>
      </c>
      <c r="G214" s="200"/>
      <c r="H214" s="204">
        <v>2.448</v>
      </c>
      <c r="I214" s="205"/>
      <c r="J214" s="200"/>
      <c r="K214" s="200"/>
      <c r="L214" s="206"/>
      <c r="M214" s="207"/>
      <c r="N214" s="208"/>
      <c r="O214" s="208"/>
      <c r="P214" s="208"/>
      <c r="Q214" s="208"/>
      <c r="R214" s="208"/>
      <c r="S214" s="208"/>
      <c r="T214" s="209"/>
      <c r="AT214" s="210" t="s">
        <v>178</v>
      </c>
      <c r="AU214" s="210" t="s">
        <v>83</v>
      </c>
      <c r="AV214" s="13" t="s">
        <v>83</v>
      </c>
      <c r="AW214" s="13" t="s">
        <v>34</v>
      </c>
      <c r="AX214" s="13" t="s">
        <v>73</v>
      </c>
      <c r="AY214" s="210" t="s">
        <v>167</v>
      </c>
    </row>
    <row r="215" spans="2:51" s="13" customFormat="1" ht="11.25">
      <c r="B215" s="199"/>
      <c r="C215" s="200"/>
      <c r="D215" s="201" t="s">
        <v>178</v>
      </c>
      <c r="E215" s="202" t="s">
        <v>21</v>
      </c>
      <c r="F215" s="203" t="s">
        <v>311</v>
      </c>
      <c r="G215" s="200"/>
      <c r="H215" s="204">
        <v>2.365</v>
      </c>
      <c r="I215" s="205"/>
      <c r="J215" s="200"/>
      <c r="K215" s="200"/>
      <c r="L215" s="206"/>
      <c r="M215" s="207"/>
      <c r="N215" s="208"/>
      <c r="O215" s="208"/>
      <c r="P215" s="208"/>
      <c r="Q215" s="208"/>
      <c r="R215" s="208"/>
      <c r="S215" s="208"/>
      <c r="T215" s="209"/>
      <c r="AT215" s="210" t="s">
        <v>178</v>
      </c>
      <c r="AU215" s="210" t="s">
        <v>83</v>
      </c>
      <c r="AV215" s="13" t="s">
        <v>83</v>
      </c>
      <c r="AW215" s="13" t="s">
        <v>34</v>
      </c>
      <c r="AX215" s="13" t="s">
        <v>73</v>
      </c>
      <c r="AY215" s="210" t="s">
        <v>167</v>
      </c>
    </row>
    <row r="216" spans="2:51" s="13" customFormat="1" ht="11.25">
      <c r="B216" s="199"/>
      <c r="C216" s="200"/>
      <c r="D216" s="201" t="s">
        <v>178</v>
      </c>
      <c r="E216" s="202" t="s">
        <v>21</v>
      </c>
      <c r="F216" s="203" t="s">
        <v>312</v>
      </c>
      <c r="G216" s="200"/>
      <c r="H216" s="204">
        <v>2.475</v>
      </c>
      <c r="I216" s="205"/>
      <c r="J216" s="200"/>
      <c r="K216" s="200"/>
      <c r="L216" s="206"/>
      <c r="M216" s="207"/>
      <c r="N216" s="208"/>
      <c r="O216" s="208"/>
      <c r="P216" s="208"/>
      <c r="Q216" s="208"/>
      <c r="R216" s="208"/>
      <c r="S216" s="208"/>
      <c r="T216" s="209"/>
      <c r="AT216" s="210" t="s">
        <v>178</v>
      </c>
      <c r="AU216" s="210" t="s">
        <v>83</v>
      </c>
      <c r="AV216" s="13" t="s">
        <v>83</v>
      </c>
      <c r="AW216" s="13" t="s">
        <v>34</v>
      </c>
      <c r="AX216" s="13" t="s">
        <v>73</v>
      </c>
      <c r="AY216" s="210" t="s">
        <v>167</v>
      </c>
    </row>
    <row r="217" spans="2:51" s="13" customFormat="1" ht="11.25">
      <c r="B217" s="199"/>
      <c r="C217" s="200"/>
      <c r="D217" s="201" t="s">
        <v>178</v>
      </c>
      <c r="E217" s="202" t="s">
        <v>21</v>
      </c>
      <c r="F217" s="203" t="s">
        <v>313</v>
      </c>
      <c r="G217" s="200"/>
      <c r="H217" s="204">
        <v>2.503</v>
      </c>
      <c r="I217" s="205"/>
      <c r="J217" s="200"/>
      <c r="K217" s="200"/>
      <c r="L217" s="206"/>
      <c r="M217" s="207"/>
      <c r="N217" s="208"/>
      <c r="O217" s="208"/>
      <c r="P217" s="208"/>
      <c r="Q217" s="208"/>
      <c r="R217" s="208"/>
      <c r="S217" s="208"/>
      <c r="T217" s="209"/>
      <c r="AT217" s="210" t="s">
        <v>178</v>
      </c>
      <c r="AU217" s="210" t="s">
        <v>83</v>
      </c>
      <c r="AV217" s="13" t="s">
        <v>83</v>
      </c>
      <c r="AW217" s="13" t="s">
        <v>34</v>
      </c>
      <c r="AX217" s="13" t="s">
        <v>73</v>
      </c>
      <c r="AY217" s="210" t="s">
        <v>167</v>
      </c>
    </row>
    <row r="218" spans="2:51" s="13" customFormat="1" ht="11.25">
      <c r="B218" s="199"/>
      <c r="C218" s="200"/>
      <c r="D218" s="201" t="s">
        <v>178</v>
      </c>
      <c r="E218" s="202" t="s">
        <v>21</v>
      </c>
      <c r="F218" s="203" t="s">
        <v>314</v>
      </c>
      <c r="G218" s="200"/>
      <c r="H218" s="204">
        <v>2.943</v>
      </c>
      <c r="I218" s="205"/>
      <c r="J218" s="200"/>
      <c r="K218" s="200"/>
      <c r="L218" s="206"/>
      <c r="M218" s="207"/>
      <c r="N218" s="208"/>
      <c r="O218" s="208"/>
      <c r="P218" s="208"/>
      <c r="Q218" s="208"/>
      <c r="R218" s="208"/>
      <c r="S218" s="208"/>
      <c r="T218" s="209"/>
      <c r="AT218" s="210" t="s">
        <v>178</v>
      </c>
      <c r="AU218" s="210" t="s">
        <v>83</v>
      </c>
      <c r="AV218" s="13" t="s">
        <v>83</v>
      </c>
      <c r="AW218" s="13" t="s">
        <v>34</v>
      </c>
      <c r="AX218" s="13" t="s">
        <v>73</v>
      </c>
      <c r="AY218" s="210" t="s">
        <v>167</v>
      </c>
    </row>
    <row r="219" spans="2:51" s="13" customFormat="1" ht="11.25">
      <c r="B219" s="199"/>
      <c r="C219" s="200"/>
      <c r="D219" s="201" t="s">
        <v>178</v>
      </c>
      <c r="E219" s="202" t="s">
        <v>21</v>
      </c>
      <c r="F219" s="203" t="s">
        <v>315</v>
      </c>
      <c r="G219" s="200"/>
      <c r="H219" s="204">
        <v>4.235</v>
      </c>
      <c r="I219" s="205"/>
      <c r="J219" s="200"/>
      <c r="K219" s="200"/>
      <c r="L219" s="206"/>
      <c r="M219" s="207"/>
      <c r="N219" s="208"/>
      <c r="O219" s="208"/>
      <c r="P219" s="208"/>
      <c r="Q219" s="208"/>
      <c r="R219" s="208"/>
      <c r="S219" s="208"/>
      <c r="T219" s="209"/>
      <c r="AT219" s="210" t="s">
        <v>178</v>
      </c>
      <c r="AU219" s="210" t="s">
        <v>83</v>
      </c>
      <c r="AV219" s="13" t="s">
        <v>83</v>
      </c>
      <c r="AW219" s="13" t="s">
        <v>34</v>
      </c>
      <c r="AX219" s="13" t="s">
        <v>73</v>
      </c>
      <c r="AY219" s="210" t="s">
        <v>167</v>
      </c>
    </row>
    <row r="220" spans="2:51" s="13" customFormat="1" ht="11.25">
      <c r="B220" s="199"/>
      <c r="C220" s="200"/>
      <c r="D220" s="201" t="s">
        <v>178</v>
      </c>
      <c r="E220" s="202" t="s">
        <v>21</v>
      </c>
      <c r="F220" s="203" t="s">
        <v>316</v>
      </c>
      <c r="G220" s="200"/>
      <c r="H220" s="204">
        <v>5.72</v>
      </c>
      <c r="I220" s="205"/>
      <c r="J220" s="200"/>
      <c r="K220" s="200"/>
      <c r="L220" s="206"/>
      <c r="M220" s="207"/>
      <c r="N220" s="208"/>
      <c r="O220" s="208"/>
      <c r="P220" s="208"/>
      <c r="Q220" s="208"/>
      <c r="R220" s="208"/>
      <c r="S220" s="208"/>
      <c r="T220" s="209"/>
      <c r="AT220" s="210" t="s">
        <v>178</v>
      </c>
      <c r="AU220" s="210" t="s">
        <v>83</v>
      </c>
      <c r="AV220" s="13" t="s">
        <v>83</v>
      </c>
      <c r="AW220" s="13" t="s">
        <v>34</v>
      </c>
      <c r="AX220" s="13" t="s">
        <v>73</v>
      </c>
      <c r="AY220" s="210" t="s">
        <v>167</v>
      </c>
    </row>
    <row r="221" spans="2:51" s="14" customFormat="1" ht="11.25">
      <c r="B221" s="211"/>
      <c r="C221" s="212"/>
      <c r="D221" s="201" t="s">
        <v>178</v>
      </c>
      <c r="E221" s="213" t="s">
        <v>21</v>
      </c>
      <c r="F221" s="214" t="s">
        <v>180</v>
      </c>
      <c r="G221" s="212"/>
      <c r="H221" s="215">
        <v>55.213</v>
      </c>
      <c r="I221" s="216"/>
      <c r="J221" s="212"/>
      <c r="K221" s="212"/>
      <c r="L221" s="217"/>
      <c r="M221" s="218"/>
      <c r="N221" s="219"/>
      <c r="O221" s="219"/>
      <c r="P221" s="219"/>
      <c r="Q221" s="219"/>
      <c r="R221" s="219"/>
      <c r="S221" s="219"/>
      <c r="T221" s="220"/>
      <c r="AT221" s="221" t="s">
        <v>178</v>
      </c>
      <c r="AU221" s="221" t="s">
        <v>83</v>
      </c>
      <c r="AV221" s="14" t="s">
        <v>168</v>
      </c>
      <c r="AW221" s="14" t="s">
        <v>34</v>
      </c>
      <c r="AX221" s="14" t="s">
        <v>73</v>
      </c>
      <c r="AY221" s="221" t="s">
        <v>167</v>
      </c>
    </row>
    <row r="222" spans="2:51" s="13" customFormat="1" ht="11.25">
      <c r="B222" s="199"/>
      <c r="C222" s="200"/>
      <c r="D222" s="201" t="s">
        <v>178</v>
      </c>
      <c r="E222" s="202" t="s">
        <v>21</v>
      </c>
      <c r="F222" s="203" t="s">
        <v>317</v>
      </c>
      <c r="G222" s="200"/>
      <c r="H222" s="204">
        <v>50</v>
      </c>
      <c r="I222" s="205"/>
      <c r="J222" s="200"/>
      <c r="K222" s="200"/>
      <c r="L222" s="206"/>
      <c r="M222" s="207"/>
      <c r="N222" s="208"/>
      <c r="O222" s="208"/>
      <c r="P222" s="208"/>
      <c r="Q222" s="208"/>
      <c r="R222" s="208"/>
      <c r="S222" s="208"/>
      <c r="T222" s="209"/>
      <c r="AT222" s="210" t="s">
        <v>178</v>
      </c>
      <c r="AU222" s="210" t="s">
        <v>83</v>
      </c>
      <c r="AV222" s="13" t="s">
        <v>83</v>
      </c>
      <c r="AW222" s="13" t="s">
        <v>34</v>
      </c>
      <c r="AX222" s="13" t="s">
        <v>73</v>
      </c>
      <c r="AY222" s="210" t="s">
        <v>167</v>
      </c>
    </row>
    <row r="223" spans="2:51" s="16" customFormat="1" ht="11.25">
      <c r="B223" s="232"/>
      <c r="C223" s="233"/>
      <c r="D223" s="201" t="s">
        <v>178</v>
      </c>
      <c r="E223" s="234" t="s">
        <v>21</v>
      </c>
      <c r="F223" s="235" t="s">
        <v>230</v>
      </c>
      <c r="G223" s="233"/>
      <c r="H223" s="236">
        <v>1061.652</v>
      </c>
      <c r="I223" s="237"/>
      <c r="J223" s="233"/>
      <c r="K223" s="233"/>
      <c r="L223" s="238"/>
      <c r="M223" s="239"/>
      <c r="N223" s="240"/>
      <c r="O223" s="240"/>
      <c r="P223" s="240"/>
      <c r="Q223" s="240"/>
      <c r="R223" s="240"/>
      <c r="S223" s="240"/>
      <c r="T223" s="241"/>
      <c r="AT223" s="242" t="s">
        <v>178</v>
      </c>
      <c r="AU223" s="242" t="s">
        <v>83</v>
      </c>
      <c r="AV223" s="16" t="s">
        <v>174</v>
      </c>
      <c r="AW223" s="16" t="s">
        <v>34</v>
      </c>
      <c r="AX223" s="16" t="s">
        <v>81</v>
      </c>
      <c r="AY223" s="242" t="s">
        <v>167</v>
      </c>
    </row>
    <row r="224" spans="1:65" s="2" customFormat="1" ht="21.75" customHeight="1">
      <c r="A224" s="36"/>
      <c r="B224" s="37"/>
      <c r="C224" s="181" t="s">
        <v>318</v>
      </c>
      <c r="D224" s="181" t="s">
        <v>170</v>
      </c>
      <c r="E224" s="182" t="s">
        <v>319</v>
      </c>
      <c r="F224" s="183" t="s">
        <v>320</v>
      </c>
      <c r="G224" s="184" t="s">
        <v>106</v>
      </c>
      <c r="H224" s="185">
        <v>456.08</v>
      </c>
      <c r="I224" s="186"/>
      <c r="J224" s="187">
        <f>ROUND(I224*H224,2)</f>
        <v>0</v>
      </c>
      <c r="K224" s="183" t="s">
        <v>173</v>
      </c>
      <c r="L224" s="41"/>
      <c r="M224" s="188" t="s">
        <v>21</v>
      </c>
      <c r="N224" s="189" t="s">
        <v>44</v>
      </c>
      <c r="O224" s="66"/>
      <c r="P224" s="190">
        <f>O224*H224</f>
        <v>0</v>
      </c>
      <c r="Q224" s="190">
        <v>0</v>
      </c>
      <c r="R224" s="190">
        <f>Q224*H224</f>
        <v>0</v>
      </c>
      <c r="S224" s="190">
        <v>0</v>
      </c>
      <c r="T224" s="191">
        <f>S224*H224</f>
        <v>0</v>
      </c>
      <c r="U224" s="36"/>
      <c r="V224" s="36"/>
      <c r="W224" s="36"/>
      <c r="X224" s="36"/>
      <c r="Y224" s="36"/>
      <c r="Z224" s="36"/>
      <c r="AA224" s="36"/>
      <c r="AB224" s="36"/>
      <c r="AC224" s="36"/>
      <c r="AD224" s="36"/>
      <c r="AE224" s="36"/>
      <c r="AR224" s="192" t="s">
        <v>174</v>
      </c>
      <c r="AT224" s="192" t="s">
        <v>170</v>
      </c>
      <c r="AU224" s="192" t="s">
        <v>83</v>
      </c>
      <c r="AY224" s="19" t="s">
        <v>167</v>
      </c>
      <c r="BE224" s="193">
        <f>IF(N224="základní",J224,0)</f>
        <v>0</v>
      </c>
      <c r="BF224" s="193">
        <f>IF(N224="snížená",J224,0)</f>
        <v>0</v>
      </c>
      <c r="BG224" s="193">
        <f>IF(N224="zákl. přenesená",J224,0)</f>
        <v>0</v>
      </c>
      <c r="BH224" s="193">
        <f>IF(N224="sníž. přenesená",J224,0)</f>
        <v>0</v>
      </c>
      <c r="BI224" s="193">
        <f>IF(N224="nulová",J224,0)</f>
        <v>0</v>
      </c>
      <c r="BJ224" s="19" t="s">
        <v>81</v>
      </c>
      <c r="BK224" s="193">
        <f>ROUND(I224*H224,2)</f>
        <v>0</v>
      </c>
      <c r="BL224" s="19" t="s">
        <v>174</v>
      </c>
      <c r="BM224" s="192" t="s">
        <v>321</v>
      </c>
    </row>
    <row r="225" spans="1:47" s="2" customFormat="1" ht="11.25">
      <c r="A225" s="36"/>
      <c r="B225" s="37"/>
      <c r="C225" s="38"/>
      <c r="D225" s="194" t="s">
        <v>176</v>
      </c>
      <c r="E225" s="38"/>
      <c r="F225" s="195" t="s">
        <v>322</v>
      </c>
      <c r="G225" s="38"/>
      <c r="H225" s="38"/>
      <c r="I225" s="196"/>
      <c r="J225" s="38"/>
      <c r="K225" s="38"/>
      <c r="L225" s="41"/>
      <c r="M225" s="197"/>
      <c r="N225" s="198"/>
      <c r="O225" s="66"/>
      <c r="P225" s="66"/>
      <c r="Q225" s="66"/>
      <c r="R225" s="66"/>
      <c r="S225" s="66"/>
      <c r="T225" s="67"/>
      <c r="U225" s="36"/>
      <c r="V225" s="36"/>
      <c r="W225" s="36"/>
      <c r="X225" s="36"/>
      <c r="Y225" s="36"/>
      <c r="Z225" s="36"/>
      <c r="AA225" s="36"/>
      <c r="AB225" s="36"/>
      <c r="AC225" s="36"/>
      <c r="AD225" s="36"/>
      <c r="AE225" s="36"/>
      <c r="AT225" s="19" t="s">
        <v>176</v>
      </c>
      <c r="AU225" s="19" t="s">
        <v>83</v>
      </c>
    </row>
    <row r="226" spans="2:51" s="15" customFormat="1" ht="11.25">
      <c r="B226" s="222"/>
      <c r="C226" s="223"/>
      <c r="D226" s="201" t="s">
        <v>178</v>
      </c>
      <c r="E226" s="224" t="s">
        <v>21</v>
      </c>
      <c r="F226" s="225" t="s">
        <v>323</v>
      </c>
      <c r="G226" s="223"/>
      <c r="H226" s="224" t="s">
        <v>21</v>
      </c>
      <c r="I226" s="226"/>
      <c r="J226" s="223"/>
      <c r="K226" s="223"/>
      <c r="L226" s="227"/>
      <c r="M226" s="228"/>
      <c r="N226" s="229"/>
      <c r="O226" s="229"/>
      <c r="P226" s="229"/>
      <c r="Q226" s="229"/>
      <c r="R226" s="229"/>
      <c r="S226" s="229"/>
      <c r="T226" s="230"/>
      <c r="AT226" s="231" t="s">
        <v>178</v>
      </c>
      <c r="AU226" s="231" t="s">
        <v>83</v>
      </c>
      <c r="AV226" s="15" t="s">
        <v>81</v>
      </c>
      <c r="AW226" s="15" t="s">
        <v>34</v>
      </c>
      <c r="AX226" s="15" t="s">
        <v>73</v>
      </c>
      <c r="AY226" s="231" t="s">
        <v>167</v>
      </c>
    </row>
    <row r="227" spans="2:51" s="15" customFormat="1" ht="11.25">
      <c r="B227" s="222"/>
      <c r="C227" s="223"/>
      <c r="D227" s="201" t="s">
        <v>178</v>
      </c>
      <c r="E227" s="224" t="s">
        <v>21</v>
      </c>
      <c r="F227" s="225" t="s">
        <v>324</v>
      </c>
      <c r="G227" s="223"/>
      <c r="H227" s="224" t="s">
        <v>21</v>
      </c>
      <c r="I227" s="226"/>
      <c r="J227" s="223"/>
      <c r="K227" s="223"/>
      <c r="L227" s="227"/>
      <c r="M227" s="228"/>
      <c r="N227" s="229"/>
      <c r="O227" s="229"/>
      <c r="P227" s="229"/>
      <c r="Q227" s="229"/>
      <c r="R227" s="229"/>
      <c r="S227" s="229"/>
      <c r="T227" s="230"/>
      <c r="AT227" s="231" t="s">
        <v>178</v>
      </c>
      <c r="AU227" s="231" t="s">
        <v>83</v>
      </c>
      <c r="AV227" s="15" t="s">
        <v>81</v>
      </c>
      <c r="AW227" s="15" t="s">
        <v>34</v>
      </c>
      <c r="AX227" s="15" t="s">
        <v>73</v>
      </c>
      <c r="AY227" s="231" t="s">
        <v>167</v>
      </c>
    </row>
    <row r="228" spans="2:51" s="13" customFormat="1" ht="22.5">
      <c r="B228" s="199"/>
      <c r="C228" s="200"/>
      <c r="D228" s="201" t="s">
        <v>178</v>
      </c>
      <c r="E228" s="202" t="s">
        <v>21</v>
      </c>
      <c r="F228" s="203" t="s">
        <v>325</v>
      </c>
      <c r="G228" s="200"/>
      <c r="H228" s="204">
        <v>225.55</v>
      </c>
      <c r="I228" s="205"/>
      <c r="J228" s="200"/>
      <c r="K228" s="200"/>
      <c r="L228" s="206"/>
      <c r="M228" s="207"/>
      <c r="N228" s="208"/>
      <c r="O228" s="208"/>
      <c r="P228" s="208"/>
      <c r="Q228" s="208"/>
      <c r="R228" s="208"/>
      <c r="S228" s="208"/>
      <c r="T228" s="209"/>
      <c r="AT228" s="210" t="s">
        <v>178</v>
      </c>
      <c r="AU228" s="210" t="s">
        <v>83</v>
      </c>
      <c r="AV228" s="13" t="s">
        <v>83</v>
      </c>
      <c r="AW228" s="13" t="s">
        <v>34</v>
      </c>
      <c r="AX228" s="13" t="s">
        <v>73</v>
      </c>
      <c r="AY228" s="210" t="s">
        <v>167</v>
      </c>
    </row>
    <row r="229" spans="2:51" s="13" customFormat="1" ht="11.25">
      <c r="B229" s="199"/>
      <c r="C229" s="200"/>
      <c r="D229" s="201" t="s">
        <v>178</v>
      </c>
      <c r="E229" s="202" t="s">
        <v>21</v>
      </c>
      <c r="F229" s="203" t="s">
        <v>326</v>
      </c>
      <c r="G229" s="200"/>
      <c r="H229" s="204">
        <v>180.53</v>
      </c>
      <c r="I229" s="205"/>
      <c r="J229" s="200"/>
      <c r="K229" s="200"/>
      <c r="L229" s="206"/>
      <c r="M229" s="207"/>
      <c r="N229" s="208"/>
      <c r="O229" s="208"/>
      <c r="P229" s="208"/>
      <c r="Q229" s="208"/>
      <c r="R229" s="208"/>
      <c r="S229" s="208"/>
      <c r="T229" s="209"/>
      <c r="AT229" s="210" t="s">
        <v>178</v>
      </c>
      <c r="AU229" s="210" t="s">
        <v>83</v>
      </c>
      <c r="AV229" s="13" t="s">
        <v>83</v>
      </c>
      <c r="AW229" s="13" t="s">
        <v>34</v>
      </c>
      <c r="AX229" s="13" t="s">
        <v>73</v>
      </c>
      <c r="AY229" s="210" t="s">
        <v>167</v>
      </c>
    </row>
    <row r="230" spans="2:51" s="14" customFormat="1" ht="11.25">
      <c r="B230" s="211"/>
      <c r="C230" s="212"/>
      <c r="D230" s="201" t="s">
        <v>178</v>
      </c>
      <c r="E230" s="213" t="s">
        <v>21</v>
      </c>
      <c r="F230" s="214" t="s">
        <v>180</v>
      </c>
      <c r="G230" s="212"/>
      <c r="H230" s="215">
        <v>406.08</v>
      </c>
      <c r="I230" s="216"/>
      <c r="J230" s="212"/>
      <c r="K230" s="212"/>
      <c r="L230" s="217"/>
      <c r="M230" s="218"/>
      <c r="N230" s="219"/>
      <c r="O230" s="219"/>
      <c r="P230" s="219"/>
      <c r="Q230" s="219"/>
      <c r="R230" s="219"/>
      <c r="S230" s="219"/>
      <c r="T230" s="220"/>
      <c r="AT230" s="221" t="s">
        <v>178</v>
      </c>
      <c r="AU230" s="221" t="s">
        <v>83</v>
      </c>
      <c r="AV230" s="14" t="s">
        <v>168</v>
      </c>
      <c r="AW230" s="14" t="s">
        <v>34</v>
      </c>
      <c r="AX230" s="14" t="s">
        <v>73</v>
      </c>
      <c r="AY230" s="221" t="s">
        <v>167</v>
      </c>
    </row>
    <row r="231" spans="2:51" s="13" customFormat="1" ht="11.25">
      <c r="B231" s="199"/>
      <c r="C231" s="200"/>
      <c r="D231" s="201" t="s">
        <v>178</v>
      </c>
      <c r="E231" s="202" t="s">
        <v>21</v>
      </c>
      <c r="F231" s="203" t="s">
        <v>327</v>
      </c>
      <c r="G231" s="200"/>
      <c r="H231" s="204">
        <v>50</v>
      </c>
      <c r="I231" s="205"/>
      <c r="J231" s="200"/>
      <c r="K231" s="200"/>
      <c r="L231" s="206"/>
      <c r="M231" s="207"/>
      <c r="N231" s="208"/>
      <c r="O231" s="208"/>
      <c r="P231" s="208"/>
      <c r="Q231" s="208"/>
      <c r="R231" s="208"/>
      <c r="S231" s="208"/>
      <c r="T231" s="209"/>
      <c r="AT231" s="210" t="s">
        <v>178</v>
      </c>
      <c r="AU231" s="210" t="s">
        <v>83</v>
      </c>
      <c r="AV231" s="13" t="s">
        <v>83</v>
      </c>
      <c r="AW231" s="13" t="s">
        <v>34</v>
      </c>
      <c r="AX231" s="13" t="s">
        <v>73</v>
      </c>
      <c r="AY231" s="210" t="s">
        <v>167</v>
      </c>
    </row>
    <row r="232" spans="2:51" s="16" customFormat="1" ht="11.25">
      <c r="B232" s="232"/>
      <c r="C232" s="233"/>
      <c r="D232" s="201" t="s">
        <v>178</v>
      </c>
      <c r="E232" s="234" t="s">
        <v>21</v>
      </c>
      <c r="F232" s="235" t="s">
        <v>230</v>
      </c>
      <c r="G232" s="233"/>
      <c r="H232" s="236">
        <v>456.08</v>
      </c>
      <c r="I232" s="237"/>
      <c r="J232" s="233"/>
      <c r="K232" s="233"/>
      <c r="L232" s="238"/>
      <c r="M232" s="239"/>
      <c r="N232" s="240"/>
      <c r="O232" s="240"/>
      <c r="P232" s="240"/>
      <c r="Q232" s="240"/>
      <c r="R232" s="240"/>
      <c r="S232" s="240"/>
      <c r="T232" s="241"/>
      <c r="AT232" s="242" t="s">
        <v>178</v>
      </c>
      <c r="AU232" s="242" t="s">
        <v>83</v>
      </c>
      <c r="AV232" s="16" t="s">
        <v>174</v>
      </c>
      <c r="AW232" s="16" t="s">
        <v>34</v>
      </c>
      <c r="AX232" s="16" t="s">
        <v>81</v>
      </c>
      <c r="AY232" s="242" t="s">
        <v>167</v>
      </c>
    </row>
    <row r="233" spans="1:65" s="2" customFormat="1" ht="24.2" customHeight="1">
      <c r="A233" s="36"/>
      <c r="B233" s="37"/>
      <c r="C233" s="181" t="s">
        <v>8</v>
      </c>
      <c r="D233" s="181" t="s">
        <v>170</v>
      </c>
      <c r="E233" s="182" t="s">
        <v>328</v>
      </c>
      <c r="F233" s="183" t="s">
        <v>329</v>
      </c>
      <c r="G233" s="184" t="s">
        <v>106</v>
      </c>
      <c r="H233" s="185">
        <v>213.04</v>
      </c>
      <c r="I233" s="186"/>
      <c r="J233" s="187">
        <f>ROUND(I233*H233,2)</f>
        <v>0</v>
      </c>
      <c r="K233" s="183" t="s">
        <v>173</v>
      </c>
      <c r="L233" s="41"/>
      <c r="M233" s="188" t="s">
        <v>21</v>
      </c>
      <c r="N233" s="189" t="s">
        <v>44</v>
      </c>
      <c r="O233" s="66"/>
      <c r="P233" s="190">
        <f>O233*H233</f>
        <v>0</v>
      </c>
      <c r="Q233" s="190">
        <v>0</v>
      </c>
      <c r="R233" s="190">
        <f>Q233*H233</f>
        <v>0</v>
      </c>
      <c r="S233" s="190">
        <v>0</v>
      </c>
      <c r="T233" s="191">
        <f>S233*H233</f>
        <v>0</v>
      </c>
      <c r="U233" s="36"/>
      <c r="V233" s="36"/>
      <c r="W233" s="36"/>
      <c r="X233" s="36"/>
      <c r="Y233" s="36"/>
      <c r="Z233" s="36"/>
      <c r="AA233" s="36"/>
      <c r="AB233" s="36"/>
      <c r="AC233" s="36"/>
      <c r="AD233" s="36"/>
      <c r="AE233" s="36"/>
      <c r="AR233" s="192" t="s">
        <v>174</v>
      </c>
      <c r="AT233" s="192" t="s">
        <v>170</v>
      </c>
      <c r="AU233" s="192" t="s">
        <v>83</v>
      </c>
      <c r="AY233" s="19" t="s">
        <v>167</v>
      </c>
      <c r="BE233" s="193">
        <f>IF(N233="základní",J233,0)</f>
        <v>0</v>
      </c>
      <c r="BF233" s="193">
        <f>IF(N233="snížená",J233,0)</f>
        <v>0</v>
      </c>
      <c r="BG233" s="193">
        <f>IF(N233="zákl. přenesená",J233,0)</f>
        <v>0</v>
      </c>
      <c r="BH233" s="193">
        <f>IF(N233="sníž. přenesená",J233,0)</f>
        <v>0</v>
      </c>
      <c r="BI233" s="193">
        <f>IF(N233="nulová",J233,0)</f>
        <v>0</v>
      </c>
      <c r="BJ233" s="19" t="s">
        <v>81</v>
      </c>
      <c r="BK233" s="193">
        <f>ROUND(I233*H233,2)</f>
        <v>0</v>
      </c>
      <c r="BL233" s="19" t="s">
        <v>174</v>
      </c>
      <c r="BM233" s="192" t="s">
        <v>330</v>
      </c>
    </row>
    <row r="234" spans="1:47" s="2" customFormat="1" ht="11.25">
      <c r="A234" s="36"/>
      <c r="B234" s="37"/>
      <c r="C234" s="38"/>
      <c r="D234" s="194" t="s">
        <v>176</v>
      </c>
      <c r="E234" s="38"/>
      <c r="F234" s="195" t="s">
        <v>331</v>
      </c>
      <c r="G234" s="38"/>
      <c r="H234" s="38"/>
      <c r="I234" s="196"/>
      <c r="J234" s="38"/>
      <c r="K234" s="38"/>
      <c r="L234" s="41"/>
      <c r="M234" s="197"/>
      <c r="N234" s="198"/>
      <c r="O234" s="66"/>
      <c r="P234" s="66"/>
      <c r="Q234" s="66"/>
      <c r="R234" s="66"/>
      <c r="S234" s="66"/>
      <c r="T234" s="67"/>
      <c r="U234" s="36"/>
      <c r="V234" s="36"/>
      <c r="W234" s="36"/>
      <c r="X234" s="36"/>
      <c r="Y234" s="36"/>
      <c r="Z234" s="36"/>
      <c r="AA234" s="36"/>
      <c r="AB234" s="36"/>
      <c r="AC234" s="36"/>
      <c r="AD234" s="36"/>
      <c r="AE234" s="36"/>
      <c r="AT234" s="19" t="s">
        <v>176</v>
      </c>
      <c r="AU234" s="19" t="s">
        <v>83</v>
      </c>
    </row>
    <row r="235" spans="2:51" s="15" customFormat="1" ht="11.25">
      <c r="B235" s="222"/>
      <c r="C235" s="223"/>
      <c r="D235" s="201" t="s">
        <v>178</v>
      </c>
      <c r="E235" s="224" t="s">
        <v>21</v>
      </c>
      <c r="F235" s="225" t="s">
        <v>332</v>
      </c>
      <c r="G235" s="223"/>
      <c r="H235" s="224" t="s">
        <v>21</v>
      </c>
      <c r="I235" s="226"/>
      <c r="J235" s="223"/>
      <c r="K235" s="223"/>
      <c r="L235" s="227"/>
      <c r="M235" s="228"/>
      <c r="N235" s="229"/>
      <c r="O235" s="229"/>
      <c r="P235" s="229"/>
      <c r="Q235" s="229"/>
      <c r="R235" s="229"/>
      <c r="S235" s="229"/>
      <c r="T235" s="230"/>
      <c r="AT235" s="231" t="s">
        <v>178</v>
      </c>
      <c r="AU235" s="231" t="s">
        <v>83</v>
      </c>
      <c r="AV235" s="15" t="s">
        <v>81</v>
      </c>
      <c r="AW235" s="15" t="s">
        <v>34</v>
      </c>
      <c r="AX235" s="15" t="s">
        <v>73</v>
      </c>
      <c r="AY235" s="231" t="s">
        <v>167</v>
      </c>
    </row>
    <row r="236" spans="2:51" s="13" customFormat="1" ht="11.25">
      <c r="B236" s="199"/>
      <c r="C236" s="200"/>
      <c r="D236" s="201" t="s">
        <v>178</v>
      </c>
      <c r="E236" s="202" t="s">
        <v>21</v>
      </c>
      <c r="F236" s="203" t="s">
        <v>333</v>
      </c>
      <c r="G236" s="200"/>
      <c r="H236" s="204">
        <v>60.75</v>
      </c>
      <c r="I236" s="205"/>
      <c r="J236" s="200"/>
      <c r="K236" s="200"/>
      <c r="L236" s="206"/>
      <c r="M236" s="207"/>
      <c r="N236" s="208"/>
      <c r="O236" s="208"/>
      <c r="P236" s="208"/>
      <c r="Q236" s="208"/>
      <c r="R236" s="208"/>
      <c r="S236" s="208"/>
      <c r="T236" s="209"/>
      <c r="AT236" s="210" t="s">
        <v>178</v>
      </c>
      <c r="AU236" s="210" t="s">
        <v>83</v>
      </c>
      <c r="AV236" s="13" t="s">
        <v>83</v>
      </c>
      <c r="AW236" s="13" t="s">
        <v>34</v>
      </c>
      <c r="AX236" s="13" t="s">
        <v>73</v>
      </c>
      <c r="AY236" s="210" t="s">
        <v>167</v>
      </c>
    </row>
    <row r="237" spans="2:51" s="13" customFormat="1" ht="11.25">
      <c r="B237" s="199"/>
      <c r="C237" s="200"/>
      <c r="D237" s="201" t="s">
        <v>178</v>
      </c>
      <c r="E237" s="202" t="s">
        <v>21</v>
      </c>
      <c r="F237" s="203" t="s">
        <v>334</v>
      </c>
      <c r="G237" s="200"/>
      <c r="H237" s="204">
        <v>112.29</v>
      </c>
      <c r="I237" s="205"/>
      <c r="J237" s="200"/>
      <c r="K237" s="200"/>
      <c r="L237" s="206"/>
      <c r="M237" s="207"/>
      <c r="N237" s="208"/>
      <c r="O237" s="208"/>
      <c r="P237" s="208"/>
      <c r="Q237" s="208"/>
      <c r="R237" s="208"/>
      <c r="S237" s="208"/>
      <c r="T237" s="209"/>
      <c r="AT237" s="210" t="s">
        <v>178</v>
      </c>
      <c r="AU237" s="210" t="s">
        <v>83</v>
      </c>
      <c r="AV237" s="13" t="s">
        <v>83</v>
      </c>
      <c r="AW237" s="13" t="s">
        <v>34</v>
      </c>
      <c r="AX237" s="13" t="s">
        <v>73</v>
      </c>
      <c r="AY237" s="210" t="s">
        <v>167</v>
      </c>
    </row>
    <row r="238" spans="2:51" s="13" customFormat="1" ht="11.25">
      <c r="B238" s="199"/>
      <c r="C238" s="200"/>
      <c r="D238" s="201" t="s">
        <v>178</v>
      </c>
      <c r="E238" s="202" t="s">
        <v>21</v>
      </c>
      <c r="F238" s="203" t="s">
        <v>335</v>
      </c>
      <c r="G238" s="200"/>
      <c r="H238" s="204">
        <v>40</v>
      </c>
      <c r="I238" s="205"/>
      <c r="J238" s="200"/>
      <c r="K238" s="200"/>
      <c r="L238" s="206"/>
      <c r="M238" s="207"/>
      <c r="N238" s="208"/>
      <c r="O238" s="208"/>
      <c r="P238" s="208"/>
      <c r="Q238" s="208"/>
      <c r="R238" s="208"/>
      <c r="S238" s="208"/>
      <c r="T238" s="209"/>
      <c r="AT238" s="210" t="s">
        <v>178</v>
      </c>
      <c r="AU238" s="210" t="s">
        <v>83</v>
      </c>
      <c r="AV238" s="13" t="s">
        <v>83</v>
      </c>
      <c r="AW238" s="13" t="s">
        <v>34</v>
      </c>
      <c r="AX238" s="13" t="s">
        <v>73</v>
      </c>
      <c r="AY238" s="210" t="s">
        <v>167</v>
      </c>
    </row>
    <row r="239" spans="2:51" s="14" customFormat="1" ht="11.25">
      <c r="B239" s="211"/>
      <c r="C239" s="212"/>
      <c r="D239" s="201" t="s">
        <v>178</v>
      </c>
      <c r="E239" s="213" t="s">
        <v>21</v>
      </c>
      <c r="F239" s="214" t="s">
        <v>180</v>
      </c>
      <c r="G239" s="212"/>
      <c r="H239" s="215">
        <v>213.04</v>
      </c>
      <c r="I239" s="216"/>
      <c r="J239" s="212"/>
      <c r="K239" s="212"/>
      <c r="L239" s="217"/>
      <c r="M239" s="218"/>
      <c r="N239" s="219"/>
      <c r="O239" s="219"/>
      <c r="P239" s="219"/>
      <c r="Q239" s="219"/>
      <c r="R239" s="219"/>
      <c r="S239" s="219"/>
      <c r="T239" s="220"/>
      <c r="AT239" s="221" t="s">
        <v>178</v>
      </c>
      <c r="AU239" s="221" t="s">
        <v>83</v>
      </c>
      <c r="AV239" s="14" t="s">
        <v>168</v>
      </c>
      <c r="AW239" s="14" t="s">
        <v>34</v>
      </c>
      <c r="AX239" s="14" t="s">
        <v>81</v>
      </c>
      <c r="AY239" s="221" t="s">
        <v>167</v>
      </c>
    </row>
    <row r="240" spans="1:65" s="2" customFormat="1" ht="24.2" customHeight="1">
      <c r="A240" s="36"/>
      <c r="B240" s="37"/>
      <c r="C240" s="181" t="s">
        <v>336</v>
      </c>
      <c r="D240" s="181" t="s">
        <v>170</v>
      </c>
      <c r="E240" s="182" t="s">
        <v>337</v>
      </c>
      <c r="F240" s="183" t="s">
        <v>338</v>
      </c>
      <c r="G240" s="184" t="s">
        <v>106</v>
      </c>
      <c r="H240" s="185">
        <v>30</v>
      </c>
      <c r="I240" s="186"/>
      <c r="J240" s="187">
        <f>ROUND(I240*H240,2)</f>
        <v>0</v>
      </c>
      <c r="K240" s="183" t="s">
        <v>173</v>
      </c>
      <c r="L240" s="41"/>
      <c r="M240" s="188" t="s">
        <v>21</v>
      </c>
      <c r="N240" s="189" t="s">
        <v>44</v>
      </c>
      <c r="O240" s="66"/>
      <c r="P240" s="190">
        <f>O240*H240</f>
        <v>0</v>
      </c>
      <c r="Q240" s="190">
        <v>0.01764</v>
      </c>
      <c r="R240" s="190">
        <f>Q240*H240</f>
        <v>0.5292</v>
      </c>
      <c r="S240" s="190">
        <v>0.02</v>
      </c>
      <c r="T240" s="191">
        <f>S240*H240</f>
        <v>0.6</v>
      </c>
      <c r="U240" s="36"/>
      <c r="V240" s="36"/>
      <c r="W240" s="36"/>
      <c r="X240" s="36"/>
      <c r="Y240" s="36"/>
      <c r="Z240" s="36"/>
      <c r="AA240" s="36"/>
      <c r="AB240" s="36"/>
      <c r="AC240" s="36"/>
      <c r="AD240" s="36"/>
      <c r="AE240" s="36"/>
      <c r="AR240" s="192" t="s">
        <v>174</v>
      </c>
      <c r="AT240" s="192" t="s">
        <v>170</v>
      </c>
      <c r="AU240" s="192" t="s">
        <v>83</v>
      </c>
      <c r="AY240" s="19" t="s">
        <v>167</v>
      </c>
      <c r="BE240" s="193">
        <f>IF(N240="základní",J240,0)</f>
        <v>0</v>
      </c>
      <c r="BF240" s="193">
        <f>IF(N240="snížená",J240,0)</f>
        <v>0</v>
      </c>
      <c r="BG240" s="193">
        <f>IF(N240="zákl. přenesená",J240,0)</f>
        <v>0</v>
      </c>
      <c r="BH240" s="193">
        <f>IF(N240="sníž. přenesená",J240,0)</f>
        <v>0</v>
      </c>
      <c r="BI240" s="193">
        <f>IF(N240="nulová",J240,0)</f>
        <v>0</v>
      </c>
      <c r="BJ240" s="19" t="s">
        <v>81</v>
      </c>
      <c r="BK240" s="193">
        <f>ROUND(I240*H240,2)</f>
        <v>0</v>
      </c>
      <c r="BL240" s="19" t="s">
        <v>174</v>
      </c>
      <c r="BM240" s="192" t="s">
        <v>339</v>
      </c>
    </row>
    <row r="241" spans="1:47" s="2" customFormat="1" ht="11.25">
      <c r="A241" s="36"/>
      <c r="B241" s="37"/>
      <c r="C241" s="38"/>
      <c r="D241" s="194" t="s">
        <v>176</v>
      </c>
      <c r="E241" s="38"/>
      <c r="F241" s="195" t="s">
        <v>340</v>
      </c>
      <c r="G241" s="38"/>
      <c r="H241" s="38"/>
      <c r="I241" s="196"/>
      <c r="J241" s="38"/>
      <c r="K241" s="38"/>
      <c r="L241" s="41"/>
      <c r="M241" s="197"/>
      <c r="N241" s="198"/>
      <c r="O241" s="66"/>
      <c r="P241" s="66"/>
      <c r="Q241" s="66"/>
      <c r="R241" s="66"/>
      <c r="S241" s="66"/>
      <c r="T241" s="67"/>
      <c r="U241" s="36"/>
      <c r="V241" s="36"/>
      <c r="W241" s="36"/>
      <c r="X241" s="36"/>
      <c r="Y241" s="36"/>
      <c r="Z241" s="36"/>
      <c r="AA241" s="36"/>
      <c r="AB241" s="36"/>
      <c r="AC241" s="36"/>
      <c r="AD241" s="36"/>
      <c r="AE241" s="36"/>
      <c r="AT241" s="19" t="s">
        <v>176</v>
      </c>
      <c r="AU241" s="19" t="s">
        <v>83</v>
      </c>
    </row>
    <row r="242" spans="2:51" s="13" customFormat="1" ht="11.25">
      <c r="B242" s="199"/>
      <c r="C242" s="200"/>
      <c r="D242" s="201" t="s">
        <v>178</v>
      </c>
      <c r="E242" s="202" t="s">
        <v>21</v>
      </c>
      <c r="F242" s="203" t="s">
        <v>341</v>
      </c>
      <c r="G242" s="200"/>
      <c r="H242" s="204">
        <v>30</v>
      </c>
      <c r="I242" s="205"/>
      <c r="J242" s="200"/>
      <c r="K242" s="200"/>
      <c r="L242" s="206"/>
      <c r="M242" s="207"/>
      <c r="N242" s="208"/>
      <c r="O242" s="208"/>
      <c r="P242" s="208"/>
      <c r="Q242" s="208"/>
      <c r="R242" s="208"/>
      <c r="S242" s="208"/>
      <c r="T242" s="209"/>
      <c r="AT242" s="210" t="s">
        <v>178</v>
      </c>
      <c r="AU242" s="210" t="s">
        <v>83</v>
      </c>
      <c r="AV242" s="13" t="s">
        <v>83</v>
      </c>
      <c r="AW242" s="13" t="s">
        <v>34</v>
      </c>
      <c r="AX242" s="13" t="s">
        <v>73</v>
      </c>
      <c r="AY242" s="210" t="s">
        <v>167</v>
      </c>
    </row>
    <row r="243" spans="2:51" s="14" customFormat="1" ht="11.25">
      <c r="B243" s="211"/>
      <c r="C243" s="212"/>
      <c r="D243" s="201" t="s">
        <v>178</v>
      </c>
      <c r="E243" s="213" t="s">
        <v>21</v>
      </c>
      <c r="F243" s="214" t="s">
        <v>180</v>
      </c>
      <c r="G243" s="212"/>
      <c r="H243" s="215">
        <v>30</v>
      </c>
      <c r="I243" s="216"/>
      <c r="J243" s="212"/>
      <c r="K243" s="212"/>
      <c r="L243" s="217"/>
      <c r="M243" s="218"/>
      <c r="N243" s="219"/>
      <c r="O243" s="219"/>
      <c r="P243" s="219"/>
      <c r="Q243" s="219"/>
      <c r="R243" s="219"/>
      <c r="S243" s="219"/>
      <c r="T243" s="220"/>
      <c r="AT243" s="221" t="s">
        <v>178</v>
      </c>
      <c r="AU243" s="221" t="s">
        <v>83</v>
      </c>
      <c r="AV243" s="14" t="s">
        <v>168</v>
      </c>
      <c r="AW243" s="14" t="s">
        <v>34</v>
      </c>
      <c r="AX243" s="14" t="s">
        <v>81</v>
      </c>
      <c r="AY243" s="221" t="s">
        <v>167</v>
      </c>
    </row>
    <row r="244" spans="1:65" s="2" customFormat="1" ht="24.2" customHeight="1">
      <c r="A244" s="36"/>
      <c r="B244" s="37"/>
      <c r="C244" s="181" t="s">
        <v>342</v>
      </c>
      <c r="D244" s="181" t="s">
        <v>170</v>
      </c>
      <c r="E244" s="182" t="s">
        <v>343</v>
      </c>
      <c r="F244" s="183" t="s">
        <v>344</v>
      </c>
      <c r="G244" s="184" t="s">
        <v>106</v>
      </c>
      <c r="H244" s="185">
        <v>80</v>
      </c>
      <c r="I244" s="186"/>
      <c r="J244" s="187">
        <f>ROUND(I244*H244,2)</f>
        <v>0</v>
      </c>
      <c r="K244" s="183" t="s">
        <v>173</v>
      </c>
      <c r="L244" s="41"/>
      <c r="M244" s="188" t="s">
        <v>21</v>
      </c>
      <c r="N244" s="189" t="s">
        <v>44</v>
      </c>
      <c r="O244" s="66"/>
      <c r="P244" s="190">
        <f>O244*H244</f>
        <v>0</v>
      </c>
      <c r="Q244" s="190">
        <v>0.00022</v>
      </c>
      <c r="R244" s="190">
        <f>Q244*H244</f>
        <v>0.0176</v>
      </c>
      <c r="S244" s="190">
        <v>0.002</v>
      </c>
      <c r="T244" s="191">
        <f>S244*H244</f>
        <v>0.16</v>
      </c>
      <c r="U244" s="36"/>
      <c r="V244" s="36"/>
      <c r="W244" s="36"/>
      <c r="X244" s="36"/>
      <c r="Y244" s="36"/>
      <c r="Z244" s="36"/>
      <c r="AA244" s="36"/>
      <c r="AB244" s="36"/>
      <c r="AC244" s="36"/>
      <c r="AD244" s="36"/>
      <c r="AE244" s="36"/>
      <c r="AR244" s="192" t="s">
        <v>174</v>
      </c>
      <c r="AT244" s="192" t="s">
        <v>170</v>
      </c>
      <c r="AU244" s="192" t="s">
        <v>83</v>
      </c>
      <c r="AY244" s="19" t="s">
        <v>167</v>
      </c>
      <c r="BE244" s="193">
        <f>IF(N244="základní",J244,0)</f>
        <v>0</v>
      </c>
      <c r="BF244" s="193">
        <f>IF(N244="snížená",J244,0)</f>
        <v>0</v>
      </c>
      <c r="BG244" s="193">
        <f>IF(N244="zákl. přenesená",J244,0)</f>
        <v>0</v>
      </c>
      <c r="BH244" s="193">
        <f>IF(N244="sníž. přenesená",J244,0)</f>
        <v>0</v>
      </c>
      <c r="BI244" s="193">
        <f>IF(N244="nulová",J244,0)</f>
        <v>0</v>
      </c>
      <c r="BJ244" s="19" t="s">
        <v>81</v>
      </c>
      <c r="BK244" s="193">
        <f>ROUND(I244*H244,2)</f>
        <v>0</v>
      </c>
      <c r="BL244" s="19" t="s">
        <v>174</v>
      </c>
      <c r="BM244" s="192" t="s">
        <v>345</v>
      </c>
    </row>
    <row r="245" spans="1:47" s="2" customFormat="1" ht="11.25">
      <c r="A245" s="36"/>
      <c r="B245" s="37"/>
      <c r="C245" s="38"/>
      <c r="D245" s="194" t="s">
        <v>176</v>
      </c>
      <c r="E245" s="38"/>
      <c r="F245" s="195" t="s">
        <v>346</v>
      </c>
      <c r="G245" s="38"/>
      <c r="H245" s="38"/>
      <c r="I245" s="196"/>
      <c r="J245" s="38"/>
      <c r="K245" s="38"/>
      <c r="L245" s="41"/>
      <c r="M245" s="197"/>
      <c r="N245" s="198"/>
      <c r="O245" s="66"/>
      <c r="P245" s="66"/>
      <c r="Q245" s="66"/>
      <c r="R245" s="66"/>
      <c r="S245" s="66"/>
      <c r="T245" s="67"/>
      <c r="U245" s="36"/>
      <c r="V245" s="36"/>
      <c r="W245" s="36"/>
      <c r="X245" s="36"/>
      <c r="Y245" s="36"/>
      <c r="Z245" s="36"/>
      <c r="AA245" s="36"/>
      <c r="AB245" s="36"/>
      <c r="AC245" s="36"/>
      <c r="AD245" s="36"/>
      <c r="AE245" s="36"/>
      <c r="AT245" s="19" t="s">
        <v>176</v>
      </c>
      <c r="AU245" s="19" t="s">
        <v>83</v>
      </c>
    </row>
    <row r="246" spans="2:51" s="13" customFormat="1" ht="11.25">
      <c r="B246" s="199"/>
      <c r="C246" s="200"/>
      <c r="D246" s="201" t="s">
        <v>178</v>
      </c>
      <c r="E246" s="202" t="s">
        <v>21</v>
      </c>
      <c r="F246" s="203" t="s">
        <v>347</v>
      </c>
      <c r="G246" s="200"/>
      <c r="H246" s="204">
        <v>30</v>
      </c>
      <c r="I246" s="205"/>
      <c r="J246" s="200"/>
      <c r="K246" s="200"/>
      <c r="L246" s="206"/>
      <c r="M246" s="207"/>
      <c r="N246" s="208"/>
      <c r="O246" s="208"/>
      <c r="P246" s="208"/>
      <c r="Q246" s="208"/>
      <c r="R246" s="208"/>
      <c r="S246" s="208"/>
      <c r="T246" s="209"/>
      <c r="AT246" s="210" t="s">
        <v>178</v>
      </c>
      <c r="AU246" s="210" t="s">
        <v>83</v>
      </c>
      <c r="AV246" s="13" t="s">
        <v>83</v>
      </c>
      <c r="AW246" s="13" t="s">
        <v>34</v>
      </c>
      <c r="AX246" s="13" t="s">
        <v>73</v>
      </c>
      <c r="AY246" s="210" t="s">
        <v>167</v>
      </c>
    </row>
    <row r="247" spans="2:51" s="13" customFormat="1" ht="11.25">
      <c r="B247" s="199"/>
      <c r="C247" s="200"/>
      <c r="D247" s="201" t="s">
        <v>178</v>
      </c>
      <c r="E247" s="202" t="s">
        <v>21</v>
      </c>
      <c r="F247" s="203" t="s">
        <v>348</v>
      </c>
      <c r="G247" s="200"/>
      <c r="H247" s="204">
        <v>50</v>
      </c>
      <c r="I247" s="205"/>
      <c r="J247" s="200"/>
      <c r="K247" s="200"/>
      <c r="L247" s="206"/>
      <c r="M247" s="207"/>
      <c r="N247" s="208"/>
      <c r="O247" s="208"/>
      <c r="P247" s="208"/>
      <c r="Q247" s="208"/>
      <c r="R247" s="208"/>
      <c r="S247" s="208"/>
      <c r="T247" s="209"/>
      <c r="AT247" s="210" t="s">
        <v>178</v>
      </c>
      <c r="AU247" s="210" t="s">
        <v>83</v>
      </c>
      <c r="AV247" s="13" t="s">
        <v>83</v>
      </c>
      <c r="AW247" s="13" t="s">
        <v>34</v>
      </c>
      <c r="AX247" s="13" t="s">
        <v>73</v>
      </c>
      <c r="AY247" s="210" t="s">
        <v>167</v>
      </c>
    </row>
    <row r="248" spans="2:51" s="14" customFormat="1" ht="11.25">
      <c r="B248" s="211"/>
      <c r="C248" s="212"/>
      <c r="D248" s="201" t="s">
        <v>178</v>
      </c>
      <c r="E248" s="213" t="s">
        <v>21</v>
      </c>
      <c r="F248" s="214" t="s">
        <v>180</v>
      </c>
      <c r="G248" s="212"/>
      <c r="H248" s="215">
        <v>80</v>
      </c>
      <c r="I248" s="216"/>
      <c r="J248" s="212"/>
      <c r="K248" s="212"/>
      <c r="L248" s="217"/>
      <c r="M248" s="218"/>
      <c r="N248" s="219"/>
      <c r="O248" s="219"/>
      <c r="P248" s="219"/>
      <c r="Q248" s="219"/>
      <c r="R248" s="219"/>
      <c r="S248" s="219"/>
      <c r="T248" s="220"/>
      <c r="AT248" s="221" t="s">
        <v>178</v>
      </c>
      <c r="AU248" s="221" t="s">
        <v>83</v>
      </c>
      <c r="AV248" s="14" t="s">
        <v>168</v>
      </c>
      <c r="AW248" s="14" t="s">
        <v>34</v>
      </c>
      <c r="AX248" s="14" t="s">
        <v>81</v>
      </c>
      <c r="AY248" s="221" t="s">
        <v>167</v>
      </c>
    </row>
    <row r="249" spans="1:65" s="2" customFormat="1" ht="24.2" customHeight="1">
      <c r="A249" s="36"/>
      <c r="B249" s="37"/>
      <c r="C249" s="181" t="s">
        <v>349</v>
      </c>
      <c r="D249" s="181" t="s">
        <v>170</v>
      </c>
      <c r="E249" s="182" t="s">
        <v>350</v>
      </c>
      <c r="F249" s="183" t="s">
        <v>351</v>
      </c>
      <c r="G249" s="184" t="s">
        <v>352</v>
      </c>
      <c r="H249" s="185">
        <v>0.126</v>
      </c>
      <c r="I249" s="186"/>
      <c r="J249" s="187">
        <f>ROUND(I249*H249,2)</f>
        <v>0</v>
      </c>
      <c r="K249" s="183" t="s">
        <v>173</v>
      </c>
      <c r="L249" s="41"/>
      <c r="M249" s="188" t="s">
        <v>21</v>
      </c>
      <c r="N249" s="189" t="s">
        <v>44</v>
      </c>
      <c r="O249" s="66"/>
      <c r="P249" s="190">
        <f>O249*H249</f>
        <v>0</v>
      </c>
      <c r="Q249" s="190">
        <v>2.30102</v>
      </c>
      <c r="R249" s="190">
        <f>Q249*H249</f>
        <v>0.28992851999999997</v>
      </c>
      <c r="S249" s="190">
        <v>0</v>
      </c>
      <c r="T249" s="191">
        <f>S249*H249</f>
        <v>0</v>
      </c>
      <c r="U249" s="36"/>
      <c r="V249" s="36"/>
      <c r="W249" s="36"/>
      <c r="X249" s="36"/>
      <c r="Y249" s="36"/>
      <c r="Z249" s="36"/>
      <c r="AA249" s="36"/>
      <c r="AB249" s="36"/>
      <c r="AC249" s="36"/>
      <c r="AD249" s="36"/>
      <c r="AE249" s="36"/>
      <c r="AR249" s="192" t="s">
        <v>174</v>
      </c>
      <c r="AT249" s="192" t="s">
        <v>170</v>
      </c>
      <c r="AU249" s="192" t="s">
        <v>83</v>
      </c>
      <c r="AY249" s="19" t="s">
        <v>167</v>
      </c>
      <c r="BE249" s="193">
        <f>IF(N249="základní",J249,0)</f>
        <v>0</v>
      </c>
      <c r="BF249" s="193">
        <f>IF(N249="snížená",J249,0)</f>
        <v>0</v>
      </c>
      <c r="BG249" s="193">
        <f>IF(N249="zákl. přenesená",J249,0)</f>
        <v>0</v>
      </c>
      <c r="BH249" s="193">
        <f>IF(N249="sníž. přenesená",J249,0)</f>
        <v>0</v>
      </c>
      <c r="BI249" s="193">
        <f>IF(N249="nulová",J249,0)</f>
        <v>0</v>
      </c>
      <c r="BJ249" s="19" t="s">
        <v>81</v>
      </c>
      <c r="BK249" s="193">
        <f>ROUND(I249*H249,2)</f>
        <v>0</v>
      </c>
      <c r="BL249" s="19" t="s">
        <v>174</v>
      </c>
      <c r="BM249" s="192" t="s">
        <v>353</v>
      </c>
    </row>
    <row r="250" spans="1:47" s="2" customFormat="1" ht="11.25">
      <c r="A250" s="36"/>
      <c r="B250" s="37"/>
      <c r="C250" s="38"/>
      <c r="D250" s="194" t="s">
        <v>176</v>
      </c>
      <c r="E250" s="38"/>
      <c r="F250" s="195" t="s">
        <v>354</v>
      </c>
      <c r="G250" s="38"/>
      <c r="H250" s="38"/>
      <c r="I250" s="196"/>
      <c r="J250" s="38"/>
      <c r="K250" s="38"/>
      <c r="L250" s="41"/>
      <c r="M250" s="197"/>
      <c r="N250" s="198"/>
      <c r="O250" s="66"/>
      <c r="P250" s="66"/>
      <c r="Q250" s="66"/>
      <c r="R250" s="66"/>
      <c r="S250" s="66"/>
      <c r="T250" s="67"/>
      <c r="U250" s="36"/>
      <c r="V250" s="36"/>
      <c r="W250" s="36"/>
      <c r="X250" s="36"/>
      <c r="Y250" s="36"/>
      <c r="Z250" s="36"/>
      <c r="AA250" s="36"/>
      <c r="AB250" s="36"/>
      <c r="AC250" s="36"/>
      <c r="AD250" s="36"/>
      <c r="AE250" s="36"/>
      <c r="AT250" s="19" t="s">
        <v>176</v>
      </c>
      <c r="AU250" s="19" t="s">
        <v>83</v>
      </c>
    </row>
    <row r="251" spans="2:51" s="15" customFormat="1" ht="11.25">
      <c r="B251" s="222"/>
      <c r="C251" s="223"/>
      <c r="D251" s="201" t="s">
        <v>178</v>
      </c>
      <c r="E251" s="224" t="s">
        <v>21</v>
      </c>
      <c r="F251" s="225" t="s">
        <v>355</v>
      </c>
      <c r="G251" s="223"/>
      <c r="H251" s="224" t="s">
        <v>21</v>
      </c>
      <c r="I251" s="226"/>
      <c r="J251" s="223"/>
      <c r="K251" s="223"/>
      <c r="L251" s="227"/>
      <c r="M251" s="228"/>
      <c r="N251" s="229"/>
      <c r="O251" s="229"/>
      <c r="P251" s="229"/>
      <c r="Q251" s="229"/>
      <c r="R251" s="229"/>
      <c r="S251" s="229"/>
      <c r="T251" s="230"/>
      <c r="AT251" s="231" t="s">
        <v>178</v>
      </c>
      <c r="AU251" s="231" t="s">
        <v>83</v>
      </c>
      <c r="AV251" s="15" t="s">
        <v>81</v>
      </c>
      <c r="AW251" s="15" t="s">
        <v>34</v>
      </c>
      <c r="AX251" s="15" t="s">
        <v>73</v>
      </c>
      <c r="AY251" s="231" t="s">
        <v>167</v>
      </c>
    </row>
    <row r="252" spans="2:51" s="13" customFormat="1" ht="11.25">
      <c r="B252" s="199"/>
      <c r="C252" s="200"/>
      <c r="D252" s="201" t="s">
        <v>178</v>
      </c>
      <c r="E252" s="202" t="s">
        <v>21</v>
      </c>
      <c r="F252" s="203" t="s">
        <v>356</v>
      </c>
      <c r="G252" s="200"/>
      <c r="H252" s="204">
        <v>0.02</v>
      </c>
      <c r="I252" s="205"/>
      <c r="J252" s="200"/>
      <c r="K252" s="200"/>
      <c r="L252" s="206"/>
      <c r="M252" s="207"/>
      <c r="N252" s="208"/>
      <c r="O252" s="208"/>
      <c r="P252" s="208"/>
      <c r="Q252" s="208"/>
      <c r="R252" s="208"/>
      <c r="S252" s="208"/>
      <c r="T252" s="209"/>
      <c r="AT252" s="210" t="s">
        <v>178</v>
      </c>
      <c r="AU252" s="210" t="s">
        <v>83</v>
      </c>
      <c r="AV252" s="13" t="s">
        <v>83</v>
      </c>
      <c r="AW252" s="13" t="s">
        <v>34</v>
      </c>
      <c r="AX252" s="13" t="s">
        <v>73</v>
      </c>
      <c r="AY252" s="210" t="s">
        <v>167</v>
      </c>
    </row>
    <row r="253" spans="2:51" s="13" customFormat="1" ht="11.25">
      <c r="B253" s="199"/>
      <c r="C253" s="200"/>
      <c r="D253" s="201" t="s">
        <v>178</v>
      </c>
      <c r="E253" s="202" t="s">
        <v>21</v>
      </c>
      <c r="F253" s="203" t="s">
        <v>357</v>
      </c>
      <c r="G253" s="200"/>
      <c r="H253" s="204">
        <v>0.046</v>
      </c>
      <c r="I253" s="205"/>
      <c r="J253" s="200"/>
      <c r="K253" s="200"/>
      <c r="L253" s="206"/>
      <c r="M253" s="207"/>
      <c r="N253" s="208"/>
      <c r="O253" s="208"/>
      <c r="P253" s="208"/>
      <c r="Q253" s="208"/>
      <c r="R253" s="208"/>
      <c r="S253" s="208"/>
      <c r="T253" s="209"/>
      <c r="AT253" s="210" t="s">
        <v>178</v>
      </c>
      <c r="AU253" s="210" t="s">
        <v>83</v>
      </c>
      <c r="AV253" s="13" t="s">
        <v>83</v>
      </c>
      <c r="AW253" s="13" t="s">
        <v>34</v>
      </c>
      <c r="AX253" s="13" t="s">
        <v>73</v>
      </c>
      <c r="AY253" s="210" t="s">
        <v>167</v>
      </c>
    </row>
    <row r="254" spans="2:51" s="14" customFormat="1" ht="11.25">
      <c r="B254" s="211"/>
      <c r="C254" s="212"/>
      <c r="D254" s="201" t="s">
        <v>178</v>
      </c>
      <c r="E254" s="213" t="s">
        <v>21</v>
      </c>
      <c r="F254" s="214" t="s">
        <v>180</v>
      </c>
      <c r="G254" s="212"/>
      <c r="H254" s="215">
        <v>0.066</v>
      </c>
      <c r="I254" s="216"/>
      <c r="J254" s="212"/>
      <c r="K254" s="212"/>
      <c r="L254" s="217"/>
      <c r="M254" s="218"/>
      <c r="N254" s="219"/>
      <c r="O254" s="219"/>
      <c r="P254" s="219"/>
      <c r="Q254" s="219"/>
      <c r="R254" s="219"/>
      <c r="S254" s="219"/>
      <c r="T254" s="220"/>
      <c r="AT254" s="221" t="s">
        <v>178</v>
      </c>
      <c r="AU254" s="221" t="s">
        <v>83</v>
      </c>
      <c r="AV254" s="14" t="s">
        <v>168</v>
      </c>
      <c r="AW254" s="14" t="s">
        <v>34</v>
      </c>
      <c r="AX254" s="14" t="s">
        <v>73</v>
      </c>
      <c r="AY254" s="221" t="s">
        <v>167</v>
      </c>
    </row>
    <row r="255" spans="2:51" s="13" customFormat="1" ht="11.25">
      <c r="B255" s="199"/>
      <c r="C255" s="200"/>
      <c r="D255" s="201" t="s">
        <v>178</v>
      </c>
      <c r="E255" s="202" t="s">
        <v>21</v>
      </c>
      <c r="F255" s="203" t="s">
        <v>358</v>
      </c>
      <c r="G255" s="200"/>
      <c r="H255" s="204">
        <v>0.06</v>
      </c>
      <c r="I255" s="205"/>
      <c r="J255" s="200"/>
      <c r="K255" s="200"/>
      <c r="L255" s="206"/>
      <c r="M255" s="207"/>
      <c r="N255" s="208"/>
      <c r="O255" s="208"/>
      <c r="P255" s="208"/>
      <c r="Q255" s="208"/>
      <c r="R255" s="208"/>
      <c r="S255" s="208"/>
      <c r="T255" s="209"/>
      <c r="AT255" s="210" t="s">
        <v>178</v>
      </c>
      <c r="AU255" s="210" t="s">
        <v>83</v>
      </c>
      <c r="AV255" s="13" t="s">
        <v>83</v>
      </c>
      <c r="AW255" s="13" t="s">
        <v>34</v>
      </c>
      <c r="AX255" s="13" t="s">
        <v>73</v>
      </c>
      <c r="AY255" s="210" t="s">
        <v>167</v>
      </c>
    </row>
    <row r="256" spans="2:51" s="14" customFormat="1" ht="11.25">
      <c r="B256" s="211"/>
      <c r="C256" s="212"/>
      <c r="D256" s="201" t="s">
        <v>178</v>
      </c>
      <c r="E256" s="213" t="s">
        <v>21</v>
      </c>
      <c r="F256" s="214" t="s">
        <v>180</v>
      </c>
      <c r="G256" s="212"/>
      <c r="H256" s="215">
        <v>0.06</v>
      </c>
      <c r="I256" s="216"/>
      <c r="J256" s="212"/>
      <c r="K256" s="212"/>
      <c r="L256" s="217"/>
      <c r="M256" s="218"/>
      <c r="N256" s="219"/>
      <c r="O256" s="219"/>
      <c r="P256" s="219"/>
      <c r="Q256" s="219"/>
      <c r="R256" s="219"/>
      <c r="S256" s="219"/>
      <c r="T256" s="220"/>
      <c r="AT256" s="221" t="s">
        <v>178</v>
      </c>
      <c r="AU256" s="221" t="s">
        <v>83</v>
      </c>
      <c r="AV256" s="14" t="s">
        <v>168</v>
      </c>
      <c r="AW256" s="14" t="s">
        <v>34</v>
      </c>
      <c r="AX256" s="14" t="s">
        <v>73</v>
      </c>
      <c r="AY256" s="221" t="s">
        <v>167</v>
      </c>
    </row>
    <row r="257" spans="2:51" s="16" customFormat="1" ht="11.25">
      <c r="B257" s="232"/>
      <c r="C257" s="233"/>
      <c r="D257" s="201" t="s">
        <v>178</v>
      </c>
      <c r="E257" s="234" t="s">
        <v>21</v>
      </c>
      <c r="F257" s="235" t="s">
        <v>230</v>
      </c>
      <c r="G257" s="233"/>
      <c r="H257" s="236">
        <v>0.126</v>
      </c>
      <c r="I257" s="237"/>
      <c r="J257" s="233"/>
      <c r="K257" s="233"/>
      <c r="L257" s="238"/>
      <c r="M257" s="239"/>
      <c r="N257" s="240"/>
      <c r="O257" s="240"/>
      <c r="P257" s="240"/>
      <c r="Q257" s="240"/>
      <c r="R257" s="240"/>
      <c r="S257" s="240"/>
      <c r="T257" s="241"/>
      <c r="AT257" s="242" t="s">
        <v>178</v>
      </c>
      <c r="AU257" s="242" t="s">
        <v>83</v>
      </c>
      <c r="AV257" s="16" t="s">
        <v>174</v>
      </c>
      <c r="AW257" s="16" t="s">
        <v>34</v>
      </c>
      <c r="AX257" s="16" t="s">
        <v>81</v>
      </c>
      <c r="AY257" s="242" t="s">
        <v>167</v>
      </c>
    </row>
    <row r="258" spans="1:65" s="2" customFormat="1" ht="24.2" customHeight="1">
      <c r="A258" s="36"/>
      <c r="B258" s="37"/>
      <c r="C258" s="181" t="s">
        <v>359</v>
      </c>
      <c r="D258" s="181" t="s">
        <v>170</v>
      </c>
      <c r="E258" s="182" t="s">
        <v>360</v>
      </c>
      <c r="F258" s="183" t="s">
        <v>361</v>
      </c>
      <c r="G258" s="184" t="s">
        <v>183</v>
      </c>
      <c r="H258" s="185">
        <v>120</v>
      </c>
      <c r="I258" s="186"/>
      <c r="J258" s="187">
        <f>ROUND(I258*H258,2)</f>
        <v>0</v>
      </c>
      <c r="K258" s="183" t="s">
        <v>173</v>
      </c>
      <c r="L258" s="41"/>
      <c r="M258" s="188" t="s">
        <v>21</v>
      </c>
      <c r="N258" s="189" t="s">
        <v>44</v>
      </c>
      <c r="O258" s="66"/>
      <c r="P258" s="190">
        <f>O258*H258</f>
        <v>0</v>
      </c>
      <c r="Q258" s="190">
        <v>0.00105</v>
      </c>
      <c r="R258" s="190">
        <f>Q258*H258</f>
        <v>0.126</v>
      </c>
      <c r="S258" s="190">
        <v>0</v>
      </c>
      <c r="T258" s="191">
        <f>S258*H258</f>
        <v>0</v>
      </c>
      <c r="U258" s="36"/>
      <c r="V258" s="36"/>
      <c r="W258" s="36"/>
      <c r="X258" s="36"/>
      <c r="Y258" s="36"/>
      <c r="Z258" s="36"/>
      <c r="AA258" s="36"/>
      <c r="AB258" s="36"/>
      <c r="AC258" s="36"/>
      <c r="AD258" s="36"/>
      <c r="AE258" s="36"/>
      <c r="AR258" s="192" t="s">
        <v>174</v>
      </c>
      <c r="AT258" s="192" t="s">
        <v>170</v>
      </c>
      <c r="AU258" s="192" t="s">
        <v>83</v>
      </c>
      <c r="AY258" s="19" t="s">
        <v>167</v>
      </c>
      <c r="BE258" s="193">
        <f>IF(N258="základní",J258,0)</f>
        <v>0</v>
      </c>
      <c r="BF258" s="193">
        <f>IF(N258="snížená",J258,0)</f>
        <v>0</v>
      </c>
      <c r="BG258" s="193">
        <f>IF(N258="zákl. přenesená",J258,0)</f>
        <v>0</v>
      </c>
      <c r="BH258" s="193">
        <f>IF(N258="sníž. přenesená",J258,0)</f>
        <v>0</v>
      </c>
      <c r="BI258" s="193">
        <f>IF(N258="nulová",J258,0)</f>
        <v>0</v>
      </c>
      <c r="BJ258" s="19" t="s">
        <v>81</v>
      </c>
      <c r="BK258" s="193">
        <f>ROUND(I258*H258,2)</f>
        <v>0</v>
      </c>
      <c r="BL258" s="19" t="s">
        <v>174</v>
      </c>
      <c r="BM258" s="192" t="s">
        <v>362</v>
      </c>
    </row>
    <row r="259" spans="1:47" s="2" customFormat="1" ht="11.25">
      <c r="A259" s="36"/>
      <c r="B259" s="37"/>
      <c r="C259" s="38"/>
      <c r="D259" s="194" t="s">
        <v>176</v>
      </c>
      <c r="E259" s="38"/>
      <c r="F259" s="195" t="s">
        <v>363</v>
      </c>
      <c r="G259" s="38"/>
      <c r="H259" s="38"/>
      <c r="I259" s="196"/>
      <c r="J259" s="38"/>
      <c r="K259" s="38"/>
      <c r="L259" s="41"/>
      <c r="M259" s="197"/>
      <c r="N259" s="198"/>
      <c r="O259" s="66"/>
      <c r="P259" s="66"/>
      <c r="Q259" s="66"/>
      <c r="R259" s="66"/>
      <c r="S259" s="66"/>
      <c r="T259" s="67"/>
      <c r="U259" s="36"/>
      <c r="V259" s="36"/>
      <c r="W259" s="36"/>
      <c r="X259" s="36"/>
      <c r="Y259" s="36"/>
      <c r="Z259" s="36"/>
      <c r="AA259" s="36"/>
      <c r="AB259" s="36"/>
      <c r="AC259" s="36"/>
      <c r="AD259" s="36"/>
      <c r="AE259" s="36"/>
      <c r="AT259" s="19" t="s">
        <v>176</v>
      </c>
      <c r="AU259" s="19" t="s">
        <v>83</v>
      </c>
    </row>
    <row r="260" spans="2:51" s="13" customFormat="1" ht="11.25">
      <c r="B260" s="199"/>
      <c r="C260" s="200"/>
      <c r="D260" s="201" t="s">
        <v>178</v>
      </c>
      <c r="E260" s="202" t="s">
        <v>21</v>
      </c>
      <c r="F260" s="203" t="s">
        <v>364</v>
      </c>
      <c r="G260" s="200"/>
      <c r="H260" s="204">
        <v>75</v>
      </c>
      <c r="I260" s="205"/>
      <c r="J260" s="200"/>
      <c r="K260" s="200"/>
      <c r="L260" s="206"/>
      <c r="M260" s="207"/>
      <c r="N260" s="208"/>
      <c r="O260" s="208"/>
      <c r="P260" s="208"/>
      <c r="Q260" s="208"/>
      <c r="R260" s="208"/>
      <c r="S260" s="208"/>
      <c r="T260" s="209"/>
      <c r="AT260" s="210" t="s">
        <v>178</v>
      </c>
      <c r="AU260" s="210" t="s">
        <v>83</v>
      </c>
      <c r="AV260" s="13" t="s">
        <v>83</v>
      </c>
      <c r="AW260" s="13" t="s">
        <v>34</v>
      </c>
      <c r="AX260" s="13" t="s">
        <v>73</v>
      </c>
      <c r="AY260" s="210" t="s">
        <v>167</v>
      </c>
    </row>
    <row r="261" spans="2:51" s="13" customFormat="1" ht="11.25">
      <c r="B261" s="199"/>
      <c r="C261" s="200"/>
      <c r="D261" s="201" t="s">
        <v>178</v>
      </c>
      <c r="E261" s="202" t="s">
        <v>21</v>
      </c>
      <c r="F261" s="203" t="s">
        <v>365</v>
      </c>
      <c r="G261" s="200"/>
      <c r="H261" s="204">
        <v>45</v>
      </c>
      <c r="I261" s="205"/>
      <c r="J261" s="200"/>
      <c r="K261" s="200"/>
      <c r="L261" s="206"/>
      <c r="M261" s="207"/>
      <c r="N261" s="208"/>
      <c r="O261" s="208"/>
      <c r="P261" s="208"/>
      <c r="Q261" s="208"/>
      <c r="R261" s="208"/>
      <c r="S261" s="208"/>
      <c r="T261" s="209"/>
      <c r="AT261" s="210" t="s">
        <v>178</v>
      </c>
      <c r="AU261" s="210" t="s">
        <v>83</v>
      </c>
      <c r="AV261" s="13" t="s">
        <v>83</v>
      </c>
      <c r="AW261" s="13" t="s">
        <v>34</v>
      </c>
      <c r="AX261" s="13" t="s">
        <v>73</v>
      </c>
      <c r="AY261" s="210" t="s">
        <v>167</v>
      </c>
    </row>
    <row r="262" spans="2:51" s="14" customFormat="1" ht="11.25">
      <c r="B262" s="211"/>
      <c r="C262" s="212"/>
      <c r="D262" s="201" t="s">
        <v>178</v>
      </c>
      <c r="E262" s="213" t="s">
        <v>21</v>
      </c>
      <c r="F262" s="214" t="s">
        <v>180</v>
      </c>
      <c r="G262" s="212"/>
      <c r="H262" s="215">
        <v>120</v>
      </c>
      <c r="I262" s="216"/>
      <c r="J262" s="212"/>
      <c r="K262" s="212"/>
      <c r="L262" s="217"/>
      <c r="M262" s="218"/>
      <c r="N262" s="219"/>
      <c r="O262" s="219"/>
      <c r="P262" s="219"/>
      <c r="Q262" s="219"/>
      <c r="R262" s="219"/>
      <c r="S262" s="219"/>
      <c r="T262" s="220"/>
      <c r="AT262" s="221" t="s">
        <v>178</v>
      </c>
      <c r="AU262" s="221" t="s">
        <v>83</v>
      </c>
      <c r="AV262" s="14" t="s">
        <v>168</v>
      </c>
      <c r="AW262" s="14" t="s">
        <v>34</v>
      </c>
      <c r="AX262" s="14" t="s">
        <v>81</v>
      </c>
      <c r="AY262" s="221" t="s">
        <v>167</v>
      </c>
    </row>
    <row r="263" spans="1:65" s="2" customFormat="1" ht="24.2" customHeight="1">
      <c r="A263" s="36"/>
      <c r="B263" s="37"/>
      <c r="C263" s="181" t="s">
        <v>366</v>
      </c>
      <c r="D263" s="181" t="s">
        <v>170</v>
      </c>
      <c r="E263" s="182" t="s">
        <v>367</v>
      </c>
      <c r="F263" s="183" t="s">
        <v>368</v>
      </c>
      <c r="G263" s="184" t="s">
        <v>106</v>
      </c>
      <c r="H263" s="185">
        <v>384.43</v>
      </c>
      <c r="I263" s="186"/>
      <c r="J263" s="187">
        <f>ROUND(I263*H263,2)</f>
        <v>0</v>
      </c>
      <c r="K263" s="183" t="s">
        <v>369</v>
      </c>
      <c r="L263" s="41"/>
      <c r="M263" s="188" t="s">
        <v>21</v>
      </c>
      <c r="N263" s="189" t="s">
        <v>44</v>
      </c>
      <c r="O263" s="66"/>
      <c r="P263" s="190">
        <f>O263*H263</f>
        <v>0</v>
      </c>
      <c r="Q263" s="190">
        <v>0.0041</v>
      </c>
      <c r="R263" s="190">
        <f>Q263*H263</f>
        <v>1.5761630000000002</v>
      </c>
      <c r="S263" s="190">
        <v>0</v>
      </c>
      <c r="T263" s="191">
        <f>S263*H263</f>
        <v>0</v>
      </c>
      <c r="U263" s="36"/>
      <c r="V263" s="36"/>
      <c r="W263" s="36"/>
      <c r="X263" s="36"/>
      <c r="Y263" s="36"/>
      <c r="Z263" s="36"/>
      <c r="AA263" s="36"/>
      <c r="AB263" s="36"/>
      <c r="AC263" s="36"/>
      <c r="AD263" s="36"/>
      <c r="AE263" s="36"/>
      <c r="AR263" s="192" t="s">
        <v>174</v>
      </c>
      <c r="AT263" s="192" t="s">
        <v>170</v>
      </c>
      <c r="AU263" s="192" t="s">
        <v>83</v>
      </c>
      <c r="AY263" s="19" t="s">
        <v>167</v>
      </c>
      <c r="BE263" s="193">
        <f>IF(N263="základní",J263,0)</f>
        <v>0</v>
      </c>
      <c r="BF263" s="193">
        <f>IF(N263="snížená",J263,0)</f>
        <v>0</v>
      </c>
      <c r="BG263" s="193">
        <f>IF(N263="zákl. přenesená",J263,0)</f>
        <v>0</v>
      </c>
      <c r="BH263" s="193">
        <f>IF(N263="sníž. přenesená",J263,0)</f>
        <v>0</v>
      </c>
      <c r="BI263" s="193">
        <f>IF(N263="nulová",J263,0)</f>
        <v>0</v>
      </c>
      <c r="BJ263" s="19" t="s">
        <v>81</v>
      </c>
      <c r="BK263" s="193">
        <f>ROUND(I263*H263,2)</f>
        <v>0</v>
      </c>
      <c r="BL263" s="19" t="s">
        <v>174</v>
      </c>
      <c r="BM263" s="192" t="s">
        <v>370</v>
      </c>
    </row>
    <row r="264" spans="2:51" s="13" customFormat="1" ht="11.25">
      <c r="B264" s="199"/>
      <c r="C264" s="200"/>
      <c r="D264" s="201" t="s">
        <v>178</v>
      </c>
      <c r="E264" s="202" t="s">
        <v>21</v>
      </c>
      <c r="F264" s="203" t="s">
        <v>371</v>
      </c>
      <c r="G264" s="200"/>
      <c r="H264" s="204">
        <v>384.43</v>
      </c>
      <c r="I264" s="205"/>
      <c r="J264" s="200"/>
      <c r="K264" s="200"/>
      <c r="L264" s="206"/>
      <c r="M264" s="207"/>
      <c r="N264" s="208"/>
      <c r="O264" s="208"/>
      <c r="P264" s="208"/>
      <c r="Q264" s="208"/>
      <c r="R264" s="208"/>
      <c r="S264" s="208"/>
      <c r="T264" s="209"/>
      <c r="AT264" s="210" t="s">
        <v>178</v>
      </c>
      <c r="AU264" s="210" t="s">
        <v>83</v>
      </c>
      <c r="AV264" s="13" t="s">
        <v>83</v>
      </c>
      <c r="AW264" s="13" t="s">
        <v>34</v>
      </c>
      <c r="AX264" s="13" t="s">
        <v>73</v>
      </c>
      <c r="AY264" s="210" t="s">
        <v>167</v>
      </c>
    </row>
    <row r="265" spans="2:51" s="14" customFormat="1" ht="11.25">
      <c r="B265" s="211"/>
      <c r="C265" s="212"/>
      <c r="D265" s="201" t="s">
        <v>178</v>
      </c>
      <c r="E265" s="213" t="s">
        <v>21</v>
      </c>
      <c r="F265" s="214" t="s">
        <v>180</v>
      </c>
      <c r="G265" s="212"/>
      <c r="H265" s="215">
        <v>384.43</v>
      </c>
      <c r="I265" s="216"/>
      <c r="J265" s="212"/>
      <c r="K265" s="212"/>
      <c r="L265" s="217"/>
      <c r="M265" s="218"/>
      <c r="N265" s="219"/>
      <c r="O265" s="219"/>
      <c r="P265" s="219"/>
      <c r="Q265" s="219"/>
      <c r="R265" s="219"/>
      <c r="S265" s="219"/>
      <c r="T265" s="220"/>
      <c r="AT265" s="221" t="s">
        <v>178</v>
      </c>
      <c r="AU265" s="221" t="s">
        <v>83</v>
      </c>
      <c r="AV265" s="14" t="s">
        <v>168</v>
      </c>
      <c r="AW265" s="14" t="s">
        <v>34</v>
      </c>
      <c r="AX265" s="14" t="s">
        <v>81</v>
      </c>
      <c r="AY265" s="221" t="s">
        <v>167</v>
      </c>
    </row>
    <row r="266" spans="1:65" s="2" customFormat="1" ht="24.2" customHeight="1">
      <c r="A266" s="36"/>
      <c r="B266" s="37"/>
      <c r="C266" s="181" t="s">
        <v>7</v>
      </c>
      <c r="D266" s="181" t="s">
        <v>170</v>
      </c>
      <c r="E266" s="182" t="s">
        <v>372</v>
      </c>
      <c r="F266" s="183" t="s">
        <v>373</v>
      </c>
      <c r="G266" s="184" t="s">
        <v>267</v>
      </c>
      <c r="H266" s="185">
        <v>1</v>
      </c>
      <c r="I266" s="186"/>
      <c r="J266" s="187">
        <f>ROUND(I266*H266,2)</f>
        <v>0</v>
      </c>
      <c r="K266" s="183" t="s">
        <v>173</v>
      </c>
      <c r="L266" s="41"/>
      <c r="M266" s="188" t="s">
        <v>21</v>
      </c>
      <c r="N266" s="189" t="s">
        <v>44</v>
      </c>
      <c r="O266" s="66"/>
      <c r="P266" s="190">
        <f>O266*H266</f>
        <v>0</v>
      </c>
      <c r="Q266" s="190">
        <v>0.00048</v>
      </c>
      <c r="R266" s="190">
        <f>Q266*H266</f>
        <v>0.00048</v>
      </c>
      <c r="S266" s="190">
        <v>0</v>
      </c>
      <c r="T266" s="191">
        <f>S266*H266</f>
        <v>0</v>
      </c>
      <c r="U266" s="36"/>
      <c r="V266" s="36"/>
      <c r="W266" s="36"/>
      <c r="X266" s="36"/>
      <c r="Y266" s="36"/>
      <c r="Z266" s="36"/>
      <c r="AA266" s="36"/>
      <c r="AB266" s="36"/>
      <c r="AC266" s="36"/>
      <c r="AD266" s="36"/>
      <c r="AE266" s="36"/>
      <c r="AR266" s="192" t="s">
        <v>174</v>
      </c>
      <c r="AT266" s="192" t="s">
        <v>170</v>
      </c>
      <c r="AU266" s="192" t="s">
        <v>83</v>
      </c>
      <c r="AY266" s="19" t="s">
        <v>167</v>
      </c>
      <c r="BE266" s="193">
        <f>IF(N266="základní",J266,0)</f>
        <v>0</v>
      </c>
      <c r="BF266" s="193">
        <f>IF(N266="snížená",J266,0)</f>
        <v>0</v>
      </c>
      <c r="BG266" s="193">
        <f>IF(N266="zákl. přenesená",J266,0)</f>
        <v>0</v>
      </c>
      <c r="BH266" s="193">
        <f>IF(N266="sníž. přenesená",J266,0)</f>
        <v>0</v>
      </c>
      <c r="BI266" s="193">
        <f>IF(N266="nulová",J266,0)</f>
        <v>0</v>
      </c>
      <c r="BJ266" s="19" t="s">
        <v>81</v>
      </c>
      <c r="BK266" s="193">
        <f>ROUND(I266*H266,2)</f>
        <v>0</v>
      </c>
      <c r="BL266" s="19" t="s">
        <v>174</v>
      </c>
      <c r="BM266" s="192" t="s">
        <v>374</v>
      </c>
    </row>
    <row r="267" spans="1:47" s="2" customFormat="1" ht="11.25">
      <c r="A267" s="36"/>
      <c r="B267" s="37"/>
      <c r="C267" s="38"/>
      <c r="D267" s="194" t="s">
        <v>176</v>
      </c>
      <c r="E267" s="38"/>
      <c r="F267" s="195" t="s">
        <v>375</v>
      </c>
      <c r="G267" s="38"/>
      <c r="H267" s="38"/>
      <c r="I267" s="196"/>
      <c r="J267" s="38"/>
      <c r="K267" s="38"/>
      <c r="L267" s="41"/>
      <c r="M267" s="197"/>
      <c r="N267" s="198"/>
      <c r="O267" s="66"/>
      <c r="P267" s="66"/>
      <c r="Q267" s="66"/>
      <c r="R267" s="66"/>
      <c r="S267" s="66"/>
      <c r="T267" s="67"/>
      <c r="U267" s="36"/>
      <c r="V267" s="36"/>
      <c r="W267" s="36"/>
      <c r="X267" s="36"/>
      <c r="Y267" s="36"/>
      <c r="Z267" s="36"/>
      <c r="AA267" s="36"/>
      <c r="AB267" s="36"/>
      <c r="AC267" s="36"/>
      <c r="AD267" s="36"/>
      <c r="AE267" s="36"/>
      <c r="AT267" s="19" t="s">
        <v>176</v>
      </c>
      <c r="AU267" s="19" t="s">
        <v>83</v>
      </c>
    </row>
    <row r="268" spans="2:51" s="13" customFormat="1" ht="11.25">
      <c r="B268" s="199"/>
      <c r="C268" s="200"/>
      <c r="D268" s="201" t="s">
        <v>178</v>
      </c>
      <c r="E268" s="202" t="s">
        <v>21</v>
      </c>
      <c r="F268" s="203" t="s">
        <v>376</v>
      </c>
      <c r="G268" s="200"/>
      <c r="H268" s="204">
        <v>1</v>
      </c>
      <c r="I268" s="205"/>
      <c r="J268" s="200"/>
      <c r="K268" s="200"/>
      <c r="L268" s="206"/>
      <c r="M268" s="207"/>
      <c r="N268" s="208"/>
      <c r="O268" s="208"/>
      <c r="P268" s="208"/>
      <c r="Q268" s="208"/>
      <c r="R268" s="208"/>
      <c r="S268" s="208"/>
      <c r="T268" s="209"/>
      <c r="AT268" s="210" t="s">
        <v>178</v>
      </c>
      <c r="AU268" s="210" t="s">
        <v>83</v>
      </c>
      <c r="AV268" s="13" t="s">
        <v>83</v>
      </c>
      <c r="AW268" s="13" t="s">
        <v>34</v>
      </c>
      <c r="AX268" s="13" t="s">
        <v>73</v>
      </c>
      <c r="AY268" s="210" t="s">
        <v>167</v>
      </c>
    </row>
    <row r="269" spans="2:51" s="14" customFormat="1" ht="11.25">
      <c r="B269" s="211"/>
      <c r="C269" s="212"/>
      <c r="D269" s="201" t="s">
        <v>178</v>
      </c>
      <c r="E269" s="213" t="s">
        <v>21</v>
      </c>
      <c r="F269" s="214" t="s">
        <v>180</v>
      </c>
      <c r="G269" s="212"/>
      <c r="H269" s="215">
        <v>1</v>
      </c>
      <c r="I269" s="216"/>
      <c r="J269" s="212"/>
      <c r="K269" s="212"/>
      <c r="L269" s="217"/>
      <c r="M269" s="218"/>
      <c r="N269" s="219"/>
      <c r="O269" s="219"/>
      <c r="P269" s="219"/>
      <c r="Q269" s="219"/>
      <c r="R269" s="219"/>
      <c r="S269" s="219"/>
      <c r="T269" s="220"/>
      <c r="AT269" s="221" t="s">
        <v>178</v>
      </c>
      <c r="AU269" s="221" t="s">
        <v>83</v>
      </c>
      <c r="AV269" s="14" t="s">
        <v>168</v>
      </c>
      <c r="AW269" s="14" t="s">
        <v>34</v>
      </c>
      <c r="AX269" s="14" t="s">
        <v>81</v>
      </c>
      <c r="AY269" s="221" t="s">
        <v>167</v>
      </c>
    </row>
    <row r="270" spans="1:65" s="2" customFormat="1" ht="16.5" customHeight="1">
      <c r="A270" s="36"/>
      <c r="B270" s="37"/>
      <c r="C270" s="243" t="s">
        <v>377</v>
      </c>
      <c r="D270" s="243" t="s">
        <v>378</v>
      </c>
      <c r="E270" s="244" t="s">
        <v>379</v>
      </c>
      <c r="F270" s="245" t="s">
        <v>380</v>
      </c>
      <c r="G270" s="246" t="s">
        <v>267</v>
      </c>
      <c r="H270" s="247">
        <v>1</v>
      </c>
      <c r="I270" s="248"/>
      <c r="J270" s="249">
        <f>ROUND(I270*H270,2)</f>
        <v>0</v>
      </c>
      <c r="K270" s="245" t="s">
        <v>173</v>
      </c>
      <c r="L270" s="250"/>
      <c r="M270" s="251" t="s">
        <v>21</v>
      </c>
      <c r="N270" s="252" t="s">
        <v>44</v>
      </c>
      <c r="O270" s="66"/>
      <c r="P270" s="190">
        <f>O270*H270</f>
        <v>0</v>
      </c>
      <c r="Q270" s="190">
        <v>0.01249</v>
      </c>
      <c r="R270" s="190">
        <f>Q270*H270</f>
        <v>0.01249</v>
      </c>
      <c r="S270" s="190">
        <v>0</v>
      </c>
      <c r="T270" s="191">
        <f>S270*H270</f>
        <v>0</v>
      </c>
      <c r="U270" s="36"/>
      <c r="V270" s="36"/>
      <c r="W270" s="36"/>
      <c r="X270" s="36"/>
      <c r="Y270" s="36"/>
      <c r="Z270" s="36"/>
      <c r="AA270" s="36"/>
      <c r="AB270" s="36"/>
      <c r="AC270" s="36"/>
      <c r="AD270" s="36"/>
      <c r="AE270" s="36"/>
      <c r="AR270" s="192" t="s">
        <v>237</v>
      </c>
      <c r="AT270" s="192" t="s">
        <v>378</v>
      </c>
      <c r="AU270" s="192" t="s">
        <v>83</v>
      </c>
      <c r="AY270" s="19" t="s">
        <v>167</v>
      </c>
      <c r="BE270" s="193">
        <f>IF(N270="základní",J270,0)</f>
        <v>0</v>
      </c>
      <c r="BF270" s="193">
        <f>IF(N270="snížená",J270,0)</f>
        <v>0</v>
      </c>
      <c r="BG270" s="193">
        <f>IF(N270="zákl. přenesená",J270,0)</f>
        <v>0</v>
      </c>
      <c r="BH270" s="193">
        <f>IF(N270="sníž. přenesená",J270,0)</f>
        <v>0</v>
      </c>
      <c r="BI270" s="193">
        <f>IF(N270="nulová",J270,0)</f>
        <v>0</v>
      </c>
      <c r="BJ270" s="19" t="s">
        <v>81</v>
      </c>
      <c r="BK270" s="193">
        <f>ROUND(I270*H270,2)</f>
        <v>0</v>
      </c>
      <c r="BL270" s="19" t="s">
        <v>174</v>
      </c>
      <c r="BM270" s="192" t="s">
        <v>381</v>
      </c>
    </row>
    <row r="271" spans="2:63" s="12" customFormat="1" ht="22.9" customHeight="1">
      <c r="B271" s="165"/>
      <c r="C271" s="166"/>
      <c r="D271" s="167" t="s">
        <v>72</v>
      </c>
      <c r="E271" s="179" t="s">
        <v>244</v>
      </c>
      <c r="F271" s="179" t="s">
        <v>382</v>
      </c>
      <c r="G271" s="166"/>
      <c r="H271" s="166"/>
      <c r="I271" s="169"/>
      <c r="J271" s="180">
        <f>BK271</f>
        <v>0</v>
      </c>
      <c r="K271" s="166"/>
      <c r="L271" s="171"/>
      <c r="M271" s="172"/>
      <c r="N271" s="173"/>
      <c r="O271" s="173"/>
      <c r="P271" s="174">
        <f>SUM(P272:P353)</f>
        <v>0</v>
      </c>
      <c r="Q271" s="173"/>
      <c r="R271" s="174">
        <f>SUM(R272:R353)</f>
        <v>0.0700936</v>
      </c>
      <c r="S271" s="173"/>
      <c r="T271" s="175">
        <f>SUM(T272:T353)</f>
        <v>8.808723</v>
      </c>
      <c r="AR271" s="176" t="s">
        <v>81</v>
      </c>
      <c r="AT271" s="177" t="s">
        <v>72</v>
      </c>
      <c r="AU271" s="177" t="s">
        <v>81</v>
      </c>
      <c r="AY271" s="176" t="s">
        <v>167</v>
      </c>
      <c r="BK271" s="178">
        <f>SUM(BK272:BK353)</f>
        <v>0</v>
      </c>
    </row>
    <row r="272" spans="1:65" s="2" customFormat="1" ht="24.2" customHeight="1">
      <c r="A272" s="36"/>
      <c r="B272" s="37"/>
      <c r="C272" s="181" t="s">
        <v>383</v>
      </c>
      <c r="D272" s="181" t="s">
        <v>170</v>
      </c>
      <c r="E272" s="182" t="s">
        <v>384</v>
      </c>
      <c r="F272" s="183" t="s">
        <v>385</v>
      </c>
      <c r="G272" s="184" t="s">
        <v>106</v>
      </c>
      <c r="H272" s="185">
        <v>406.08</v>
      </c>
      <c r="I272" s="186"/>
      <c r="J272" s="187">
        <f>ROUND(I272*H272,2)</f>
        <v>0</v>
      </c>
      <c r="K272" s="183" t="s">
        <v>173</v>
      </c>
      <c r="L272" s="41"/>
      <c r="M272" s="188" t="s">
        <v>21</v>
      </c>
      <c r="N272" s="189" t="s">
        <v>44</v>
      </c>
      <c r="O272" s="66"/>
      <c r="P272" s="190">
        <f>O272*H272</f>
        <v>0</v>
      </c>
      <c r="Q272" s="190">
        <v>0.00013</v>
      </c>
      <c r="R272" s="190">
        <f>Q272*H272</f>
        <v>0.052790399999999994</v>
      </c>
      <c r="S272" s="190">
        <v>0</v>
      </c>
      <c r="T272" s="191">
        <f>S272*H272</f>
        <v>0</v>
      </c>
      <c r="U272" s="36"/>
      <c r="V272" s="36"/>
      <c r="W272" s="36"/>
      <c r="X272" s="36"/>
      <c r="Y272" s="36"/>
      <c r="Z272" s="36"/>
      <c r="AA272" s="36"/>
      <c r="AB272" s="36"/>
      <c r="AC272" s="36"/>
      <c r="AD272" s="36"/>
      <c r="AE272" s="36"/>
      <c r="AR272" s="192" t="s">
        <v>174</v>
      </c>
      <c r="AT272" s="192" t="s">
        <v>170</v>
      </c>
      <c r="AU272" s="192" t="s">
        <v>83</v>
      </c>
      <c r="AY272" s="19" t="s">
        <v>167</v>
      </c>
      <c r="BE272" s="193">
        <f>IF(N272="základní",J272,0)</f>
        <v>0</v>
      </c>
      <c r="BF272" s="193">
        <f>IF(N272="snížená",J272,0)</f>
        <v>0</v>
      </c>
      <c r="BG272" s="193">
        <f>IF(N272="zákl. přenesená",J272,0)</f>
        <v>0</v>
      </c>
      <c r="BH272" s="193">
        <f>IF(N272="sníž. přenesená",J272,0)</f>
        <v>0</v>
      </c>
      <c r="BI272" s="193">
        <f>IF(N272="nulová",J272,0)</f>
        <v>0</v>
      </c>
      <c r="BJ272" s="19" t="s">
        <v>81</v>
      </c>
      <c r="BK272" s="193">
        <f>ROUND(I272*H272,2)</f>
        <v>0</v>
      </c>
      <c r="BL272" s="19" t="s">
        <v>174</v>
      </c>
      <c r="BM272" s="192" t="s">
        <v>386</v>
      </c>
    </row>
    <row r="273" spans="1:47" s="2" customFormat="1" ht="11.25">
      <c r="A273" s="36"/>
      <c r="B273" s="37"/>
      <c r="C273" s="38"/>
      <c r="D273" s="194" t="s">
        <v>176</v>
      </c>
      <c r="E273" s="38"/>
      <c r="F273" s="195" t="s">
        <v>387</v>
      </c>
      <c r="G273" s="38"/>
      <c r="H273" s="38"/>
      <c r="I273" s="196"/>
      <c r="J273" s="38"/>
      <c r="K273" s="38"/>
      <c r="L273" s="41"/>
      <c r="M273" s="197"/>
      <c r="N273" s="198"/>
      <c r="O273" s="66"/>
      <c r="P273" s="66"/>
      <c r="Q273" s="66"/>
      <c r="R273" s="66"/>
      <c r="S273" s="66"/>
      <c r="T273" s="67"/>
      <c r="U273" s="36"/>
      <c r="V273" s="36"/>
      <c r="W273" s="36"/>
      <c r="X273" s="36"/>
      <c r="Y273" s="36"/>
      <c r="Z273" s="36"/>
      <c r="AA273" s="36"/>
      <c r="AB273" s="36"/>
      <c r="AC273" s="36"/>
      <c r="AD273" s="36"/>
      <c r="AE273" s="36"/>
      <c r="AT273" s="19" t="s">
        <v>176</v>
      </c>
      <c r="AU273" s="19" t="s">
        <v>83</v>
      </c>
    </row>
    <row r="274" spans="2:51" s="15" customFormat="1" ht="11.25">
      <c r="B274" s="222"/>
      <c r="C274" s="223"/>
      <c r="D274" s="201" t="s">
        <v>178</v>
      </c>
      <c r="E274" s="224" t="s">
        <v>21</v>
      </c>
      <c r="F274" s="225" t="s">
        <v>323</v>
      </c>
      <c r="G274" s="223"/>
      <c r="H274" s="224" t="s">
        <v>21</v>
      </c>
      <c r="I274" s="226"/>
      <c r="J274" s="223"/>
      <c r="K274" s="223"/>
      <c r="L274" s="227"/>
      <c r="M274" s="228"/>
      <c r="N274" s="229"/>
      <c r="O274" s="229"/>
      <c r="P274" s="229"/>
      <c r="Q274" s="229"/>
      <c r="R274" s="229"/>
      <c r="S274" s="229"/>
      <c r="T274" s="230"/>
      <c r="AT274" s="231" t="s">
        <v>178</v>
      </c>
      <c r="AU274" s="231" t="s">
        <v>83</v>
      </c>
      <c r="AV274" s="15" t="s">
        <v>81</v>
      </c>
      <c r="AW274" s="15" t="s">
        <v>34</v>
      </c>
      <c r="AX274" s="15" t="s">
        <v>73</v>
      </c>
      <c r="AY274" s="231" t="s">
        <v>167</v>
      </c>
    </row>
    <row r="275" spans="2:51" s="15" customFormat="1" ht="11.25">
      <c r="B275" s="222"/>
      <c r="C275" s="223"/>
      <c r="D275" s="201" t="s">
        <v>178</v>
      </c>
      <c r="E275" s="224" t="s">
        <v>21</v>
      </c>
      <c r="F275" s="225" t="s">
        <v>324</v>
      </c>
      <c r="G275" s="223"/>
      <c r="H275" s="224" t="s">
        <v>21</v>
      </c>
      <c r="I275" s="226"/>
      <c r="J275" s="223"/>
      <c r="K275" s="223"/>
      <c r="L275" s="227"/>
      <c r="M275" s="228"/>
      <c r="N275" s="229"/>
      <c r="O275" s="229"/>
      <c r="P275" s="229"/>
      <c r="Q275" s="229"/>
      <c r="R275" s="229"/>
      <c r="S275" s="229"/>
      <c r="T275" s="230"/>
      <c r="AT275" s="231" t="s">
        <v>178</v>
      </c>
      <c r="AU275" s="231" t="s">
        <v>83</v>
      </c>
      <c r="AV275" s="15" t="s">
        <v>81</v>
      </c>
      <c r="AW275" s="15" t="s">
        <v>34</v>
      </c>
      <c r="AX275" s="15" t="s">
        <v>73</v>
      </c>
      <c r="AY275" s="231" t="s">
        <v>167</v>
      </c>
    </row>
    <row r="276" spans="2:51" s="13" customFormat="1" ht="22.5">
      <c r="B276" s="199"/>
      <c r="C276" s="200"/>
      <c r="D276" s="201" t="s">
        <v>178</v>
      </c>
      <c r="E276" s="202" t="s">
        <v>21</v>
      </c>
      <c r="F276" s="203" t="s">
        <v>325</v>
      </c>
      <c r="G276" s="200"/>
      <c r="H276" s="204">
        <v>225.55</v>
      </c>
      <c r="I276" s="205"/>
      <c r="J276" s="200"/>
      <c r="K276" s="200"/>
      <c r="L276" s="206"/>
      <c r="M276" s="207"/>
      <c r="N276" s="208"/>
      <c r="O276" s="208"/>
      <c r="P276" s="208"/>
      <c r="Q276" s="208"/>
      <c r="R276" s="208"/>
      <c r="S276" s="208"/>
      <c r="T276" s="209"/>
      <c r="AT276" s="210" t="s">
        <v>178</v>
      </c>
      <c r="AU276" s="210" t="s">
        <v>83</v>
      </c>
      <c r="AV276" s="13" t="s">
        <v>83</v>
      </c>
      <c r="AW276" s="13" t="s">
        <v>34</v>
      </c>
      <c r="AX276" s="13" t="s">
        <v>73</v>
      </c>
      <c r="AY276" s="210" t="s">
        <v>167</v>
      </c>
    </row>
    <row r="277" spans="2:51" s="13" customFormat="1" ht="11.25">
      <c r="B277" s="199"/>
      <c r="C277" s="200"/>
      <c r="D277" s="201" t="s">
        <v>178</v>
      </c>
      <c r="E277" s="202" t="s">
        <v>21</v>
      </c>
      <c r="F277" s="203" t="s">
        <v>326</v>
      </c>
      <c r="G277" s="200"/>
      <c r="H277" s="204">
        <v>180.53</v>
      </c>
      <c r="I277" s="205"/>
      <c r="J277" s="200"/>
      <c r="K277" s="200"/>
      <c r="L277" s="206"/>
      <c r="M277" s="207"/>
      <c r="N277" s="208"/>
      <c r="O277" s="208"/>
      <c r="P277" s="208"/>
      <c r="Q277" s="208"/>
      <c r="R277" s="208"/>
      <c r="S277" s="208"/>
      <c r="T277" s="209"/>
      <c r="AT277" s="210" t="s">
        <v>178</v>
      </c>
      <c r="AU277" s="210" t="s">
        <v>83</v>
      </c>
      <c r="AV277" s="13" t="s">
        <v>83</v>
      </c>
      <c r="AW277" s="13" t="s">
        <v>34</v>
      </c>
      <c r="AX277" s="13" t="s">
        <v>73</v>
      </c>
      <c r="AY277" s="210" t="s">
        <v>167</v>
      </c>
    </row>
    <row r="278" spans="2:51" s="14" customFormat="1" ht="11.25">
      <c r="B278" s="211"/>
      <c r="C278" s="212"/>
      <c r="D278" s="201" t="s">
        <v>178</v>
      </c>
      <c r="E278" s="213" t="s">
        <v>21</v>
      </c>
      <c r="F278" s="214" t="s">
        <v>180</v>
      </c>
      <c r="G278" s="212"/>
      <c r="H278" s="215">
        <v>406.08</v>
      </c>
      <c r="I278" s="216"/>
      <c r="J278" s="212"/>
      <c r="K278" s="212"/>
      <c r="L278" s="217"/>
      <c r="M278" s="218"/>
      <c r="N278" s="219"/>
      <c r="O278" s="219"/>
      <c r="P278" s="219"/>
      <c r="Q278" s="219"/>
      <c r="R278" s="219"/>
      <c r="S278" s="219"/>
      <c r="T278" s="220"/>
      <c r="AT278" s="221" t="s">
        <v>178</v>
      </c>
      <c r="AU278" s="221" t="s">
        <v>83</v>
      </c>
      <c r="AV278" s="14" t="s">
        <v>168</v>
      </c>
      <c r="AW278" s="14" t="s">
        <v>34</v>
      </c>
      <c r="AX278" s="14" t="s">
        <v>81</v>
      </c>
      <c r="AY278" s="221" t="s">
        <v>167</v>
      </c>
    </row>
    <row r="279" spans="1:65" s="2" customFormat="1" ht="24.2" customHeight="1">
      <c r="A279" s="36"/>
      <c r="B279" s="37"/>
      <c r="C279" s="181" t="s">
        <v>388</v>
      </c>
      <c r="D279" s="181" t="s">
        <v>170</v>
      </c>
      <c r="E279" s="182" t="s">
        <v>389</v>
      </c>
      <c r="F279" s="183" t="s">
        <v>390</v>
      </c>
      <c r="G279" s="184" t="s">
        <v>391</v>
      </c>
      <c r="H279" s="185">
        <v>50</v>
      </c>
      <c r="I279" s="186"/>
      <c r="J279" s="187">
        <f>ROUND(I279*H279,2)</f>
        <v>0</v>
      </c>
      <c r="K279" s="183" t="s">
        <v>369</v>
      </c>
      <c r="L279" s="41"/>
      <c r="M279" s="188" t="s">
        <v>21</v>
      </c>
      <c r="N279" s="189" t="s">
        <v>44</v>
      </c>
      <c r="O279" s="66"/>
      <c r="P279" s="190">
        <f>O279*H279</f>
        <v>0</v>
      </c>
      <c r="Q279" s="190">
        <v>0</v>
      </c>
      <c r="R279" s="190">
        <f>Q279*H279</f>
        <v>0</v>
      </c>
      <c r="S279" s="190">
        <v>0</v>
      </c>
      <c r="T279" s="191">
        <f>S279*H279</f>
        <v>0</v>
      </c>
      <c r="U279" s="36"/>
      <c r="V279" s="36"/>
      <c r="W279" s="36"/>
      <c r="X279" s="36"/>
      <c r="Y279" s="36"/>
      <c r="Z279" s="36"/>
      <c r="AA279" s="36"/>
      <c r="AB279" s="36"/>
      <c r="AC279" s="36"/>
      <c r="AD279" s="36"/>
      <c r="AE279" s="36"/>
      <c r="AR279" s="192" t="s">
        <v>174</v>
      </c>
      <c r="AT279" s="192" t="s">
        <v>170</v>
      </c>
      <c r="AU279" s="192" t="s">
        <v>83</v>
      </c>
      <c r="AY279" s="19" t="s">
        <v>167</v>
      </c>
      <c r="BE279" s="193">
        <f>IF(N279="základní",J279,0)</f>
        <v>0</v>
      </c>
      <c r="BF279" s="193">
        <f>IF(N279="snížená",J279,0)</f>
        <v>0</v>
      </c>
      <c r="BG279" s="193">
        <f>IF(N279="zákl. přenesená",J279,0)</f>
        <v>0</v>
      </c>
      <c r="BH279" s="193">
        <f>IF(N279="sníž. přenesená",J279,0)</f>
        <v>0</v>
      </c>
      <c r="BI279" s="193">
        <f>IF(N279="nulová",J279,0)</f>
        <v>0</v>
      </c>
      <c r="BJ279" s="19" t="s">
        <v>81</v>
      </c>
      <c r="BK279" s="193">
        <f>ROUND(I279*H279,2)</f>
        <v>0</v>
      </c>
      <c r="BL279" s="19" t="s">
        <v>174</v>
      </c>
      <c r="BM279" s="192" t="s">
        <v>392</v>
      </c>
    </row>
    <row r="280" spans="1:65" s="2" customFormat="1" ht="24.2" customHeight="1">
      <c r="A280" s="36"/>
      <c r="B280" s="37"/>
      <c r="C280" s="181" t="s">
        <v>393</v>
      </c>
      <c r="D280" s="181" t="s">
        <v>170</v>
      </c>
      <c r="E280" s="182" t="s">
        <v>394</v>
      </c>
      <c r="F280" s="183" t="s">
        <v>395</v>
      </c>
      <c r="G280" s="184" t="s">
        <v>391</v>
      </c>
      <c r="H280" s="185">
        <v>30</v>
      </c>
      <c r="I280" s="186"/>
      <c r="J280" s="187">
        <f>ROUND(I280*H280,2)</f>
        <v>0</v>
      </c>
      <c r="K280" s="183" t="s">
        <v>369</v>
      </c>
      <c r="L280" s="41"/>
      <c r="M280" s="188" t="s">
        <v>21</v>
      </c>
      <c r="N280" s="189" t="s">
        <v>44</v>
      </c>
      <c r="O280" s="66"/>
      <c r="P280" s="190">
        <f>O280*H280</f>
        <v>0</v>
      </c>
      <c r="Q280" s="190">
        <v>0</v>
      </c>
      <c r="R280" s="190">
        <f>Q280*H280</f>
        <v>0</v>
      </c>
      <c r="S280" s="190">
        <v>0</v>
      </c>
      <c r="T280" s="191">
        <f>S280*H280</f>
        <v>0</v>
      </c>
      <c r="U280" s="36"/>
      <c r="V280" s="36"/>
      <c r="W280" s="36"/>
      <c r="X280" s="36"/>
      <c r="Y280" s="36"/>
      <c r="Z280" s="36"/>
      <c r="AA280" s="36"/>
      <c r="AB280" s="36"/>
      <c r="AC280" s="36"/>
      <c r="AD280" s="36"/>
      <c r="AE280" s="36"/>
      <c r="AR280" s="192" t="s">
        <v>174</v>
      </c>
      <c r="AT280" s="192" t="s">
        <v>170</v>
      </c>
      <c r="AU280" s="192" t="s">
        <v>83</v>
      </c>
      <c r="AY280" s="19" t="s">
        <v>167</v>
      </c>
      <c r="BE280" s="193">
        <f>IF(N280="základní",J280,0)</f>
        <v>0</v>
      </c>
      <c r="BF280" s="193">
        <f>IF(N280="snížená",J280,0)</f>
        <v>0</v>
      </c>
      <c r="BG280" s="193">
        <f>IF(N280="zákl. přenesená",J280,0)</f>
        <v>0</v>
      </c>
      <c r="BH280" s="193">
        <f>IF(N280="sníž. přenesená",J280,0)</f>
        <v>0</v>
      </c>
      <c r="BI280" s="193">
        <f>IF(N280="nulová",J280,0)</f>
        <v>0</v>
      </c>
      <c r="BJ280" s="19" t="s">
        <v>81</v>
      </c>
      <c r="BK280" s="193">
        <f>ROUND(I280*H280,2)</f>
        <v>0</v>
      </c>
      <c r="BL280" s="19" t="s">
        <v>174</v>
      </c>
      <c r="BM280" s="192" t="s">
        <v>396</v>
      </c>
    </row>
    <row r="281" spans="1:47" s="2" customFormat="1" ht="19.5">
      <c r="A281" s="36"/>
      <c r="B281" s="37"/>
      <c r="C281" s="38"/>
      <c r="D281" s="201" t="s">
        <v>397</v>
      </c>
      <c r="E281" s="38"/>
      <c r="F281" s="253" t="s">
        <v>398</v>
      </c>
      <c r="G281" s="38"/>
      <c r="H281" s="38"/>
      <c r="I281" s="196"/>
      <c r="J281" s="38"/>
      <c r="K281" s="38"/>
      <c r="L281" s="41"/>
      <c r="M281" s="197"/>
      <c r="N281" s="198"/>
      <c r="O281" s="66"/>
      <c r="P281" s="66"/>
      <c r="Q281" s="66"/>
      <c r="R281" s="66"/>
      <c r="S281" s="66"/>
      <c r="T281" s="67"/>
      <c r="U281" s="36"/>
      <c r="V281" s="36"/>
      <c r="W281" s="36"/>
      <c r="X281" s="36"/>
      <c r="Y281" s="36"/>
      <c r="Z281" s="36"/>
      <c r="AA281" s="36"/>
      <c r="AB281" s="36"/>
      <c r="AC281" s="36"/>
      <c r="AD281" s="36"/>
      <c r="AE281" s="36"/>
      <c r="AT281" s="19" t="s">
        <v>397</v>
      </c>
      <c r="AU281" s="19" t="s">
        <v>83</v>
      </c>
    </row>
    <row r="282" spans="1:65" s="2" customFormat="1" ht="24.2" customHeight="1">
      <c r="A282" s="36"/>
      <c r="B282" s="37"/>
      <c r="C282" s="181" t="s">
        <v>399</v>
      </c>
      <c r="D282" s="181" t="s">
        <v>170</v>
      </c>
      <c r="E282" s="182" t="s">
        <v>400</v>
      </c>
      <c r="F282" s="183" t="s">
        <v>401</v>
      </c>
      <c r="G282" s="184" t="s">
        <v>106</v>
      </c>
      <c r="H282" s="185">
        <v>4.77</v>
      </c>
      <c r="I282" s="186"/>
      <c r="J282" s="187">
        <f>ROUND(I282*H282,2)</f>
        <v>0</v>
      </c>
      <c r="K282" s="183" t="s">
        <v>369</v>
      </c>
      <c r="L282" s="41"/>
      <c r="M282" s="188" t="s">
        <v>21</v>
      </c>
      <c r="N282" s="189" t="s">
        <v>44</v>
      </c>
      <c r="O282" s="66"/>
      <c r="P282" s="190">
        <f>O282*H282</f>
        <v>0</v>
      </c>
      <c r="Q282" s="190">
        <v>0</v>
      </c>
      <c r="R282" s="190">
        <f>Q282*H282</f>
        <v>0</v>
      </c>
      <c r="S282" s="190">
        <v>0</v>
      </c>
      <c r="T282" s="191">
        <f>S282*H282</f>
        <v>0</v>
      </c>
      <c r="U282" s="36"/>
      <c r="V282" s="36"/>
      <c r="W282" s="36"/>
      <c r="X282" s="36"/>
      <c r="Y282" s="36"/>
      <c r="Z282" s="36"/>
      <c r="AA282" s="36"/>
      <c r="AB282" s="36"/>
      <c r="AC282" s="36"/>
      <c r="AD282" s="36"/>
      <c r="AE282" s="36"/>
      <c r="AR282" s="192" t="s">
        <v>174</v>
      </c>
      <c r="AT282" s="192" t="s">
        <v>170</v>
      </c>
      <c r="AU282" s="192" t="s">
        <v>83</v>
      </c>
      <c r="AY282" s="19" t="s">
        <v>167</v>
      </c>
      <c r="BE282" s="193">
        <f>IF(N282="základní",J282,0)</f>
        <v>0</v>
      </c>
      <c r="BF282" s="193">
        <f>IF(N282="snížená",J282,0)</f>
        <v>0</v>
      </c>
      <c r="BG282" s="193">
        <f>IF(N282="zákl. přenesená",J282,0)</f>
        <v>0</v>
      </c>
      <c r="BH282" s="193">
        <f>IF(N282="sníž. přenesená",J282,0)</f>
        <v>0</v>
      </c>
      <c r="BI282" s="193">
        <f>IF(N282="nulová",J282,0)</f>
        <v>0</v>
      </c>
      <c r="BJ282" s="19" t="s">
        <v>81</v>
      </c>
      <c r="BK282" s="193">
        <f>ROUND(I282*H282,2)</f>
        <v>0</v>
      </c>
      <c r="BL282" s="19" t="s">
        <v>174</v>
      </c>
      <c r="BM282" s="192" t="s">
        <v>402</v>
      </c>
    </row>
    <row r="283" spans="2:51" s="13" customFormat="1" ht="11.25">
      <c r="B283" s="199"/>
      <c r="C283" s="200"/>
      <c r="D283" s="201" t="s">
        <v>178</v>
      </c>
      <c r="E283" s="202" t="s">
        <v>21</v>
      </c>
      <c r="F283" s="203" t="s">
        <v>403</v>
      </c>
      <c r="G283" s="200"/>
      <c r="H283" s="204">
        <v>4.77</v>
      </c>
      <c r="I283" s="205"/>
      <c r="J283" s="200"/>
      <c r="K283" s="200"/>
      <c r="L283" s="206"/>
      <c r="M283" s="207"/>
      <c r="N283" s="208"/>
      <c r="O283" s="208"/>
      <c r="P283" s="208"/>
      <c r="Q283" s="208"/>
      <c r="R283" s="208"/>
      <c r="S283" s="208"/>
      <c r="T283" s="209"/>
      <c r="AT283" s="210" t="s">
        <v>178</v>
      </c>
      <c r="AU283" s="210" t="s">
        <v>83</v>
      </c>
      <c r="AV283" s="13" t="s">
        <v>83</v>
      </c>
      <c r="AW283" s="13" t="s">
        <v>34</v>
      </c>
      <c r="AX283" s="13" t="s">
        <v>73</v>
      </c>
      <c r="AY283" s="210" t="s">
        <v>167</v>
      </c>
    </row>
    <row r="284" spans="2:51" s="14" customFormat="1" ht="11.25">
      <c r="B284" s="211"/>
      <c r="C284" s="212"/>
      <c r="D284" s="201" t="s">
        <v>178</v>
      </c>
      <c r="E284" s="213" t="s">
        <v>21</v>
      </c>
      <c r="F284" s="214" t="s">
        <v>180</v>
      </c>
      <c r="G284" s="212"/>
      <c r="H284" s="215">
        <v>4.77</v>
      </c>
      <c r="I284" s="216"/>
      <c r="J284" s="212"/>
      <c r="K284" s="212"/>
      <c r="L284" s="217"/>
      <c r="M284" s="218"/>
      <c r="N284" s="219"/>
      <c r="O284" s="219"/>
      <c r="P284" s="219"/>
      <c r="Q284" s="219"/>
      <c r="R284" s="219"/>
      <c r="S284" s="219"/>
      <c r="T284" s="220"/>
      <c r="AT284" s="221" t="s">
        <v>178</v>
      </c>
      <c r="AU284" s="221" t="s">
        <v>83</v>
      </c>
      <c r="AV284" s="14" t="s">
        <v>168</v>
      </c>
      <c r="AW284" s="14" t="s">
        <v>34</v>
      </c>
      <c r="AX284" s="14" t="s">
        <v>81</v>
      </c>
      <c r="AY284" s="221" t="s">
        <v>167</v>
      </c>
    </row>
    <row r="285" spans="1:65" s="2" customFormat="1" ht="24.2" customHeight="1">
      <c r="A285" s="36"/>
      <c r="B285" s="37"/>
      <c r="C285" s="181" t="s">
        <v>404</v>
      </c>
      <c r="D285" s="181" t="s">
        <v>170</v>
      </c>
      <c r="E285" s="182" t="s">
        <v>405</v>
      </c>
      <c r="F285" s="183" t="s">
        <v>406</v>
      </c>
      <c r="G285" s="184" t="s">
        <v>106</v>
      </c>
      <c r="H285" s="185">
        <v>406.08</v>
      </c>
      <c r="I285" s="186"/>
      <c r="J285" s="187">
        <f>ROUND(I285*H285,2)</f>
        <v>0</v>
      </c>
      <c r="K285" s="183" t="s">
        <v>173</v>
      </c>
      <c r="L285" s="41"/>
      <c r="M285" s="188" t="s">
        <v>21</v>
      </c>
      <c r="N285" s="189" t="s">
        <v>44</v>
      </c>
      <c r="O285" s="66"/>
      <c r="P285" s="190">
        <f>O285*H285</f>
        <v>0</v>
      </c>
      <c r="Q285" s="190">
        <v>4E-05</v>
      </c>
      <c r="R285" s="190">
        <f>Q285*H285</f>
        <v>0.0162432</v>
      </c>
      <c r="S285" s="190">
        <v>0</v>
      </c>
      <c r="T285" s="191">
        <f>S285*H285</f>
        <v>0</v>
      </c>
      <c r="U285" s="36"/>
      <c r="V285" s="36"/>
      <c r="W285" s="36"/>
      <c r="X285" s="36"/>
      <c r="Y285" s="36"/>
      <c r="Z285" s="36"/>
      <c r="AA285" s="36"/>
      <c r="AB285" s="36"/>
      <c r="AC285" s="36"/>
      <c r="AD285" s="36"/>
      <c r="AE285" s="36"/>
      <c r="AR285" s="192" t="s">
        <v>174</v>
      </c>
      <c r="AT285" s="192" t="s">
        <v>170</v>
      </c>
      <c r="AU285" s="192" t="s">
        <v>83</v>
      </c>
      <c r="AY285" s="19" t="s">
        <v>167</v>
      </c>
      <c r="BE285" s="193">
        <f>IF(N285="základní",J285,0)</f>
        <v>0</v>
      </c>
      <c r="BF285" s="193">
        <f>IF(N285="snížená",J285,0)</f>
        <v>0</v>
      </c>
      <c r="BG285" s="193">
        <f>IF(N285="zákl. přenesená",J285,0)</f>
        <v>0</v>
      </c>
      <c r="BH285" s="193">
        <f>IF(N285="sníž. přenesená",J285,0)</f>
        <v>0</v>
      </c>
      <c r="BI285" s="193">
        <f>IF(N285="nulová",J285,0)</f>
        <v>0</v>
      </c>
      <c r="BJ285" s="19" t="s">
        <v>81</v>
      </c>
      <c r="BK285" s="193">
        <f>ROUND(I285*H285,2)</f>
        <v>0</v>
      </c>
      <c r="BL285" s="19" t="s">
        <v>174</v>
      </c>
      <c r="BM285" s="192" t="s">
        <v>407</v>
      </c>
    </row>
    <row r="286" spans="1:47" s="2" customFormat="1" ht="11.25">
      <c r="A286" s="36"/>
      <c r="B286" s="37"/>
      <c r="C286" s="38"/>
      <c r="D286" s="194" t="s">
        <v>176</v>
      </c>
      <c r="E286" s="38"/>
      <c r="F286" s="195" t="s">
        <v>408</v>
      </c>
      <c r="G286" s="38"/>
      <c r="H286" s="38"/>
      <c r="I286" s="196"/>
      <c r="J286" s="38"/>
      <c r="K286" s="38"/>
      <c r="L286" s="41"/>
      <c r="M286" s="197"/>
      <c r="N286" s="198"/>
      <c r="O286" s="66"/>
      <c r="P286" s="66"/>
      <c r="Q286" s="66"/>
      <c r="R286" s="66"/>
      <c r="S286" s="66"/>
      <c r="T286" s="67"/>
      <c r="U286" s="36"/>
      <c r="V286" s="36"/>
      <c r="W286" s="36"/>
      <c r="X286" s="36"/>
      <c r="Y286" s="36"/>
      <c r="Z286" s="36"/>
      <c r="AA286" s="36"/>
      <c r="AB286" s="36"/>
      <c r="AC286" s="36"/>
      <c r="AD286" s="36"/>
      <c r="AE286" s="36"/>
      <c r="AT286" s="19" t="s">
        <v>176</v>
      </c>
      <c r="AU286" s="19" t="s">
        <v>83</v>
      </c>
    </row>
    <row r="287" spans="2:51" s="15" customFormat="1" ht="11.25">
      <c r="B287" s="222"/>
      <c r="C287" s="223"/>
      <c r="D287" s="201" t="s">
        <v>178</v>
      </c>
      <c r="E287" s="224" t="s">
        <v>21</v>
      </c>
      <c r="F287" s="225" t="s">
        <v>323</v>
      </c>
      <c r="G287" s="223"/>
      <c r="H287" s="224" t="s">
        <v>21</v>
      </c>
      <c r="I287" s="226"/>
      <c r="J287" s="223"/>
      <c r="K287" s="223"/>
      <c r="L287" s="227"/>
      <c r="M287" s="228"/>
      <c r="N287" s="229"/>
      <c r="O287" s="229"/>
      <c r="P287" s="229"/>
      <c r="Q287" s="229"/>
      <c r="R287" s="229"/>
      <c r="S287" s="229"/>
      <c r="T287" s="230"/>
      <c r="AT287" s="231" t="s">
        <v>178</v>
      </c>
      <c r="AU287" s="231" t="s">
        <v>83</v>
      </c>
      <c r="AV287" s="15" t="s">
        <v>81</v>
      </c>
      <c r="AW287" s="15" t="s">
        <v>34</v>
      </c>
      <c r="AX287" s="15" t="s">
        <v>73</v>
      </c>
      <c r="AY287" s="231" t="s">
        <v>167</v>
      </c>
    </row>
    <row r="288" spans="2:51" s="15" customFormat="1" ht="11.25">
      <c r="B288" s="222"/>
      <c r="C288" s="223"/>
      <c r="D288" s="201" t="s">
        <v>178</v>
      </c>
      <c r="E288" s="224" t="s">
        <v>21</v>
      </c>
      <c r="F288" s="225" t="s">
        <v>324</v>
      </c>
      <c r="G288" s="223"/>
      <c r="H288" s="224" t="s">
        <v>21</v>
      </c>
      <c r="I288" s="226"/>
      <c r="J288" s="223"/>
      <c r="K288" s="223"/>
      <c r="L288" s="227"/>
      <c r="M288" s="228"/>
      <c r="N288" s="229"/>
      <c r="O288" s="229"/>
      <c r="P288" s="229"/>
      <c r="Q288" s="229"/>
      <c r="R288" s="229"/>
      <c r="S288" s="229"/>
      <c r="T288" s="230"/>
      <c r="AT288" s="231" t="s">
        <v>178</v>
      </c>
      <c r="AU288" s="231" t="s">
        <v>83</v>
      </c>
      <c r="AV288" s="15" t="s">
        <v>81</v>
      </c>
      <c r="AW288" s="15" t="s">
        <v>34</v>
      </c>
      <c r="AX288" s="15" t="s">
        <v>73</v>
      </c>
      <c r="AY288" s="231" t="s">
        <v>167</v>
      </c>
    </row>
    <row r="289" spans="2:51" s="13" customFormat="1" ht="22.5">
      <c r="B289" s="199"/>
      <c r="C289" s="200"/>
      <c r="D289" s="201" t="s">
        <v>178</v>
      </c>
      <c r="E289" s="202" t="s">
        <v>21</v>
      </c>
      <c r="F289" s="203" t="s">
        <v>325</v>
      </c>
      <c r="G289" s="200"/>
      <c r="H289" s="204">
        <v>225.55</v>
      </c>
      <c r="I289" s="205"/>
      <c r="J289" s="200"/>
      <c r="K289" s="200"/>
      <c r="L289" s="206"/>
      <c r="M289" s="207"/>
      <c r="N289" s="208"/>
      <c r="O289" s="208"/>
      <c r="P289" s="208"/>
      <c r="Q289" s="208"/>
      <c r="R289" s="208"/>
      <c r="S289" s="208"/>
      <c r="T289" s="209"/>
      <c r="AT289" s="210" t="s">
        <v>178</v>
      </c>
      <c r="AU289" s="210" t="s">
        <v>83</v>
      </c>
      <c r="AV289" s="13" t="s">
        <v>83</v>
      </c>
      <c r="AW289" s="13" t="s">
        <v>34</v>
      </c>
      <c r="AX289" s="13" t="s">
        <v>73</v>
      </c>
      <c r="AY289" s="210" t="s">
        <v>167</v>
      </c>
    </row>
    <row r="290" spans="2:51" s="13" customFormat="1" ht="11.25">
      <c r="B290" s="199"/>
      <c r="C290" s="200"/>
      <c r="D290" s="201" t="s">
        <v>178</v>
      </c>
      <c r="E290" s="202" t="s">
        <v>21</v>
      </c>
      <c r="F290" s="203" t="s">
        <v>326</v>
      </c>
      <c r="G290" s="200"/>
      <c r="H290" s="204">
        <v>180.53</v>
      </c>
      <c r="I290" s="205"/>
      <c r="J290" s="200"/>
      <c r="K290" s="200"/>
      <c r="L290" s="206"/>
      <c r="M290" s="207"/>
      <c r="N290" s="208"/>
      <c r="O290" s="208"/>
      <c r="P290" s="208"/>
      <c r="Q290" s="208"/>
      <c r="R290" s="208"/>
      <c r="S290" s="208"/>
      <c r="T290" s="209"/>
      <c r="AT290" s="210" t="s">
        <v>178</v>
      </c>
      <c r="AU290" s="210" t="s">
        <v>83</v>
      </c>
      <c r="AV290" s="13" t="s">
        <v>83</v>
      </c>
      <c r="AW290" s="13" t="s">
        <v>34</v>
      </c>
      <c r="AX290" s="13" t="s">
        <v>73</v>
      </c>
      <c r="AY290" s="210" t="s">
        <v>167</v>
      </c>
    </row>
    <row r="291" spans="2:51" s="14" customFormat="1" ht="11.25">
      <c r="B291" s="211"/>
      <c r="C291" s="212"/>
      <c r="D291" s="201" t="s">
        <v>178</v>
      </c>
      <c r="E291" s="213" t="s">
        <v>21</v>
      </c>
      <c r="F291" s="214" t="s">
        <v>180</v>
      </c>
      <c r="G291" s="212"/>
      <c r="H291" s="215">
        <v>406.08</v>
      </c>
      <c r="I291" s="216"/>
      <c r="J291" s="212"/>
      <c r="K291" s="212"/>
      <c r="L291" s="217"/>
      <c r="M291" s="218"/>
      <c r="N291" s="219"/>
      <c r="O291" s="219"/>
      <c r="P291" s="219"/>
      <c r="Q291" s="219"/>
      <c r="R291" s="219"/>
      <c r="S291" s="219"/>
      <c r="T291" s="220"/>
      <c r="AT291" s="221" t="s">
        <v>178</v>
      </c>
      <c r="AU291" s="221" t="s">
        <v>83</v>
      </c>
      <c r="AV291" s="14" t="s">
        <v>168</v>
      </c>
      <c r="AW291" s="14" t="s">
        <v>34</v>
      </c>
      <c r="AX291" s="14" t="s">
        <v>81</v>
      </c>
      <c r="AY291" s="221" t="s">
        <v>167</v>
      </c>
    </row>
    <row r="292" spans="1:65" s="2" customFormat="1" ht="24.2" customHeight="1">
      <c r="A292" s="36"/>
      <c r="B292" s="37"/>
      <c r="C292" s="181" t="s">
        <v>409</v>
      </c>
      <c r="D292" s="181" t="s">
        <v>170</v>
      </c>
      <c r="E292" s="182" t="s">
        <v>410</v>
      </c>
      <c r="F292" s="183" t="s">
        <v>411</v>
      </c>
      <c r="G292" s="184" t="s">
        <v>106</v>
      </c>
      <c r="H292" s="185">
        <v>5.559</v>
      </c>
      <c r="I292" s="186"/>
      <c r="J292" s="187">
        <f>ROUND(I292*H292,2)</f>
        <v>0</v>
      </c>
      <c r="K292" s="183" t="s">
        <v>173</v>
      </c>
      <c r="L292" s="41"/>
      <c r="M292" s="188" t="s">
        <v>21</v>
      </c>
      <c r="N292" s="189" t="s">
        <v>44</v>
      </c>
      <c r="O292" s="66"/>
      <c r="P292" s="190">
        <f>O292*H292</f>
        <v>0</v>
      </c>
      <c r="Q292" s="190">
        <v>0</v>
      </c>
      <c r="R292" s="190">
        <f>Q292*H292</f>
        <v>0</v>
      </c>
      <c r="S292" s="190">
        <v>0.131</v>
      </c>
      <c r="T292" s="191">
        <f>S292*H292</f>
        <v>0.728229</v>
      </c>
      <c r="U292" s="36"/>
      <c r="V292" s="36"/>
      <c r="W292" s="36"/>
      <c r="X292" s="36"/>
      <c r="Y292" s="36"/>
      <c r="Z292" s="36"/>
      <c r="AA292" s="36"/>
      <c r="AB292" s="36"/>
      <c r="AC292" s="36"/>
      <c r="AD292" s="36"/>
      <c r="AE292" s="36"/>
      <c r="AR292" s="192" t="s">
        <v>174</v>
      </c>
      <c r="AT292" s="192" t="s">
        <v>170</v>
      </c>
      <c r="AU292" s="192" t="s">
        <v>83</v>
      </c>
      <c r="AY292" s="19" t="s">
        <v>167</v>
      </c>
      <c r="BE292" s="193">
        <f>IF(N292="základní",J292,0)</f>
        <v>0</v>
      </c>
      <c r="BF292" s="193">
        <f>IF(N292="snížená",J292,0)</f>
        <v>0</v>
      </c>
      <c r="BG292" s="193">
        <f>IF(N292="zákl. přenesená",J292,0)</f>
        <v>0</v>
      </c>
      <c r="BH292" s="193">
        <f>IF(N292="sníž. přenesená",J292,0)</f>
        <v>0</v>
      </c>
      <c r="BI292" s="193">
        <f>IF(N292="nulová",J292,0)</f>
        <v>0</v>
      </c>
      <c r="BJ292" s="19" t="s">
        <v>81</v>
      </c>
      <c r="BK292" s="193">
        <f>ROUND(I292*H292,2)</f>
        <v>0</v>
      </c>
      <c r="BL292" s="19" t="s">
        <v>174</v>
      </c>
      <c r="BM292" s="192" t="s">
        <v>412</v>
      </c>
    </row>
    <row r="293" spans="1:47" s="2" customFormat="1" ht="11.25">
      <c r="A293" s="36"/>
      <c r="B293" s="37"/>
      <c r="C293" s="38"/>
      <c r="D293" s="194" t="s">
        <v>176</v>
      </c>
      <c r="E293" s="38"/>
      <c r="F293" s="195" t="s">
        <v>413</v>
      </c>
      <c r="G293" s="38"/>
      <c r="H293" s="38"/>
      <c r="I293" s="196"/>
      <c r="J293" s="38"/>
      <c r="K293" s="38"/>
      <c r="L293" s="41"/>
      <c r="M293" s="197"/>
      <c r="N293" s="198"/>
      <c r="O293" s="66"/>
      <c r="P293" s="66"/>
      <c r="Q293" s="66"/>
      <c r="R293" s="66"/>
      <c r="S293" s="66"/>
      <c r="T293" s="67"/>
      <c r="U293" s="36"/>
      <c r="V293" s="36"/>
      <c r="W293" s="36"/>
      <c r="X293" s="36"/>
      <c r="Y293" s="36"/>
      <c r="Z293" s="36"/>
      <c r="AA293" s="36"/>
      <c r="AB293" s="36"/>
      <c r="AC293" s="36"/>
      <c r="AD293" s="36"/>
      <c r="AE293" s="36"/>
      <c r="AT293" s="19" t="s">
        <v>176</v>
      </c>
      <c r="AU293" s="19" t="s">
        <v>83</v>
      </c>
    </row>
    <row r="294" spans="2:51" s="13" customFormat="1" ht="11.25">
      <c r="B294" s="199"/>
      <c r="C294" s="200"/>
      <c r="D294" s="201" t="s">
        <v>178</v>
      </c>
      <c r="E294" s="202" t="s">
        <v>21</v>
      </c>
      <c r="F294" s="203" t="s">
        <v>414</v>
      </c>
      <c r="G294" s="200"/>
      <c r="H294" s="204">
        <v>5.559</v>
      </c>
      <c r="I294" s="205"/>
      <c r="J294" s="200"/>
      <c r="K294" s="200"/>
      <c r="L294" s="206"/>
      <c r="M294" s="207"/>
      <c r="N294" s="208"/>
      <c r="O294" s="208"/>
      <c r="P294" s="208"/>
      <c r="Q294" s="208"/>
      <c r="R294" s="208"/>
      <c r="S294" s="208"/>
      <c r="T294" s="209"/>
      <c r="AT294" s="210" t="s">
        <v>178</v>
      </c>
      <c r="AU294" s="210" t="s">
        <v>83</v>
      </c>
      <c r="AV294" s="13" t="s">
        <v>83</v>
      </c>
      <c r="AW294" s="13" t="s">
        <v>34</v>
      </c>
      <c r="AX294" s="13" t="s">
        <v>73</v>
      </c>
      <c r="AY294" s="210" t="s">
        <v>167</v>
      </c>
    </row>
    <row r="295" spans="2:51" s="14" customFormat="1" ht="11.25">
      <c r="B295" s="211"/>
      <c r="C295" s="212"/>
      <c r="D295" s="201" t="s">
        <v>178</v>
      </c>
      <c r="E295" s="213" t="s">
        <v>21</v>
      </c>
      <c r="F295" s="214" t="s">
        <v>180</v>
      </c>
      <c r="G295" s="212"/>
      <c r="H295" s="215">
        <v>5.559</v>
      </c>
      <c r="I295" s="216"/>
      <c r="J295" s="212"/>
      <c r="K295" s="212"/>
      <c r="L295" s="217"/>
      <c r="M295" s="218"/>
      <c r="N295" s="219"/>
      <c r="O295" s="219"/>
      <c r="P295" s="219"/>
      <c r="Q295" s="219"/>
      <c r="R295" s="219"/>
      <c r="S295" s="219"/>
      <c r="T295" s="220"/>
      <c r="AT295" s="221" t="s">
        <v>178</v>
      </c>
      <c r="AU295" s="221" t="s">
        <v>83</v>
      </c>
      <c r="AV295" s="14" t="s">
        <v>168</v>
      </c>
      <c r="AW295" s="14" t="s">
        <v>34</v>
      </c>
      <c r="AX295" s="14" t="s">
        <v>81</v>
      </c>
      <c r="AY295" s="221" t="s">
        <v>167</v>
      </c>
    </row>
    <row r="296" spans="1:65" s="2" customFormat="1" ht="24.2" customHeight="1">
      <c r="A296" s="36"/>
      <c r="B296" s="37"/>
      <c r="C296" s="181" t="s">
        <v>415</v>
      </c>
      <c r="D296" s="181" t="s">
        <v>170</v>
      </c>
      <c r="E296" s="182" t="s">
        <v>416</v>
      </c>
      <c r="F296" s="183" t="s">
        <v>417</v>
      </c>
      <c r="G296" s="184" t="s">
        <v>106</v>
      </c>
      <c r="H296" s="185">
        <v>5.25</v>
      </c>
      <c r="I296" s="186"/>
      <c r="J296" s="187">
        <f>ROUND(I296*H296,2)</f>
        <v>0</v>
      </c>
      <c r="K296" s="183" t="s">
        <v>173</v>
      </c>
      <c r="L296" s="41"/>
      <c r="M296" s="188" t="s">
        <v>21</v>
      </c>
      <c r="N296" s="189" t="s">
        <v>44</v>
      </c>
      <c r="O296" s="66"/>
      <c r="P296" s="190">
        <f>O296*H296</f>
        <v>0</v>
      </c>
      <c r="Q296" s="190">
        <v>0</v>
      </c>
      <c r="R296" s="190">
        <f>Q296*H296</f>
        <v>0</v>
      </c>
      <c r="S296" s="190">
        <v>0.261</v>
      </c>
      <c r="T296" s="191">
        <f>S296*H296</f>
        <v>1.37025</v>
      </c>
      <c r="U296" s="36"/>
      <c r="V296" s="36"/>
      <c r="W296" s="36"/>
      <c r="X296" s="36"/>
      <c r="Y296" s="36"/>
      <c r="Z296" s="36"/>
      <c r="AA296" s="36"/>
      <c r="AB296" s="36"/>
      <c r="AC296" s="36"/>
      <c r="AD296" s="36"/>
      <c r="AE296" s="36"/>
      <c r="AR296" s="192" t="s">
        <v>174</v>
      </c>
      <c r="AT296" s="192" t="s">
        <v>170</v>
      </c>
      <c r="AU296" s="192" t="s">
        <v>83</v>
      </c>
      <c r="AY296" s="19" t="s">
        <v>167</v>
      </c>
      <c r="BE296" s="193">
        <f>IF(N296="základní",J296,0)</f>
        <v>0</v>
      </c>
      <c r="BF296" s="193">
        <f>IF(N296="snížená",J296,0)</f>
        <v>0</v>
      </c>
      <c r="BG296" s="193">
        <f>IF(N296="zákl. přenesená",J296,0)</f>
        <v>0</v>
      </c>
      <c r="BH296" s="193">
        <f>IF(N296="sníž. přenesená",J296,0)</f>
        <v>0</v>
      </c>
      <c r="BI296" s="193">
        <f>IF(N296="nulová",J296,0)</f>
        <v>0</v>
      </c>
      <c r="BJ296" s="19" t="s">
        <v>81</v>
      </c>
      <c r="BK296" s="193">
        <f>ROUND(I296*H296,2)</f>
        <v>0</v>
      </c>
      <c r="BL296" s="19" t="s">
        <v>174</v>
      </c>
      <c r="BM296" s="192" t="s">
        <v>418</v>
      </c>
    </row>
    <row r="297" spans="1:47" s="2" customFormat="1" ht="11.25">
      <c r="A297" s="36"/>
      <c r="B297" s="37"/>
      <c r="C297" s="38"/>
      <c r="D297" s="194" t="s">
        <v>176</v>
      </c>
      <c r="E297" s="38"/>
      <c r="F297" s="195" t="s">
        <v>419</v>
      </c>
      <c r="G297" s="38"/>
      <c r="H297" s="38"/>
      <c r="I297" s="196"/>
      <c r="J297" s="38"/>
      <c r="K297" s="38"/>
      <c r="L297" s="41"/>
      <c r="M297" s="197"/>
      <c r="N297" s="198"/>
      <c r="O297" s="66"/>
      <c r="P297" s="66"/>
      <c r="Q297" s="66"/>
      <c r="R297" s="66"/>
      <c r="S297" s="66"/>
      <c r="T297" s="67"/>
      <c r="U297" s="36"/>
      <c r="V297" s="36"/>
      <c r="W297" s="36"/>
      <c r="X297" s="36"/>
      <c r="Y297" s="36"/>
      <c r="Z297" s="36"/>
      <c r="AA297" s="36"/>
      <c r="AB297" s="36"/>
      <c r="AC297" s="36"/>
      <c r="AD297" s="36"/>
      <c r="AE297" s="36"/>
      <c r="AT297" s="19" t="s">
        <v>176</v>
      </c>
      <c r="AU297" s="19" t="s">
        <v>83</v>
      </c>
    </row>
    <row r="298" spans="2:51" s="13" customFormat="1" ht="11.25">
      <c r="B298" s="199"/>
      <c r="C298" s="200"/>
      <c r="D298" s="201" t="s">
        <v>178</v>
      </c>
      <c r="E298" s="202" t="s">
        <v>21</v>
      </c>
      <c r="F298" s="203" t="s">
        <v>420</v>
      </c>
      <c r="G298" s="200"/>
      <c r="H298" s="204">
        <v>5.25</v>
      </c>
      <c r="I298" s="205"/>
      <c r="J298" s="200"/>
      <c r="K298" s="200"/>
      <c r="L298" s="206"/>
      <c r="M298" s="207"/>
      <c r="N298" s="208"/>
      <c r="O298" s="208"/>
      <c r="P298" s="208"/>
      <c r="Q298" s="208"/>
      <c r="R298" s="208"/>
      <c r="S298" s="208"/>
      <c r="T298" s="209"/>
      <c r="AT298" s="210" t="s">
        <v>178</v>
      </c>
      <c r="AU298" s="210" t="s">
        <v>83</v>
      </c>
      <c r="AV298" s="13" t="s">
        <v>83</v>
      </c>
      <c r="AW298" s="13" t="s">
        <v>34</v>
      </c>
      <c r="AX298" s="13" t="s">
        <v>73</v>
      </c>
      <c r="AY298" s="210" t="s">
        <v>167</v>
      </c>
    </row>
    <row r="299" spans="2:51" s="14" customFormat="1" ht="11.25">
      <c r="B299" s="211"/>
      <c r="C299" s="212"/>
      <c r="D299" s="201" t="s">
        <v>178</v>
      </c>
      <c r="E299" s="213" t="s">
        <v>21</v>
      </c>
      <c r="F299" s="214" t="s">
        <v>180</v>
      </c>
      <c r="G299" s="212"/>
      <c r="H299" s="215">
        <v>5.25</v>
      </c>
      <c r="I299" s="216"/>
      <c r="J299" s="212"/>
      <c r="K299" s="212"/>
      <c r="L299" s="217"/>
      <c r="M299" s="218"/>
      <c r="N299" s="219"/>
      <c r="O299" s="219"/>
      <c r="P299" s="219"/>
      <c r="Q299" s="219"/>
      <c r="R299" s="219"/>
      <c r="S299" s="219"/>
      <c r="T299" s="220"/>
      <c r="AT299" s="221" t="s">
        <v>178</v>
      </c>
      <c r="AU299" s="221" t="s">
        <v>83</v>
      </c>
      <c r="AV299" s="14" t="s">
        <v>168</v>
      </c>
      <c r="AW299" s="14" t="s">
        <v>34</v>
      </c>
      <c r="AX299" s="14" t="s">
        <v>81</v>
      </c>
      <c r="AY299" s="221" t="s">
        <v>167</v>
      </c>
    </row>
    <row r="300" spans="1:65" s="2" customFormat="1" ht="16.5" customHeight="1">
      <c r="A300" s="36"/>
      <c r="B300" s="37"/>
      <c r="C300" s="181" t="s">
        <v>421</v>
      </c>
      <c r="D300" s="181" t="s">
        <v>170</v>
      </c>
      <c r="E300" s="182" t="s">
        <v>422</v>
      </c>
      <c r="F300" s="183" t="s">
        <v>423</v>
      </c>
      <c r="G300" s="184" t="s">
        <v>106</v>
      </c>
      <c r="H300" s="185">
        <v>384.43</v>
      </c>
      <c r="I300" s="186"/>
      <c r="J300" s="187">
        <f>ROUND(I300*H300,2)</f>
        <v>0</v>
      </c>
      <c r="K300" s="183" t="s">
        <v>173</v>
      </c>
      <c r="L300" s="41"/>
      <c r="M300" s="188" t="s">
        <v>21</v>
      </c>
      <c r="N300" s="189" t="s">
        <v>44</v>
      </c>
      <c r="O300" s="66"/>
      <c r="P300" s="190">
        <f>O300*H300</f>
        <v>0</v>
      </c>
      <c r="Q300" s="190">
        <v>0</v>
      </c>
      <c r="R300" s="190">
        <f>Q300*H300</f>
        <v>0</v>
      </c>
      <c r="S300" s="190">
        <v>0</v>
      </c>
      <c r="T300" s="191">
        <f>S300*H300</f>
        <v>0</v>
      </c>
      <c r="U300" s="36"/>
      <c r="V300" s="36"/>
      <c r="W300" s="36"/>
      <c r="X300" s="36"/>
      <c r="Y300" s="36"/>
      <c r="Z300" s="36"/>
      <c r="AA300" s="36"/>
      <c r="AB300" s="36"/>
      <c r="AC300" s="36"/>
      <c r="AD300" s="36"/>
      <c r="AE300" s="36"/>
      <c r="AR300" s="192" t="s">
        <v>174</v>
      </c>
      <c r="AT300" s="192" t="s">
        <v>170</v>
      </c>
      <c r="AU300" s="192" t="s">
        <v>83</v>
      </c>
      <c r="AY300" s="19" t="s">
        <v>167</v>
      </c>
      <c r="BE300" s="193">
        <f>IF(N300="základní",J300,0)</f>
        <v>0</v>
      </c>
      <c r="BF300" s="193">
        <f>IF(N300="snížená",J300,0)</f>
        <v>0</v>
      </c>
      <c r="BG300" s="193">
        <f>IF(N300="zákl. přenesená",J300,0)</f>
        <v>0</v>
      </c>
      <c r="BH300" s="193">
        <f>IF(N300="sníž. přenesená",J300,0)</f>
        <v>0</v>
      </c>
      <c r="BI300" s="193">
        <f>IF(N300="nulová",J300,0)</f>
        <v>0</v>
      </c>
      <c r="BJ300" s="19" t="s">
        <v>81</v>
      </c>
      <c r="BK300" s="193">
        <f>ROUND(I300*H300,2)</f>
        <v>0</v>
      </c>
      <c r="BL300" s="19" t="s">
        <v>174</v>
      </c>
      <c r="BM300" s="192" t="s">
        <v>424</v>
      </c>
    </row>
    <row r="301" spans="1:47" s="2" customFormat="1" ht="11.25">
      <c r="A301" s="36"/>
      <c r="B301" s="37"/>
      <c r="C301" s="38"/>
      <c r="D301" s="194" t="s">
        <v>176</v>
      </c>
      <c r="E301" s="38"/>
      <c r="F301" s="195" t="s">
        <v>425</v>
      </c>
      <c r="G301" s="38"/>
      <c r="H301" s="38"/>
      <c r="I301" s="196"/>
      <c r="J301" s="38"/>
      <c r="K301" s="38"/>
      <c r="L301" s="41"/>
      <c r="M301" s="197"/>
      <c r="N301" s="198"/>
      <c r="O301" s="66"/>
      <c r="P301" s="66"/>
      <c r="Q301" s="66"/>
      <c r="R301" s="66"/>
      <c r="S301" s="66"/>
      <c r="T301" s="67"/>
      <c r="U301" s="36"/>
      <c r="V301" s="36"/>
      <c r="W301" s="36"/>
      <c r="X301" s="36"/>
      <c r="Y301" s="36"/>
      <c r="Z301" s="36"/>
      <c r="AA301" s="36"/>
      <c r="AB301" s="36"/>
      <c r="AC301" s="36"/>
      <c r="AD301" s="36"/>
      <c r="AE301" s="36"/>
      <c r="AT301" s="19" t="s">
        <v>176</v>
      </c>
      <c r="AU301" s="19" t="s">
        <v>83</v>
      </c>
    </row>
    <row r="302" spans="2:51" s="13" customFormat="1" ht="11.25">
      <c r="B302" s="199"/>
      <c r="C302" s="200"/>
      <c r="D302" s="201" t="s">
        <v>178</v>
      </c>
      <c r="E302" s="202" t="s">
        <v>21</v>
      </c>
      <c r="F302" s="203" t="s">
        <v>426</v>
      </c>
      <c r="G302" s="200"/>
      <c r="H302" s="204">
        <v>384.43</v>
      </c>
      <c r="I302" s="205"/>
      <c r="J302" s="200"/>
      <c r="K302" s="200"/>
      <c r="L302" s="206"/>
      <c r="M302" s="207"/>
      <c r="N302" s="208"/>
      <c r="O302" s="208"/>
      <c r="P302" s="208"/>
      <c r="Q302" s="208"/>
      <c r="R302" s="208"/>
      <c r="S302" s="208"/>
      <c r="T302" s="209"/>
      <c r="AT302" s="210" t="s">
        <v>178</v>
      </c>
      <c r="AU302" s="210" t="s">
        <v>83</v>
      </c>
      <c r="AV302" s="13" t="s">
        <v>83</v>
      </c>
      <c r="AW302" s="13" t="s">
        <v>34</v>
      </c>
      <c r="AX302" s="13" t="s">
        <v>73</v>
      </c>
      <c r="AY302" s="210" t="s">
        <v>167</v>
      </c>
    </row>
    <row r="303" spans="2:51" s="14" customFormat="1" ht="11.25">
      <c r="B303" s="211"/>
      <c r="C303" s="212"/>
      <c r="D303" s="201" t="s">
        <v>178</v>
      </c>
      <c r="E303" s="213" t="s">
        <v>21</v>
      </c>
      <c r="F303" s="214" t="s">
        <v>180</v>
      </c>
      <c r="G303" s="212"/>
      <c r="H303" s="215">
        <v>384.43</v>
      </c>
      <c r="I303" s="216"/>
      <c r="J303" s="212"/>
      <c r="K303" s="212"/>
      <c r="L303" s="217"/>
      <c r="M303" s="218"/>
      <c r="N303" s="219"/>
      <c r="O303" s="219"/>
      <c r="P303" s="219"/>
      <c r="Q303" s="219"/>
      <c r="R303" s="219"/>
      <c r="S303" s="219"/>
      <c r="T303" s="220"/>
      <c r="AT303" s="221" t="s">
        <v>178</v>
      </c>
      <c r="AU303" s="221" t="s">
        <v>83</v>
      </c>
      <c r="AV303" s="14" t="s">
        <v>168</v>
      </c>
      <c r="AW303" s="14" t="s">
        <v>34</v>
      </c>
      <c r="AX303" s="14" t="s">
        <v>81</v>
      </c>
      <c r="AY303" s="221" t="s">
        <v>167</v>
      </c>
    </row>
    <row r="304" spans="1:65" s="2" customFormat="1" ht="16.5" customHeight="1">
      <c r="A304" s="36"/>
      <c r="B304" s="37"/>
      <c r="C304" s="181" t="s">
        <v>427</v>
      </c>
      <c r="D304" s="181" t="s">
        <v>170</v>
      </c>
      <c r="E304" s="182" t="s">
        <v>428</v>
      </c>
      <c r="F304" s="183" t="s">
        <v>429</v>
      </c>
      <c r="G304" s="184" t="s">
        <v>106</v>
      </c>
      <c r="H304" s="185">
        <v>768.86</v>
      </c>
      <c r="I304" s="186"/>
      <c r="J304" s="187">
        <f>ROUND(I304*H304,2)</f>
        <v>0</v>
      </c>
      <c r="K304" s="183" t="s">
        <v>173</v>
      </c>
      <c r="L304" s="41"/>
      <c r="M304" s="188" t="s">
        <v>21</v>
      </c>
      <c r="N304" s="189" t="s">
        <v>44</v>
      </c>
      <c r="O304" s="66"/>
      <c r="P304" s="190">
        <f>O304*H304</f>
        <v>0</v>
      </c>
      <c r="Q304" s="190">
        <v>0</v>
      </c>
      <c r="R304" s="190">
        <f>Q304*H304</f>
        <v>0</v>
      </c>
      <c r="S304" s="190">
        <v>0</v>
      </c>
      <c r="T304" s="191">
        <f>S304*H304</f>
        <v>0</v>
      </c>
      <c r="U304" s="36"/>
      <c r="V304" s="36"/>
      <c r="W304" s="36"/>
      <c r="X304" s="36"/>
      <c r="Y304" s="36"/>
      <c r="Z304" s="36"/>
      <c r="AA304" s="36"/>
      <c r="AB304" s="36"/>
      <c r="AC304" s="36"/>
      <c r="AD304" s="36"/>
      <c r="AE304" s="36"/>
      <c r="AR304" s="192" t="s">
        <v>174</v>
      </c>
      <c r="AT304" s="192" t="s">
        <v>170</v>
      </c>
      <c r="AU304" s="192" t="s">
        <v>83</v>
      </c>
      <c r="AY304" s="19" t="s">
        <v>167</v>
      </c>
      <c r="BE304" s="193">
        <f>IF(N304="základní",J304,0)</f>
        <v>0</v>
      </c>
      <c r="BF304" s="193">
        <f>IF(N304="snížená",J304,0)</f>
        <v>0</v>
      </c>
      <c r="BG304" s="193">
        <f>IF(N304="zákl. přenesená",J304,0)</f>
        <v>0</v>
      </c>
      <c r="BH304" s="193">
        <f>IF(N304="sníž. přenesená",J304,0)</f>
        <v>0</v>
      </c>
      <c r="BI304" s="193">
        <f>IF(N304="nulová",J304,0)</f>
        <v>0</v>
      </c>
      <c r="BJ304" s="19" t="s">
        <v>81</v>
      </c>
      <c r="BK304" s="193">
        <f>ROUND(I304*H304,2)</f>
        <v>0</v>
      </c>
      <c r="BL304" s="19" t="s">
        <v>174</v>
      </c>
      <c r="BM304" s="192" t="s">
        <v>430</v>
      </c>
    </row>
    <row r="305" spans="1:47" s="2" customFormat="1" ht="11.25">
      <c r="A305" s="36"/>
      <c r="B305" s="37"/>
      <c r="C305" s="38"/>
      <c r="D305" s="194" t="s">
        <v>176</v>
      </c>
      <c r="E305" s="38"/>
      <c r="F305" s="195" t="s">
        <v>431</v>
      </c>
      <c r="G305" s="38"/>
      <c r="H305" s="38"/>
      <c r="I305" s="196"/>
      <c r="J305" s="38"/>
      <c r="K305" s="38"/>
      <c r="L305" s="41"/>
      <c r="M305" s="197"/>
      <c r="N305" s="198"/>
      <c r="O305" s="66"/>
      <c r="P305" s="66"/>
      <c r="Q305" s="66"/>
      <c r="R305" s="66"/>
      <c r="S305" s="66"/>
      <c r="T305" s="67"/>
      <c r="U305" s="36"/>
      <c r="V305" s="36"/>
      <c r="W305" s="36"/>
      <c r="X305" s="36"/>
      <c r="Y305" s="36"/>
      <c r="Z305" s="36"/>
      <c r="AA305" s="36"/>
      <c r="AB305" s="36"/>
      <c r="AC305" s="36"/>
      <c r="AD305" s="36"/>
      <c r="AE305" s="36"/>
      <c r="AT305" s="19" t="s">
        <v>176</v>
      </c>
      <c r="AU305" s="19" t="s">
        <v>83</v>
      </c>
    </row>
    <row r="306" spans="2:51" s="13" customFormat="1" ht="11.25">
      <c r="B306" s="199"/>
      <c r="C306" s="200"/>
      <c r="D306" s="201" t="s">
        <v>178</v>
      </c>
      <c r="E306" s="202" t="s">
        <v>21</v>
      </c>
      <c r="F306" s="203" t="s">
        <v>432</v>
      </c>
      <c r="G306" s="200"/>
      <c r="H306" s="204">
        <v>768.86</v>
      </c>
      <c r="I306" s="205"/>
      <c r="J306" s="200"/>
      <c r="K306" s="200"/>
      <c r="L306" s="206"/>
      <c r="M306" s="207"/>
      <c r="N306" s="208"/>
      <c r="O306" s="208"/>
      <c r="P306" s="208"/>
      <c r="Q306" s="208"/>
      <c r="R306" s="208"/>
      <c r="S306" s="208"/>
      <c r="T306" s="209"/>
      <c r="AT306" s="210" t="s">
        <v>178</v>
      </c>
      <c r="AU306" s="210" t="s">
        <v>83</v>
      </c>
      <c r="AV306" s="13" t="s">
        <v>83</v>
      </c>
      <c r="AW306" s="13" t="s">
        <v>34</v>
      </c>
      <c r="AX306" s="13" t="s">
        <v>73</v>
      </c>
      <c r="AY306" s="210" t="s">
        <v>167</v>
      </c>
    </row>
    <row r="307" spans="2:51" s="14" customFormat="1" ht="11.25">
      <c r="B307" s="211"/>
      <c r="C307" s="212"/>
      <c r="D307" s="201" t="s">
        <v>178</v>
      </c>
      <c r="E307" s="213" t="s">
        <v>21</v>
      </c>
      <c r="F307" s="214" t="s">
        <v>180</v>
      </c>
      <c r="G307" s="212"/>
      <c r="H307" s="215">
        <v>768.86</v>
      </c>
      <c r="I307" s="216"/>
      <c r="J307" s="212"/>
      <c r="K307" s="212"/>
      <c r="L307" s="217"/>
      <c r="M307" s="218"/>
      <c r="N307" s="219"/>
      <c r="O307" s="219"/>
      <c r="P307" s="219"/>
      <c r="Q307" s="219"/>
      <c r="R307" s="219"/>
      <c r="S307" s="219"/>
      <c r="T307" s="220"/>
      <c r="AT307" s="221" t="s">
        <v>178</v>
      </c>
      <c r="AU307" s="221" t="s">
        <v>83</v>
      </c>
      <c r="AV307" s="14" t="s">
        <v>168</v>
      </c>
      <c r="AW307" s="14" t="s">
        <v>34</v>
      </c>
      <c r="AX307" s="14" t="s">
        <v>81</v>
      </c>
      <c r="AY307" s="221" t="s">
        <v>167</v>
      </c>
    </row>
    <row r="308" spans="1:65" s="2" customFormat="1" ht="24.2" customHeight="1">
      <c r="A308" s="36"/>
      <c r="B308" s="37"/>
      <c r="C308" s="181" t="s">
        <v>433</v>
      </c>
      <c r="D308" s="181" t="s">
        <v>170</v>
      </c>
      <c r="E308" s="182" t="s">
        <v>434</v>
      </c>
      <c r="F308" s="183" t="s">
        <v>435</v>
      </c>
      <c r="G308" s="184" t="s">
        <v>106</v>
      </c>
      <c r="H308" s="185">
        <v>11.21</v>
      </c>
      <c r="I308" s="186"/>
      <c r="J308" s="187">
        <f>ROUND(I308*H308,2)</f>
        <v>0</v>
      </c>
      <c r="K308" s="183" t="s">
        <v>173</v>
      </c>
      <c r="L308" s="41"/>
      <c r="M308" s="188" t="s">
        <v>21</v>
      </c>
      <c r="N308" s="189" t="s">
        <v>44</v>
      </c>
      <c r="O308" s="66"/>
      <c r="P308" s="190">
        <f>O308*H308</f>
        <v>0</v>
      </c>
      <c r="Q308" s="190">
        <v>0</v>
      </c>
      <c r="R308" s="190">
        <f>Q308*H308</f>
        <v>0</v>
      </c>
      <c r="S308" s="190">
        <v>0.035</v>
      </c>
      <c r="T308" s="191">
        <f>S308*H308</f>
        <v>0.3923500000000001</v>
      </c>
      <c r="U308" s="36"/>
      <c r="V308" s="36"/>
      <c r="W308" s="36"/>
      <c r="X308" s="36"/>
      <c r="Y308" s="36"/>
      <c r="Z308" s="36"/>
      <c r="AA308" s="36"/>
      <c r="AB308" s="36"/>
      <c r="AC308" s="36"/>
      <c r="AD308" s="36"/>
      <c r="AE308" s="36"/>
      <c r="AR308" s="192" t="s">
        <v>174</v>
      </c>
      <c r="AT308" s="192" t="s">
        <v>170</v>
      </c>
      <c r="AU308" s="192" t="s">
        <v>83</v>
      </c>
      <c r="AY308" s="19" t="s">
        <v>167</v>
      </c>
      <c r="BE308" s="193">
        <f>IF(N308="základní",J308,0)</f>
        <v>0</v>
      </c>
      <c r="BF308" s="193">
        <f>IF(N308="snížená",J308,0)</f>
        <v>0</v>
      </c>
      <c r="BG308" s="193">
        <f>IF(N308="zákl. přenesená",J308,0)</f>
        <v>0</v>
      </c>
      <c r="BH308" s="193">
        <f>IF(N308="sníž. přenesená",J308,0)</f>
        <v>0</v>
      </c>
      <c r="BI308" s="193">
        <f>IF(N308="nulová",J308,0)</f>
        <v>0</v>
      </c>
      <c r="BJ308" s="19" t="s">
        <v>81</v>
      </c>
      <c r="BK308" s="193">
        <f>ROUND(I308*H308,2)</f>
        <v>0</v>
      </c>
      <c r="BL308" s="19" t="s">
        <v>174</v>
      </c>
      <c r="BM308" s="192" t="s">
        <v>436</v>
      </c>
    </row>
    <row r="309" spans="1:47" s="2" customFormat="1" ht="11.25">
      <c r="A309" s="36"/>
      <c r="B309" s="37"/>
      <c r="C309" s="38"/>
      <c r="D309" s="194" t="s">
        <v>176</v>
      </c>
      <c r="E309" s="38"/>
      <c r="F309" s="195" t="s">
        <v>437</v>
      </c>
      <c r="G309" s="38"/>
      <c r="H309" s="38"/>
      <c r="I309" s="196"/>
      <c r="J309" s="38"/>
      <c r="K309" s="38"/>
      <c r="L309" s="41"/>
      <c r="M309" s="197"/>
      <c r="N309" s="198"/>
      <c r="O309" s="66"/>
      <c r="P309" s="66"/>
      <c r="Q309" s="66"/>
      <c r="R309" s="66"/>
      <c r="S309" s="66"/>
      <c r="T309" s="67"/>
      <c r="U309" s="36"/>
      <c r="V309" s="36"/>
      <c r="W309" s="36"/>
      <c r="X309" s="36"/>
      <c r="Y309" s="36"/>
      <c r="Z309" s="36"/>
      <c r="AA309" s="36"/>
      <c r="AB309" s="36"/>
      <c r="AC309" s="36"/>
      <c r="AD309" s="36"/>
      <c r="AE309" s="36"/>
      <c r="AT309" s="19" t="s">
        <v>176</v>
      </c>
      <c r="AU309" s="19" t="s">
        <v>83</v>
      </c>
    </row>
    <row r="310" spans="2:51" s="13" customFormat="1" ht="11.25">
      <c r="B310" s="199"/>
      <c r="C310" s="200"/>
      <c r="D310" s="201" t="s">
        <v>178</v>
      </c>
      <c r="E310" s="202" t="s">
        <v>21</v>
      </c>
      <c r="F310" s="203" t="s">
        <v>121</v>
      </c>
      <c r="G310" s="200"/>
      <c r="H310" s="204">
        <v>11.21</v>
      </c>
      <c r="I310" s="205"/>
      <c r="J310" s="200"/>
      <c r="K310" s="200"/>
      <c r="L310" s="206"/>
      <c r="M310" s="207"/>
      <c r="N310" s="208"/>
      <c r="O310" s="208"/>
      <c r="P310" s="208"/>
      <c r="Q310" s="208"/>
      <c r="R310" s="208"/>
      <c r="S310" s="208"/>
      <c r="T310" s="209"/>
      <c r="AT310" s="210" t="s">
        <v>178</v>
      </c>
      <c r="AU310" s="210" t="s">
        <v>83</v>
      </c>
      <c r="AV310" s="13" t="s">
        <v>83</v>
      </c>
      <c r="AW310" s="13" t="s">
        <v>34</v>
      </c>
      <c r="AX310" s="13" t="s">
        <v>73</v>
      </c>
      <c r="AY310" s="210" t="s">
        <v>167</v>
      </c>
    </row>
    <row r="311" spans="2:51" s="14" customFormat="1" ht="11.25">
      <c r="B311" s="211"/>
      <c r="C311" s="212"/>
      <c r="D311" s="201" t="s">
        <v>178</v>
      </c>
      <c r="E311" s="213" t="s">
        <v>21</v>
      </c>
      <c r="F311" s="214" t="s">
        <v>180</v>
      </c>
      <c r="G311" s="212"/>
      <c r="H311" s="215">
        <v>11.21</v>
      </c>
      <c r="I311" s="216"/>
      <c r="J311" s="212"/>
      <c r="K311" s="212"/>
      <c r="L311" s="217"/>
      <c r="M311" s="218"/>
      <c r="N311" s="219"/>
      <c r="O311" s="219"/>
      <c r="P311" s="219"/>
      <c r="Q311" s="219"/>
      <c r="R311" s="219"/>
      <c r="S311" s="219"/>
      <c r="T311" s="220"/>
      <c r="AT311" s="221" t="s">
        <v>178</v>
      </c>
      <c r="AU311" s="221" t="s">
        <v>83</v>
      </c>
      <c r="AV311" s="14" t="s">
        <v>168</v>
      </c>
      <c r="AW311" s="14" t="s">
        <v>34</v>
      </c>
      <c r="AX311" s="14" t="s">
        <v>81</v>
      </c>
      <c r="AY311" s="221" t="s">
        <v>167</v>
      </c>
    </row>
    <row r="312" spans="1:65" s="2" customFormat="1" ht="24.2" customHeight="1">
      <c r="A312" s="36"/>
      <c r="B312" s="37"/>
      <c r="C312" s="181" t="s">
        <v>438</v>
      </c>
      <c r="D312" s="181" t="s">
        <v>170</v>
      </c>
      <c r="E312" s="182" t="s">
        <v>439</v>
      </c>
      <c r="F312" s="183" t="s">
        <v>440</v>
      </c>
      <c r="G312" s="184" t="s">
        <v>106</v>
      </c>
      <c r="H312" s="185">
        <v>6.107</v>
      </c>
      <c r="I312" s="186"/>
      <c r="J312" s="187">
        <f>ROUND(I312*H312,2)</f>
        <v>0</v>
      </c>
      <c r="K312" s="183" t="s">
        <v>173</v>
      </c>
      <c r="L312" s="41"/>
      <c r="M312" s="188" t="s">
        <v>21</v>
      </c>
      <c r="N312" s="189" t="s">
        <v>44</v>
      </c>
      <c r="O312" s="66"/>
      <c r="P312" s="190">
        <f>O312*H312</f>
        <v>0</v>
      </c>
      <c r="Q312" s="190">
        <v>0</v>
      </c>
      <c r="R312" s="190">
        <f>Q312*H312</f>
        <v>0</v>
      </c>
      <c r="S312" s="190">
        <v>0.076</v>
      </c>
      <c r="T312" s="191">
        <f>S312*H312</f>
        <v>0.464132</v>
      </c>
      <c r="U312" s="36"/>
      <c r="V312" s="36"/>
      <c r="W312" s="36"/>
      <c r="X312" s="36"/>
      <c r="Y312" s="36"/>
      <c r="Z312" s="36"/>
      <c r="AA312" s="36"/>
      <c r="AB312" s="36"/>
      <c r="AC312" s="36"/>
      <c r="AD312" s="36"/>
      <c r="AE312" s="36"/>
      <c r="AR312" s="192" t="s">
        <v>174</v>
      </c>
      <c r="AT312" s="192" t="s">
        <v>170</v>
      </c>
      <c r="AU312" s="192" t="s">
        <v>83</v>
      </c>
      <c r="AY312" s="19" t="s">
        <v>167</v>
      </c>
      <c r="BE312" s="193">
        <f>IF(N312="základní",J312,0)</f>
        <v>0</v>
      </c>
      <c r="BF312" s="193">
        <f>IF(N312="snížená",J312,0)</f>
        <v>0</v>
      </c>
      <c r="BG312" s="193">
        <f>IF(N312="zákl. přenesená",J312,0)</f>
        <v>0</v>
      </c>
      <c r="BH312" s="193">
        <f>IF(N312="sníž. přenesená",J312,0)</f>
        <v>0</v>
      </c>
      <c r="BI312" s="193">
        <f>IF(N312="nulová",J312,0)</f>
        <v>0</v>
      </c>
      <c r="BJ312" s="19" t="s">
        <v>81</v>
      </c>
      <c r="BK312" s="193">
        <f>ROUND(I312*H312,2)</f>
        <v>0</v>
      </c>
      <c r="BL312" s="19" t="s">
        <v>174</v>
      </c>
      <c r="BM312" s="192" t="s">
        <v>441</v>
      </c>
    </row>
    <row r="313" spans="1:47" s="2" customFormat="1" ht="11.25">
      <c r="A313" s="36"/>
      <c r="B313" s="37"/>
      <c r="C313" s="38"/>
      <c r="D313" s="194" t="s">
        <v>176</v>
      </c>
      <c r="E313" s="38"/>
      <c r="F313" s="195" t="s">
        <v>442</v>
      </c>
      <c r="G313" s="38"/>
      <c r="H313" s="38"/>
      <c r="I313" s="196"/>
      <c r="J313" s="38"/>
      <c r="K313" s="38"/>
      <c r="L313" s="41"/>
      <c r="M313" s="197"/>
      <c r="N313" s="198"/>
      <c r="O313" s="66"/>
      <c r="P313" s="66"/>
      <c r="Q313" s="66"/>
      <c r="R313" s="66"/>
      <c r="S313" s="66"/>
      <c r="T313" s="67"/>
      <c r="U313" s="36"/>
      <c r="V313" s="36"/>
      <c r="W313" s="36"/>
      <c r="X313" s="36"/>
      <c r="Y313" s="36"/>
      <c r="Z313" s="36"/>
      <c r="AA313" s="36"/>
      <c r="AB313" s="36"/>
      <c r="AC313" s="36"/>
      <c r="AD313" s="36"/>
      <c r="AE313" s="36"/>
      <c r="AT313" s="19" t="s">
        <v>176</v>
      </c>
      <c r="AU313" s="19" t="s">
        <v>83</v>
      </c>
    </row>
    <row r="314" spans="2:51" s="13" customFormat="1" ht="11.25">
      <c r="B314" s="199"/>
      <c r="C314" s="200"/>
      <c r="D314" s="201" t="s">
        <v>178</v>
      </c>
      <c r="E314" s="202" t="s">
        <v>21</v>
      </c>
      <c r="F314" s="203" t="s">
        <v>443</v>
      </c>
      <c r="G314" s="200"/>
      <c r="H314" s="204">
        <v>6.107</v>
      </c>
      <c r="I314" s="205"/>
      <c r="J314" s="200"/>
      <c r="K314" s="200"/>
      <c r="L314" s="206"/>
      <c r="M314" s="207"/>
      <c r="N314" s="208"/>
      <c r="O314" s="208"/>
      <c r="P314" s="208"/>
      <c r="Q314" s="208"/>
      <c r="R314" s="208"/>
      <c r="S314" s="208"/>
      <c r="T314" s="209"/>
      <c r="AT314" s="210" t="s">
        <v>178</v>
      </c>
      <c r="AU314" s="210" t="s">
        <v>83</v>
      </c>
      <c r="AV314" s="13" t="s">
        <v>83</v>
      </c>
      <c r="AW314" s="13" t="s">
        <v>34</v>
      </c>
      <c r="AX314" s="13" t="s">
        <v>73</v>
      </c>
      <c r="AY314" s="210" t="s">
        <v>167</v>
      </c>
    </row>
    <row r="315" spans="2:51" s="14" customFormat="1" ht="11.25">
      <c r="B315" s="211"/>
      <c r="C315" s="212"/>
      <c r="D315" s="201" t="s">
        <v>178</v>
      </c>
      <c r="E315" s="213" t="s">
        <v>21</v>
      </c>
      <c r="F315" s="214" t="s">
        <v>180</v>
      </c>
      <c r="G315" s="212"/>
      <c r="H315" s="215">
        <v>6.107</v>
      </c>
      <c r="I315" s="216"/>
      <c r="J315" s="212"/>
      <c r="K315" s="212"/>
      <c r="L315" s="217"/>
      <c r="M315" s="218"/>
      <c r="N315" s="219"/>
      <c r="O315" s="219"/>
      <c r="P315" s="219"/>
      <c r="Q315" s="219"/>
      <c r="R315" s="219"/>
      <c r="S315" s="219"/>
      <c r="T315" s="220"/>
      <c r="AT315" s="221" t="s">
        <v>178</v>
      </c>
      <c r="AU315" s="221" t="s">
        <v>83</v>
      </c>
      <c r="AV315" s="14" t="s">
        <v>168</v>
      </c>
      <c r="AW315" s="14" t="s">
        <v>34</v>
      </c>
      <c r="AX315" s="14" t="s">
        <v>81</v>
      </c>
      <c r="AY315" s="221" t="s">
        <v>167</v>
      </c>
    </row>
    <row r="316" spans="1:65" s="2" customFormat="1" ht="24.2" customHeight="1">
      <c r="A316" s="36"/>
      <c r="B316" s="37"/>
      <c r="C316" s="181" t="s">
        <v>444</v>
      </c>
      <c r="D316" s="181" t="s">
        <v>170</v>
      </c>
      <c r="E316" s="182" t="s">
        <v>445</v>
      </c>
      <c r="F316" s="183" t="s">
        <v>446</v>
      </c>
      <c r="G316" s="184" t="s">
        <v>106</v>
      </c>
      <c r="H316" s="185">
        <v>2.758</v>
      </c>
      <c r="I316" s="186"/>
      <c r="J316" s="187">
        <f>ROUND(I316*H316,2)</f>
        <v>0</v>
      </c>
      <c r="K316" s="183" t="s">
        <v>173</v>
      </c>
      <c r="L316" s="41"/>
      <c r="M316" s="188" t="s">
        <v>21</v>
      </c>
      <c r="N316" s="189" t="s">
        <v>44</v>
      </c>
      <c r="O316" s="66"/>
      <c r="P316" s="190">
        <f>O316*H316</f>
        <v>0</v>
      </c>
      <c r="Q316" s="190">
        <v>0</v>
      </c>
      <c r="R316" s="190">
        <f>Q316*H316</f>
        <v>0</v>
      </c>
      <c r="S316" s="190">
        <v>0.063</v>
      </c>
      <c r="T316" s="191">
        <f>S316*H316</f>
        <v>0.173754</v>
      </c>
      <c r="U316" s="36"/>
      <c r="V316" s="36"/>
      <c r="W316" s="36"/>
      <c r="X316" s="36"/>
      <c r="Y316" s="36"/>
      <c r="Z316" s="36"/>
      <c r="AA316" s="36"/>
      <c r="AB316" s="36"/>
      <c r="AC316" s="36"/>
      <c r="AD316" s="36"/>
      <c r="AE316" s="36"/>
      <c r="AR316" s="192" t="s">
        <v>174</v>
      </c>
      <c r="AT316" s="192" t="s">
        <v>170</v>
      </c>
      <c r="AU316" s="192" t="s">
        <v>83</v>
      </c>
      <c r="AY316" s="19" t="s">
        <v>167</v>
      </c>
      <c r="BE316" s="193">
        <f>IF(N316="základní",J316,0)</f>
        <v>0</v>
      </c>
      <c r="BF316" s="193">
        <f>IF(N316="snížená",J316,0)</f>
        <v>0</v>
      </c>
      <c r="BG316" s="193">
        <f>IF(N316="zákl. přenesená",J316,0)</f>
        <v>0</v>
      </c>
      <c r="BH316" s="193">
        <f>IF(N316="sníž. přenesená",J316,0)</f>
        <v>0</v>
      </c>
      <c r="BI316" s="193">
        <f>IF(N316="nulová",J316,0)</f>
        <v>0</v>
      </c>
      <c r="BJ316" s="19" t="s">
        <v>81</v>
      </c>
      <c r="BK316" s="193">
        <f>ROUND(I316*H316,2)</f>
        <v>0</v>
      </c>
      <c r="BL316" s="19" t="s">
        <v>174</v>
      </c>
      <c r="BM316" s="192" t="s">
        <v>447</v>
      </c>
    </row>
    <row r="317" spans="1:47" s="2" customFormat="1" ht="11.25">
      <c r="A317" s="36"/>
      <c r="B317" s="37"/>
      <c r="C317" s="38"/>
      <c r="D317" s="194" t="s">
        <v>176</v>
      </c>
      <c r="E317" s="38"/>
      <c r="F317" s="195" t="s">
        <v>448</v>
      </c>
      <c r="G317" s="38"/>
      <c r="H317" s="38"/>
      <c r="I317" s="196"/>
      <c r="J317" s="38"/>
      <c r="K317" s="38"/>
      <c r="L317" s="41"/>
      <c r="M317" s="197"/>
      <c r="N317" s="198"/>
      <c r="O317" s="66"/>
      <c r="P317" s="66"/>
      <c r="Q317" s="66"/>
      <c r="R317" s="66"/>
      <c r="S317" s="66"/>
      <c r="T317" s="67"/>
      <c r="U317" s="36"/>
      <c r="V317" s="36"/>
      <c r="W317" s="36"/>
      <c r="X317" s="36"/>
      <c r="Y317" s="36"/>
      <c r="Z317" s="36"/>
      <c r="AA317" s="36"/>
      <c r="AB317" s="36"/>
      <c r="AC317" s="36"/>
      <c r="AD317" s="36"/>
      <c r="AE317" s="36"/>
      <c r="AT317" s="19" t="s">
        <v>176</v>
      </c>
      <c r="AU317" s="19" t="s">
        <v>83</v>
      </c>
    </row>
    <row r="318" spans="2:51" s="13" customFormat="1" ht="11.25">
      <c r="B318" s="199"/>
      <c r="C318" s="200"/>
      <c r="D318" s="201" t="s">
        <v>178</v>
      </c>
      <c r="E318" s="202" t="s">
        <v>21</v>
      </c>
      <c r="F318" s="203" t="s">
        <v>449</v>
      </c>
      <c r="G318" s="200"/>
      <c r="H318" s="204">
        <v>2.758</v>
      </c>
      <c r="I318" s="205"/>
      <c r="J318" s="200"/>
      <c r="K318" s="200"/>
      <c r="L318" s="206"/>
      <c r="M318" s="207"/>
      <c r="N318" s="208"/>
      <c r="O318" s="208"/>
      <c r="P318" s="208"/>
      <c r="Q318" s="208"/>
      <c r="R318" s="208"/>
      <c r="S318" s="208"/>
      <c r="T318" s="209"/>
      <c r="AT318" s="210" t="s">
        <v>178</v>
      </c>
      <c r="AU318" s="210" t="s">
        <v>83</v>
      </c>
      <c r="AV318" s="13" t="s">
        <v>83</v>
      </c>
      <c r="AW318" s="13" t="s">
        <v>34</v>
      </c>
      <c r="AX318" s="13" t="s">
        <v>73</v>
      </c>
      <c r="AY318" s="210" t="s">
        <v>167</v>
      </c>
    </row>
    <row r="319" spans="2:51" s="14" customFormat="1" ht="11.25">
      <c r="B319" s="211"/>
      <c r="C319" s="212"/>
      <c r="D319" s="201" t="s">
        <v>178</v>
      </c>
      <c r="E319" s="213" t="s">
        <v>21</v>
      </c>
      <c r="F319" s="214" t="s">
        <v>180</v>
      </c>
      <c r="G319" s="212"/>
      <c r="H319" s="215">
        <v>2.758</v>
      </c>
      <c r="I319" s="216"/>
      <c r="J319" s="212"/>
      <c r="K319" s="212"/>
      <c r="L319" s="217"/>
      <c r="M319" s="218"/>
      <c r="N319" s="219"/>
      <c r="O319" s="219"/>
      <c r="P319" s="219"/>
      <c r="Q319" s="219"/>
      <c r="R319" s="219"/>
      <c r="S319" s="219"/>
      <c r="T319" s="220"/>
      <c r="AT319" s="221" t="s">
        <v>178</v>
      </c>
      <c r="AU319" s="221" t="s">
        <v>83</v>
      </c>
      <c r="AV319" s="14" t="s">
        <v>168</v>
      </c>
      <c r="AW319" s="14" t="s">
        <v>34</v>
      </c>
      <c r="AX319" s="14" t="s">
        <v>81</v>
      </c>
      <c r="AY319" s="221" t="s">
        <v>167</v>
      </c>
    </row>
    <row r="320" spans="1:65" s="2" customFormat="1" ht="24.2" customHeight="1">
      <c r="A320" s="36"/>
      <c r="B320" s="37"/>
      <c r="C320" s="181" t="s">
        <v>450</v>
      </c>
      <c r="D320" s="181" t="s">
        <v>170</v>
      </c>
      <c r="E320" s="182" t="s">
        <v>451</v>
      </c>
      <c r="F320" s="183" t="s">
        <v>452</v>
      </c>
      <c r="G320" s="184" t="s">
        <v>183</v>
      </c>
      <c r="H320" s="185">
        <v>55</v>
      </c>
      <c r="I320" s="186"/>
      <c r="J320" s="187">
        <f>ROUND(I320*H320,2)</f>
        <v>0</v>
      </c>
      <c r="K320" s="183" t="s">
        <v>173</v>
      </c>
      <c r="L320" s="41"/>
      <c r="M320" s="188" t="s">
        <v>21</v>
      </c>
      <c r="N320" s="189" t="s">
        <v>44</v>
      </c>
      <c r="O320" s="66"/>
      <c r="P320" s="190">
        <f>O320*H320</f>
        <v>0</v>
      </c>
      <c r="Q320" s="190">
        <v>0</v>
      </c>
      <c r="R320" s="190">
        <f>Q320*H320</f>
        <v>0</v>
      </c>
      <c r="S320" s="190">
        <v>0.018</v>
      </c>
      <c r="T320" s="191">
        <f>S320*H320</f>
        <v>0.9899999999999999</v>
      </c>
      <c r="U320" s="36"/>
      <c r="V320" s="36"/>
      <c r="W320" s="36"/>
      <c r="X320" s="36"/>
      <c r="Y320" s="36"/>
      <c r="Z320" s="36"/>
      <c r="AA320" s="36"/>
      <c r="AB320" s="36"/>
      <c r="AC320" s="36"/>
      <c r="AD320" s="36"/>
      <c r="AE320" s="36"/>
      <c r="AR320" s="192" t="s">
        <v>174</v>
      </c>
      <c r="AT320" s="192" t="s">
        <v>170</v>
      </c>
      <c r="AU320" s="192" t="s">
        <v>83</v>
      </c>
      <c r="AY320" s="19" t="s">
        <v>167</v>
      </c>
      <c r="BE320" s="193">
        <f>IF(N320="základní",J320,0)</f>
        <v>0</v>
      </c>
      <c r="BF320" s="193">
        <f>IF(N320="snížená",J320,0)</f>
        <v>0</v>
      </c>
      <c r="BG320" s="193">
        <f>IF(N320="zákl. přenesená",J320,0)</f>
        <v>0</v>
      </c>
      <c r="BH320" s="193">
        <f>IF(N320="sníž. přenesená",J320,0)</f>
        <v>0</v>
      </c>
      <c r="BI320" s="193">
        <f>IF(N320="nulová",J320,0)</f>
        <v>0</v>
      </c>
      <c r="BJ320" s="19" t="s">
        <v>81</v>
      </c>
      <c r="BK320" s="193">
        <f>ROUND(I320*H320,2)</f>
        <v>0</v>
      </c>
      <c r="BL320" s="19" t="s">
        <v>174</v>
      </c>
      <c r="BM320" s="192" t="s">
        <v>453</v>
      </c>
    </row>
    <row r="321" spans="1:47" s="2" customFormat="1" ht="11.25">
      <c r="A321" s="36"/>
      <c r="B321" s="37"/>
      <c r="C321" s="38"/>
      <c r="D321" s="194" t="s">
        <v>176</v>
      </c>
      <c r="E321" s="38"/>
      <c r="F321" s="195" t="s">
        <v>454</v>
      </c>
      <c r="G321" s="38"/>
      <c r="H321" s="38"/>
      <c r="I321" s="196"/>
      <c r="J321" s="38"/>
      <c r="K321" s="38"/>
      <c r="L321" s="41"/>
      <c r="M321" s="197"/>
      <c r="N321" s="198"/>
      <c r="O321" s="66"/>
      <c r="P321" s="66"/>
      <c r="Q321" s="66"/>
      <c r="R321" s="66"/>
      <c r="S321" s="66"/>
      <c r="T321" s="67"/>
      <c r="U321" s="36"/>
      <c r="V321" s="36"/>
      <c r="W321" s="36"/>
      <c r="X321" s="36"/>
      <c r="Y321" s="36"/>
      <c r="Z321" s="36"/>
      <c r="AA321" s="36"/>
      <c r="AB321" s="36"/>
      <c r="AC321" s="36"/>
      <c r="AD321" s="36"/>
      <c r="AE321" s="36"/>
      <c r="AT321" s="19" t="s">
        <v>176</v>
      </c>
      <c r="AU321" s="19" t="s">
        <v>83</v>
      </c>
    </row>
    <row r="322" spans="2:51" s="13" customFormat="1" ht="11.25">
      <c r="B322" s="199"/>
      <c r="C322" s="200"/>
      <c r="D322" s="201" t="s">
        <v>178</v>
      </c>
      <c r="E322" s="202" t="s">
        <v>21</v>
      </c>
      <c r="F322" s="203" t="s">
        <v>455</v>
      </c>
      <c r="G322" s="200"/>
      <c r="H322" s="204">
        <v>55</v>
      </c>
      <c r="I322" s="205"/>
      <c r="J322" s="200"/>
      <c r="K322" s="200"/>
      <c r="L322" s="206"/>
      <c r="M322" s="207"/>
      <c r="N322" s="208"/>
      <c r="O322" s="208"/>
      <c r="P322" s="208"/>
      <c r="Q322" s="208"/>
      <c r="R322" s="208"/>
      <c r="S322" s="208"/>
      <c r="T322" s="209"/>
      <c r="AT322" s="210" t="s">
        <v>178</v>
      </c>
      <c r="AU322" s="210" t="s">
        <v>83</v>
      </c>
      <c r="AV322" s="13" t="s">
        <v>83</v>
      </c>
      <c r="AW322" s="13" t="s">
        <v>34</v>
      </c>
      <c r="AX322" s="13" t="s">
        <v>73</v>
      </c>
      <c r="AY322" s="210" t="s">
        <v>167</v>
      </c>
    </row>
    <row r="323" spans="2:51" s="14" customFormat="1" ht="11.25">
      <c r="B323" s="211"/>
      <c r="C323" s="212"/>
      <c r="D323" s="201" t="s">
        <v>178</v>
      </c>
      <c r="E323" s="213" t="s">
        <v>21</v>
      </c>
      <c r="F323" s="214" t="s">
        <v>180</v>
      </c>
      <c r="G323" s="212"/>
      <c r="H323" s="215">
        <v>55</v>
      </c>
      <c r="I323" s="216"/>
      <c r="J323" s="212"/>
      <c r="K323" s="212"/>
      <c r="L323" s="217"/>
      <c r="M323" s="218"/>
      <c r="N323" s="219"/>
      <c r="O323" s="219"/>
      <c r="P323" s="219"/>
      <c r="Q323" s="219"/>
      <c r="R323" s="219"/>
      <c r="S323" s="219"/>
      <c r="T323" s="220"/>
      <c r="AT323" s="221" t="s">
        <v>178</v>
      </c>
      <c r="AU323" s="221" t="s">
        <v>83</v>
      </c>
      <c r="AV323" s="14" t="s">
        <v>168</v>
      </c>
      <c r="AW323" s="14" t="s">
        <v>34</v>
      </c>
      <c r="AX323" s="14" t="s">
        <v>81</v>
      </c>
      <c r="AY323" s="221" t="s">
        <v>167</v>
      </c>
    </row>
    <row r="324" spans="1:65" s="2" customFormat="1" ht="24.2" customHeight="1">
      <c r="A324" s="36"/>
      <c r="B324" s="37"/>
      <c r="C324" s="181" t="s">
        <v>456</v>
      </c>
      <c r="D324" s="181" t="s">
        <v>170</v>
      </c>
      <c r="E324" s="182" t="s">
        <v>457</v>
      </c>
      <c r="F324" s="183" t="s">
        <v>458</v>
      </c>
      <c r="G324" s="184" t="s">
        <v>183</v>
      </c>
      <c r="H324" s="185">
        <v>6</v>
      </c>
      <c r="I324" s="186"/>
      <c r="J324" s="187">
        <f>ROUND(I324*H324,2)</f>
        <v>0</v>
      </c>
      <c r="K324" s="183" t="s">
        <v>173</v>
      </c>
      <c r="L324" s="41"/>
      <c r="M324" s="188" t="s">
        <v>21</v>
      </c>
      <c r="N324" s="189" t="s">
        <v>44</v>
      </c>
      <c r="O324" s="66"/>
      <c r="P324" s="190">
        <f>O324*H324</f>
        <v>0</v>
      </c>
      <c r="Q324" s="190">
        <v>0</v>
      </c>
      <c r="R324" s="190">
        <f>Q324*H324</f>
        <v>0</v>
      </c>
      <c r="S324" s="190">
        <v>0.022</v>
      </c>
      <c r="T324" s="191">
        <f>S324*H324</f>
        <v>0.132</v>
      </c>
      <c r="U324" s="36"/>
      <c r="V324" s="36"/>
      <c r="W324" s="36"/>
      <c r="X324" s="36"/>
      <c r="Y324" s="36"/>
      <c r="Z324" s="36"/>
      <c r="AA324" s="36"/>
      <c r="AB324" s="36"/>
      <c r="AC324" s="36"/>
      <c r="AD324" s="36"/>
      <c r="AE324" s="36"/>
      <c r="AR324" s="192" t="s">
        <v>174</v>
      </c>
      <c r="AT324" s="192" t="s">
        <v>170</v>
      </c>
      <c r="AU324" s="192" t="s">
        <v>83</v>
      </c>
      <c r="AY324" s="19" t="s">
        <v>167</v>
      </c>
      <c r="BE324" s="193">
        <f>IF(N324="základní",J324,0)</f>
        <v>0</v>
      </c>
      <c r="BF324" s="193">
        <f>IF(N324="snížená",J324,0)</f>
        <v>0</v>
      </c>
      <c r="BG324" s="193">
        <f>IF(N324="zákl. přenesená",J324,0)</f>
        <v>0</v>
      </c>
      <c r="BH324" s="193">
        <f>IF(N324="sníž. přenesená",J324,0)</f>
        <v>0</v>
      </c>
      <c r="BI324" s="193">
        <f>IF(N324="nulová",J324,0)</f>
        <v>0</v>
      </c>
      <c r="BJ324" s="19" t="s">
        <v>81</v>
      </c>
      <c r="BK324" s="193">
        <f>ROUND(I324*H324,2)</f>
        <v>0</v>
      </c>
      <c r="BL324" s="19" t="s">
        <v>174</v>
      </c>
      <c r="BM324" s="192" t="s">
        <v>459</v>
      </c>
    </row>
    <row r="325" spans="1:47" s="2" customFormat="1" ht="11.25">
      <c r="A325" s="36"/>
      <c r="B325" s="37"/>
      <c r="C325" s="38"/>
      <c r="D325" s="194" t="s">
        <v>176</v>
      </c>
      <c r="E325" s="38"/>
      <c r="F325" s="195" t="s">
        <v>460</v>
      </c>
      <c r="G325" s="38"/>
      <c r="H325" s="38"/>
      <c r="I325" s="196"/>
      <c r="J325" s="38"/>
      <c r="K325" s="38"/>
      <c r="L325" s="41"/>
      <c r="M325" s="197"/>
      <c r="N325" s="198"/>
      <c r="O325" s="66"/>
      <c r="P325" s="66"/>
      <c r="Q325" s="66"/>
      <c r="R325" s="66"/>
      <c r="S325" s="66"/>
      <c r="T325" s="67"/>
      <c r="U325" s="36"/>
      <c r="V325" s="36"/>
      <c r="W325" s="36"/>
      <c r="X325" s="36"/>
      <c r="Y325" s="36"/>
      <c r="Z325" s="36"/>
      <c r="AA325" s="36"/>
      <c r="AB325" s="36"/>
      <c r="AC325" s="36"/>
      <c r="AD325" s="36"/>
      <c r="AE325" s="36"/>
      <c r="AT325" s="19" t="s">
        <v>176</v>
      </c>
      <c r="AU325" s="19" t="s">
        <v>83</v>
      </c>
    </row>
    <row r="326" spans="2:51" s="13" customFormat="1" ht="11.25">
      <c r="B326" s="199"/>
      <c r="C326" s="200"/>
      <c r="D326" s="201" t="s">
        <v>178</v>
      </c>
      <c r="E326" s="202" t="s">
        <v>21</v>
      </c>
      <c r="F326" s="203" t="s">
        <v>461</v>
      </c>
      <c r="G326" s="200"/>
      <c r="H326" s="204">
        <v>6</v>
      </c>
      <c r="I326" s="205"/>
      <c r="J326" s="200"/>
      <c r="K326" s="200"/>
      <c r="L326" s="206"/>
      <c r="M326" s="207"/>
      <c r="N326" s="208"/>
      <c r="O326" s="208"/>
      <c r="P326" s="208"/>
      <c r="Q326" s="208"/>
      <c r="R326" s="208"/>
      <c r="S326" s="208"/>
      <c r="T326" s="209"/>
      <c r="AT326" s="210" t="s">
        <v>178</v>
      </c>
      <c r="AU326" s="210" t="s">
        <v>83</v>
      </c>
      <c r="AV326" s="13" t="s">
        <v>83</v>
      </c>
      <c r="AW326" s="13" t="s">
        <v>34</v>
      </c>
      <c r="AX326" s="13" t="s">
        <v>73</v>
      </c>
      <c r="AY326" s="210" t="s">
        <v>167</v>
      </c>
    </row>
    <row r="327" spans="2:51" s="14" customFormat="1" ht="11.25">
      <c r="B327" s="211"/>
      <c r="C327" s="212"/>
      <c r="D327" s="201" t="s">
        <v>178</v>
      </c>
      <c r="E327" s="213" t="s">
        <v>21</v>
      </c>
      <c r="F327" s="214" t="s">
        <v>180</v>
      </c>
      <c r="G327" s="212"/>
      <c r="H327" s="215">
        <v>6</v>
      </c>
      <c r="I327" s="216"/>
      <c r="J327" s="212"/>
      <c r="K327" s="212"/>
      <c r="L327" s="217"/>
      <c r="M327" s="218"/>
      <c r="N327" s="219"/>
      <c r="O327" s="219"/>
      <c r="P327" s="219"/>
      <c r="Q327" s="219"/>
      <c r="R327" s="219"/>
      <c r="S327" s="219"/>
      <c r="T327" s="220"/>
      <c r="AT327" s="221" t="s">
        <v>178</v>
      </c>
      <c r="AU327" s="221" t="s">
        <v>83</v>
      </c>
      <c r="AV327" s="14" t="s">
        <v>168</v>
      </c>
      <c r="AW327" s="14" t="s">
        <v>34</v>
      </c>
      <c r="AX327" s="14" t="s">
        <v>81</v>
      </c>
      <c r="AY327" s="221" t="s">
        <v>167</v>
      </c>
    </row>
    <row r="328" spans="1:65" s="2" customFormat="1" ht="16.5" customHeight="1">
      <c r="A328" s="36"/>
      <c r="B328" s="37"/>
      <c r="C328" s="181" t="s">
        <v>462</v>
      </c>
      <c r="D328" s="181" t="s">
        <v>170</v>
      </c>
      <c r="E328" s="182" t="s">
        <v>463</v>
      </c>
      <c r="F328" s="183" t="s">
        <v>464</v>
      </c>
      <c r="G328" s="184" t="s">
        <v>183</v>
      </c>
      <c r="H328" s="185">
        <v>13.25</v>
      </c>
      <c r="I328" s="186"/>
      <c r="J328" s="187">
        <f>ROUND(I328*H328,2)</f>
        <v>0</v>
      </c>
      <c r="K328" s="183" t="s">
        <v>173</v>
      </c>
      <c r="L328" s="41"/>
      <c r="M328" s="188" t="s">
        <v>21</v>
      </c>
      <c r="N328" s="189" t="s">
        <v>44</v>
      </c>
      <c r="O328" s="66"/>
      <c r="P328" s="190">
        <f>O328*H328</f>
        <v>0</v>
      </c>
      <c r="Q328" s="190">
        <v>8E-05</v>
      </c>
      <c r="R328" s="190">
        <f>Q328*H328</f>
        <v>0.0010600000000000002</v>
      </c>
      <c r="S328" s="190">
        <v>0</v>
      </c>
      <c r="T328" s="191">
        <f>S328*H328</f>
        <v>0</v>
      </c>
      <c r="U328" s="36"/>
      <c r="V328" s="36"/>
      <c r="W328" s="36"/>
      <c r="X328" s="36"/>
      <c r="Y328" s="36"/>
      <c r="Z328" s="36"/>
      <c r="AA328" s="36"/>
      <c r="AB328" s="36"/>
      <c r="AC328" s="36"/>
      <c r="AD328" s="36"/>
      <c r="AE328" s="36"/>
      <c r="AR328" s="192" t="s">
        <v>174</v>
      </c>
      <c r="AT328" s="192" t="s">
        <v>170</v>
      </c>
      <c r="AU328" s="192" t="s">
        <v>83</v>
      </c>
      <c r="AY328" s="19" t="s">
        <v>167</v>
      </c>
      <c r="BE328" s="193">
        <f>IF(N328="základní",J328,0)</f>
        <v>0</v>
      </c>
      <c r="BF328" s="193">
        <f>IF(N328="snížená",J328,0)</f>
        <v>0</v>
      </c>
      <c r="BG328" s="193">
        <f>IF(N328="zákl. přenesená",J328,0)</f>
        <v>0</v>
      </c>
      <c r="BH328" s="193">
        <f>IF(N328="sníž. přenesená",J328,0)</f>
        <v>0</v>
      </c>
      <c r="BI328" s="193">
        <f>IF(N328="nulová",J328,0)</f>
        <v>0</v>
      </c>
      <c r="BJ328" s="19" t="s">
        <v>81</v>
      </c>
      <c r="BK328" s="193">
        <f>ROUND(I328*H328,2)</f>
        <v>0</v>
      </c>
      <c r="BL328" s="19" t="s">
        <v>174</v>
      </c>
      <c r="BM328" s="192" t="s">
        <v>465</v>
      </c>
    </row>
    <row r="329" spans="1:47" s="2" customFormat="1" ht="11.25">
      <c r="A329" s="36"/>
      <c r="B329" s="37"/>
      <c r="C329" s="38"/>
      <c r="D329" s="194" t="s">
        <v>176</v>
      </c>
      <c r="E329" s="38"/>
      <c r="F329" s="195" t="s">
        <v>466</v>
      </c>
      <c r="G329" s="38"/>
      <c r="H329" s="38"/>
      <c r="I329" s="196"/>
      <c r="J329" s="38"/>
      <c r="K329" s="38"/>
      <c r="L329" s="41"/>
      <c r="M329" s="197"/>
      <c r="N329" s="198"/>
      <c r="O329" s="66"/>
      <c r="P329" s="66"/>
      <c r="Q329" s="66"/>
      <c r="R329" s="66"/>
      <c r="S329" s="66"/>
      <c r="T329" s="67"/>
      <c r="U329" s="36"/>
      <c r="V329" s="36"/>
      <c r="W329" s="36"/>
      <c r="X329" s="36"/>
      <c r="Y329" s="36"/>
      <c r="Z329" s="36"/>
      <c r="AA329" s="36"/>
      <c r="AB329" s="36"/>
      <c r="AC329" s="36"/>
      <c r="AD329" s="36"/>
      <c r="AE329" s="36"/>
      <c r="AT329" s="19" t="s">
        <v>176</v>
      </c>
      <c r="AU329" s="19" t="s">
        <v>83</v>
      </c>
    </row>
    <row r="330" spans="2:51" s="13" customFormat="1" ht="11.25">
      <c r="B330" s="199"/>
      <c r="C330" s="200"/>
      <c r="D330" s="201" t="s">
        <v>178</v>
      </c>
      <c r="E330" s="202" t="s">
        <v>21</v>
      </c>
      <c r="F330" s="203" t="s">
        <v>467</v>
      </c>
      <c r="G330" s="200"/>
      <c r="H330" s="204">
        <v>13.25</v>
      </c>
      <c r="I330" s="205"/>
      <c r="J330" s="200"/>
      <c r="K330" s="200"/>
      <c r="L330" s="206"/>
      <c r="M330" s="207"/>
      <c r="N330" s="208"/>
      <c r="O330" s="208"/>
      <c r="P330" s="208"/>
      <c r="Q330" s="208"/>
      <c r="R330" s="208"/>
      <c r="S330" s="208"/>
      <c r="T330" s="209"/>
      <c r="AT330" s="210" t="s">
        <v>178</v>
      </c>
      <c r="AU330" s="210" t="s">
        <v>83</v>
      </c>
      <c r="AV330" s="13" t="s">
        <v>83</v>
      </c>
      <c r="AW330" s="13" t="s">
        <v>34</v>
      </c>
      <c r="AX330" s="13" t="s">
        <v>73</v>
      </c>
      <c r="AY330" s="210" t="s">
        <v>167</v>
      </c>
    </row>
    <row r="331" spans="2:51" s="14" customFormat="1" ht="11.25">
      <c r="B331" s="211"/>
      <c r="C331" s="212"/>
      <c r="D331" s="201" t="s">
        <v>178</v>
      </c>
      <c r="E331" s="213" t="s">
        <v>21</v>
      </c>
      <c r="F331" s="214" t="s">
        <v>180</v>
      </c>
      <c r="G331" s="212"/>
      <c r="H331" s="215">
        <v>13.25</v>
      </c>
      <c r="I331" s="216"/>
      <c r="J331" s="212"/>
      <c r="K331" s="212"/>
      <c r="L331" s="217"/>
      <c r="M331" s="218"/>
      <c r="N331" s="219"/>
      <c r="O331" s="219"/>
      <c r="P331" s="219"/>
      <c r="Q331" s="219"/>
      <c r="R331" s="219"/>
      <c r="S331" s="219"/>
      <c r="T331" s="220"/>
      <c r="AT331" s="221" t="s">
        <v>178</v>
      </c>
      <c r="AU331" s="221" t="s">
        <v>83</v>
      </c>
      <c r="AV331" s="14" t="s">
        <v>168</v>
      </c>
      <c r="AW331" s="14" t="s">
        <v>34</v>
      </c>
      <c r="AX331" s="14" t="s">
        <v>81</v>
      </c>
      <c r="AY331" s="221" t="s">
        <v>167</v>
      </c>
    </row>
    <row r="332" spans="1:65" s="2" customFormat="1" ht="24.2" customHeight="1">
      <c r="A332" s="36"/>
      <c r="B332" s="37"/>
      <c r="C332" s="181" t="s">
        <v>468</v>
      </c>
      <c r="D332" s="181" t="s">
        <v>170</v>
      </c>
      <c r="E332" s="182" t="s">
        <v>469</v>
      </c>
      <c r="F332" s="183" t="s">
        <v>470</v>
      </c>
      <c r="G332" s="184" t="s">
        <v>106</v>
      </c>
      <c r="H332" s="185">
        <v>13.96</v>
      </c>
      <c r="I332" s="186"/>
      <c r="J332" s="187">
        <f>ROUND(I332*H332,2)</f>
        <v>0</v>
      </c>
      <c r="K332" s="183" t="s">
        <v>173</v>
      </c>
      <c r="L332" s="41"/>
      <c r="M332" s="188" t="s">
        <v>21</v>
      </c>
      <c r="N332" s="189" t="s">
        <v>44</v>
      </c>
      <c r="O332" s="66"/>
      <c r="P332" s="190">
        <f>O332*H332</f>
        <v>0</v>
      </c>
      <c r="Q332" s="190">
        <v>0</v>
      </c>
      <c r="R332" s="190">
        <f>Q332*H332</f>
        <v>0</v>
      </c>
      <c r="S332" s="190">
        <v>0.046</v>
      </c>
      <c r="T332" s="191">
        <f>S332*H332</f>
        <v>0.6421600000000001</v>
      </c>
      <c r="U332" s="36"/>
      <c r="V332" s="36"/>
      <c r="W332" s="36"/>
      <c r="X332" s="36"/>
      <c r="Y332" s="36"/>
      <c r="Z332" s="36"/>
      <c r="AA332" s="36"/>
      <c r="AB332" s="36"/>
      <c r="AC332" s="36"/>
      <c r="AD332" s="36"/>
      <c r="AE332" s="36"/>
      <c r="AR332" s="192" t="s">
        <v>174</v>
      </c>
      <c r="AT332" s="192" t="s">
        <v>170</v>
      </c>
      <c r="AU332" s="192" t="s">
        <v>83</v>
      </c>
      <c r="AY332" s="19" t="s">
        <v>167</v>
      </c>
      <c r="BE332" s="193">
        <f>IF(N332="základní",J332,0)</f>
        <v>0</v>
      </c>
      <c r="BF332" s="193">
        <f>IF(N332="snížená",J332,0)</f>
        <v>0</v>
      </c>
      <c r="BG332" s="193">
        <f>IF(N332="zákl. přenesená",J332,0)</f>
        <v>0</v>
      </c>
      <c r="BH332" s="193">
        <f>IF(N332="sníž. přenesená",J332,0)</f>
        <v>0</v>
      </c>
      <c r="BI332" s="193">
        <f>IF(N332="nulová",J332,0)</f>
        <v>0</v>
      </c>
      <c r="BJ332" s="19" t="s">
        <v>81</v>
      </c>
      <c r="BK332" s="193">
        <f>ROUND(I332*H332,2)</f>
        <v>0</v>
      </c>
      <c r="BL332" s="19" t="s">
        <v>174</v>
      </c>
      <c r="BM332" s="192" t="s">
        <v>471</v>
      </c>
    </row>
    <row r="333" spans="1:47" s="2" customFormat="1" ht="11.25">
      <c r="A333" s="36"/>
      <c r="B333" s="37"/>
      <c r="C333" s="38"/>
      <c r="D333" s="194" t="s">
        <v>176</v>
      </c>
      <c r="E333" s="38"/>
      <c r="F333" s="195" t="s">
        <v>472</v>
      </c>
      <c r="G333" s="38"/>
      <c r="H333" s="38"/>
      <c r="I333" s="196"/>
      <c r="J333" s="38"/>
      <c r="K333" s="38"/>
      <c r="L333" s="41"/>
      <c r="M333" s="197"/>
      <c r="N333" s="198"/>
      <c r="O333" s="66"/>
      <c r="P333" s="66"/>
      <c r="Q333" s="66"/>
      <c r="R333" s="66"/>
      <c r="S333" s="66"/>
      <c r="T333" s="67"/>
      <c r="U333" s="36"/>
      <c r="V333" s="36"/>
      <c r="W333" s="36"/>
      <c r="X333" s="36"/>
      <c r="Y333" s="36"/>
      <c r="Z333" s="36"/>
      <c r="AA333" s="36"/>
      <c r="AB333" s="36"/>
      <c r="AC333" s="36"/>
      <c r="AD333" s="36"/>
      <c r="AE333" s="36"/>
      <c r="AT333" s="19" t="s">
        <v>176</v>
      </c>
      <c r="AU333" s="19" t="s">
        <v>83</v>
      </c>
    </row>
    <row r="334" spans="2:51" s="15" customFormat="1" ht="11.25">
      <c r="B334" s="222"/>
      <c r="C334" s="223"/>
      <c r="D334" s="201" t="s">
        <v>178</v>
      </c>
      <c r="E334" s="224" t="s">
        <v>21</v>
      </c>
      <c r="F334" s="225" t="s">
        <v>473</v>
      </c>
      <c r="G334" s="223"/>
      <c r="H334" s="224" t="s">
        <v>21</v>
      </c>
      <c r="I334" s="226"/>
      <c r="J334" s="223"/>
      <c r="K334" s="223"/>
      <c r="L334" s="227"/>
      <c r="M334" s="228"/>
      <c r="N334" s="229"/>
      <c r="O334" s="229"/>
      <c r="P334" s="229"/>
      <c r="Q334" s="229"/>
      <c r="R334" s="229"/>
      <c r="S334" s="229"/>
      <c r="T334" s="230"/>
      <c r="AT334" s="231" t="s">
        <v>178</v>
      </c>
      <c r="AU334" s="231" t="s">
        <v>83</v>
      </c>
      <c r="AV334" s="15" t="s">
        <v>81</v>
      </c>
      <c r="AW334" s="15" t="s">
        <v>34</v>
      </c>
      <c r="AX334" s="15" t="s">
        <v>73</v>
      </c>
      <c r="AY334" s="231" t="s">
        <v>167</v>
      </c>
    </row>
    <row r="335" spans="2:51" s="13" customFormat="1" ht="11.25">
      <c r="B335" s="199"/>
      <c r="C335" s="200"/>
      <c r="D335" s="201" t="s">
        <v>178</v>
      </c>
      <c r="E335" s="202" t="s">
        <v>21</v>
      </c>
      <c r="F335" s="203" t="s">
        <v>474</v>
      </c>
      <c r="G335" s="200"/>
      <c r="H335" s="204">
        <v>2.2</v>
      </c>
      <c r="I335" s="205"/>
      <c r="J335" s="200"/>
      <c r="K335" s="200"/>
      <c r="L335" s="206"/>
      <c r="M335" s="207"/>
      <c r="N335" s="208"/>
      <c r="O335" s="208"/>
      <c r="P335" s="208"/>
      <c r="Q335" s="208"/>
      <c r="R335" s="208"/>
      <c r="S335" s="208"/>
      <c r="T335" s="209"/>
      <c r="AT335" s="210" t="s">
        <v>178</v>
      </c>
      <c r="AU335" s="210" t="s">
        <v>83</v>
      </c>
      <c r="AV335" s="13" t="s">
        <v>83</v>
      </c>
      <c r="AW335" s="13" t="s">
        <v>34</v>
      </c>
      <c r="AX335" s="13" t="s">
        <v>73</v>
      </c>
      <c r="AY335" s="210" t="s">
        <v>167</v>
      </c>
    </row>
    <row r="336" spans="2:51" s="13" customFormat="1" ht="11.25">
      <c r="B336" s="199"/>
      <c r="C336" s="200"/>
      <c r="D336" s="201" t="s">
        <v>178</v>
      </c>
      <c r="E336" s="202" t="s">
        <v>21</v>
      </c>
      <c r="F336" s="203" t="s">
        <v>475</v>
      </c>
      <c r="G336" s="200"/>
      <c r="H336" s="204">
        <v>1.6</v>
      </c>
      <c r="I336" s="205"/>
      <c r="J336" s="200"/>
      <c r="K336" s="200"/>
      <c r="L336" s="206"/>
      <c r="M336" s="207"/>
      <c r="N336" s="208"/>
      <c r="O336" s="208"/>
      <c r="P336" s="208"/>
      <c r="Q336" s="208"/>
      <c r="R336" s="208"/>
      <c r="S336" s="208"/>
      <c r="T336" s="209"/>
      <c r="AT336" s="210" t="s">
        <v>178</v>
      </c>
      <c r="AU336" s="210" t="s">
        <v>83</v>
      </c>
      <c r="AV336" s="13" t="s">
        <v>83</v>
      </c>
      <c r="AW336" s="13" t="s">
        <v>34</v>
      </c>
      <c r="AX336" s="13" t="s">
        <v>73</v>
      </c>
      <c r="AY336" s="210" t="s">
        <v>167</v>
      </c>
    </row>
    <row r="337" spans="2:51" s="13" customFormat="1" ht="11.25">
      <c r="B337" s="199"/>
      <c r="C337" s="200"/>
      <c r="D337" s="201" t="s">
        <v>178</v>
      </c>
      <c r="E337" s="202" t="s">
        <v>21</v>
      </c>
      <c r="F337" s="203" t="s">
        <v>476</v>
      </c>
      <c r="G337" s="200"/>
      <c r="H337" s="204">
        <v>2.2</v>
      </c>
      <c r="I337" s="205"/>
      <c r="J337" s="200"/>
      <c r="K337" s="200"/>
      <c r="L337" s="206"/>
      <c r="M337" s="207"/>
      <c r="N337" s="208"/>
      <c r="O337" s="208"/>
      <c r="P337" s="208"/>
      <c r="Q337" s="208"/>
      <c r="R337" s="208"/>
      <c r="S337" s="208"/>
      <c r="T337" s="209"/>
      <c r="AT337" s="210" t="s">
        <v>178</v>
      </c>
      <c r="AU337" s="210" t="s">
        <v>83</v>
      </c>
      <c r="AV337" s="13" t="s">
        <v>83</v>
      </c>
      <c r="AW337" s="13" t="s">
        <v>34</v>
      </c>
      <c r="AX337" s="13" t="s">
        <v>73</v>
      </c>
      <c r="AY337" s="210" t="s">
        <v>167</v>
      </c>
    </row>
    <row r="338" spans="2:51" s="13" customFormat="1" ht="11.25">
      <c r="B338" s="199"/>
      <c r="C338" s="200"/>
      <c r="D338" s="201" t="s">
        <v>178</v>
      </c>
      <c r="E338" s="202" t="s">
        <v>21</v>
      </c>
      <c r="F338" s="203" t="s">
        <v>477</v>
      </c>
      <c r="G338" s="200"/>
      <c r="H338" s="204">
        <v>1.6</v>
      </c>
      <c r="I338" s="205"/>
      <c r="J338" s="200"/>
      <c r="K338" s="200"/>
      <c r="L338" s="206"/>
      <c r="M338" s="207"/>
      <c r="N338" s="208"/>
      <c r="O338" s="208"/>
      <c r="P338" s="208"/>
      <c r="Q338" s="208"/>
      <c r="R338" s="208"/>
      <c r="S338" s="208"/>
      <c r="T338" s="209"/>
      <c r="AT338" s="210" t="s">
        <v>178</v>
      </c>
      <c r="AU338" s="210" t="s">
        <v>83</v>
      </c>
      <c r="AV338" s="13" t="s">
        <v>83</v>
      </c>
      <c r="AW338" s="13" t="s">
        <v>34</v>
      </c>
      <c r="AX338" s="13" t="s">
        <v>73</v>
      </c>
      <c r="AY338" s="210" t="s">
        <v>167</v>
      </c>
    </row>
    <row r="339" spans="2:51" s="13" customFormat="1" ht="11.25">
      <c r="B339" s="199"/>
      <c r="C339" s="200"/>
      <c r="D339" s="201" t="s">
        <v>178</v>
      </c>
      <c r="E339" s="202" t="s">
        <v>21</v>
      </c>
      <c r="F339" s="203" t="s">
        <v>478</v>
      </c>
      <c r="G339" s="200"/>
      <c r="H339" s="204">
        <v>1.92</v>
      </c>
      <c r="I339" s="205"/>
      <c r="J339" s="200"/>
      <c r="K339" s="200"/>
      <c r="L339" s="206"/>
      <c r="M339" s="207"/>
      <c r="N339" s="208"/>
      <c r="O339" s="208"/>
      <c r="P339" s="208"/>
      <c r="Q339" s="208"/>
      <c r="R339" s="208"/>
      <c r="S339" s="208"/>
      <c r="T339" s="209"/>
      <c r="AT339" s="210" t="s">
        <v>178</v>
      </c>
      <c r="AU339" s="210" t="s">
        <v>83</v>
      </c>
      <c r="AV339" s="13" t="s">
        <v>83</v>
      </c>
      <c r="AW339" s="13" t="s">
        <v>34</v>
      </c>
      <c r="AX339" s="13" t="s">
        <v>73</v>
      </c>
      <c r="AY339" s="210" t="s">
        <v>167</v>
      </c>
    </row>
    <row r="340" spans="2:51" s="13" customFormat="1" ht="11.25">
      <c r="B340" s="199"/>
      <c r="C340" s="200"/>
      <c r="D340" s="201" t="s">
        <v>178</v>
      </c>
      <c r="E340" s="202" t="s">
        <v>21</v>
      </c>
      <c r="F340" s="203" t="s">
        <v>479</v>
      </c>
      <c r="G340" s="200"/>
      <c r="H340" s="204">
        <v>1.6</v>
      </c>
      <c r="I340" s="205"/>
      <c r="J340" s="200"/>
      <c r="K340" s="200"/>
      <c r="L340" s="206"/>
      <c r="M340" s="207"/>
      <c r="N340" s="208"/>
      <c r="O340" s="208"/>
      <c r="P340" s="208"/>
      <c r="Q340" s="208"/>
      <c r="R340" s="208"/>
      <c r="S340" s="208"/>
      <c r="T340" s="209"/>
      <c r="AT340" s="210" t="s">
        <v>178</v>
      </c>
      <c r="AU340" s="210" t="s">
        <v>83</v>
      </c>
      <c r="AV340" s="13" t="s">
        <v>83</v>
      </c>
      <c r="AW340" s="13" t="s">
        <v>34</v>
      </c>
      <c r="AX340" s="13" t="s">
        <v>73</v>
      </c>
      <c r="AY340" s="210" t="s">
        <v>167</v>
      </c>
    </row>
    <row r="341" spans="2:51" s="13" customFormat="1" ht="11.25">
      <c r="B341" s="199"/>
      <c r="C341" s="200"/>
      <c r="D341" s="201" t="s">
        <v>178</v>
      </c>
      <c r="E341" s="202" t="s">
        <v>21</v>
      </c>
      <c r="F341" s="203" t="s">
        <v>480</v>
      </c>
      <c r="G341" s="200"/>
      <c r="H341" s="204">
        <v>2.84</v>
      </c>
      <c r="I341" s="205"/>
      <c r="J341" s="200"/>
      <c r="K341" s="200"/>
      <c r="L341" s="206"/>
      <c r="M341" s="207"/>
      <c r="N341" s="208"/>
      <c r="O341" s="208"/>
      <c r="P341" s="208"/>
      <c r="Q341" s="208"/>
      <c r="R341" s="208"/>
      <c r="S341" s="208"/>
      <c r="T341" s="209"/>
      <c r="AT341" s="210" t="s">
        <v>178</v>
      </c>
      <c r="AU341" s="210" t="s">
        <v>83</v>
      </c>
      <c r="AV341" s="13" t="s">
        <v>83</v>
      </c>
      <c r="AW341" s="13" t="s">
        <v>34</v>
      </c>
      <c r="AX341" s="13" t="s">
        <v>73</v>
      </c>
      <c r="AY341" s="210" t="s">
        <v>167</v>
      </c>
    </row>
    <row r="342" spans="2:51" s="14" customFormat="1" ht="11.25">
      <c r="B342" s="211"/>
      <c r="C342" s="212"/>
      <c r="D342" s="201" t="s">
        <v>178</v>
      </c>
      <c r="E342" s="213" t="s">
        <v>21</v>
      </c>
      <c r="F342" s="214" t="s">
        <v>180</v>
      </c>
      <c r="G342" s="212"/>
      <c r="H342" s="215">
        <v>13.96</v>
      </c>
      <c r="I342" s="216"/>
      <c r="J342" s="212"/>
      <c r="K342" s="212"/>
      <c r="L342" s="217"/>
      <c r="M342" s="218"/>
      <c r="N342" s="219"/>
      <c r="O342" s="219"/>
      <c r="P342" s="219"/>
      <c r="Q342" s="219"/>
      <c r="R342" s="219"/>
      <c r="S342" s="219"/>
      <c r="T342" s="220"/>
      <c r="AT342" s="221" t="s">
        <v>178</v>
      </c>
      <c r="AU342" s="221" t="s">
        <v>83</v>
      </c>
      <c r="AV342" s="14" t="s">
        <v>168</v>
      </c>
      <c r="AW342" s="14" t="s">
        <v>34</v>
      </c>
      <c r="AX342" s="14" t="s">
        <v>81</v>
      </c>
      <c r="AY342" s="221" t="s">
        <v>167</v>
      </c>
    </row>
    <row r="343" spans="1:65" s="2" customFormat="1" ht="24.2" customHeight="1">
      <c r="A343" s="36"/>
      <c r="B343" s="37"/>
      <c r="C343" s="181" t="s">
        <v>481</v>
      </c>
      <c r="D343" s="181" t="s">
        <v>170</v>
      </c>
      <c r="E343" s="182" t="s">
        <v>482</v>
      </c>
      <c r="F343" s="183" t="s">
        <v>483</v>
      </c>
      <c r="G343" s="184" t="s">
        <v>106</v>
      </c>
      <c r="H343" s="185">
        <v>57.586</v>
      </c>
      <c r="I343" s="186"/>
      <c r="J343" s="187">
        <f>ROUND(I343*H343,2)</f>
        <v>0</v>
      </c>
      <c r="K343" s="183" t="s">
        <v>173</v>
      </c>
      <c r="L343" s="41"/>
      <c r="M343" s="188" t="s">
        <v>21</v>
      </c>
      <c r="N343" s="189" t="s">
        <v>44</v>
      </c>
      <c r="O343" s="66"/>
      <c r="P343" s="190">
        <f>O343*H343</f>
        <v>0</v>
      </c>
      <c r="Q343" s="190">
        <v>0</v>
      </c>
      <c r="R343" s="190">
        <f>Q343*H343</f>
        <v>0</v>
      </c>
      <c r="S343" s="190">
        <v>0.068</v>
      </c>
      <c r="T343" s="191">
        <f>S343*H343</f>
        <v>3.915848</v>
      </c>
      <c r="U343" s="36"/>
      <c r="V343" s="36"/>
      <c r="W343" s="36"/>
      <c r="X343" s="36"/>
      <c r="Y343" s="36"/>
      <c r="Z343" s="36"/>
      <c r="AA343" s="36"/>
      <c r="AB343" s="36"/>
      <c r="AC343" s="36"/>
      <c r="AD343" s="36"/>
      <c r="AE343" s="36"/>
      <c r="AR343" s="192" t="s">
        <v>174</v>
      </c>
      <c r="AT343" s="192" t="s">
        <v>170</v>
      </c>
      <c r="AU343" s="192" t="s">
        <v>83</v>
      </c>
      <c r="AY343" s="19" t="s">
        <v>167</v>
      </c>
      <c r="BE343" s="193">
        <f>IF(N343="základní",J343,0)</f>
        <v>0</v>
      </c>
      <c r="BF343" s="193">
        <f>IF(N343="snížená",J343,0)</f>
        <v>0</v>
      </c>
      <c r="BG343" s="193">
        <f>IF(N343="zákl. přenesená",J343,0)</f>
        <v>0</v>
      </c>
      <c r="BH343" s="193">
        <f>IF(N343="sníž. přenesená",J343,0)</f>
        <v>0</v>
      </c>
      <c r="BI343" s="193">
        <f>IF(N343="nulová",J343,0)</f>
        <v>0</v>
      </c>
      <c r="BJ343" s="19" t="s">
        <v>81</v>
      </c>
      <c r="BK343" s="193">
        <f>ROUND(I343*H343,2)</f>
        <v>0</v>
      </c>
      <c r="BL343" s="19" t="s">
        <v>174</v>
      </c>
      <c r="BM343" s="192" t="s">
        <v>484</v>
      </c>
    </row>
    <row r="344" spans="1:47" s="2" customFormat="1" ht="11.25">
      <c r="A344" s="36"/>
      <c r="B344" s="37"/>
      <c r="C344" s="38"/>
      <c r="D344" s="194" t="s">
        <v>176</v>
      </c>
      <c r="E344" s="38"/>
      <c r="F344" s="195" t="s">
        <v>485</v>
      </c>
      <c r="G344" s="38"/>
      <c r="H344" s="38"/>
      <c r="I344" s="196"/>
      <c r="J344" s="38"/>
      <c r="K344" s="38"/>
      <c r="L344" s="41"/>
      <c r="M344" s="197"/>
      <c r="N344" s="198"/>
      <c r="O344" s="66"/>
      <c r="P344" s="66"/>
      <c r="Q344" s="66"/>
      <c r="R344" s="66"/>
      <c r="S344" s="66"/>
      <c r="T344" s="67"/>
      <c r="U344" s="36"/>
      <c r="V344" s="36"/>
      <c r="W344" s="36"/>
      <c r="X344" s="36"/>
      <c r="Y344" s="36"/>
      <c r="Z344" s="36"/>
      <c r="AA344" s="36"/>
      <c r="AB344" s="36"/>
      <c r="AC344" s="36"/>
      <c r="AD344" s="36"/>
      <c r="AE344" s="36"/>
      <c r="AT344" s="19" t="s">
        <v>176</v>
      </c>
      <c r="AU344" s="19" t="s">
        <v>83</v>
      </c>
    </row>
    <row r="345" spans="2:51" s="15" customFormat="1" ht="11.25">
      <c r="B345" s="222"/>
      <c r="C345" s="223"/>
      <c r="D345" s="201" t="s">
        <v>178</v>
      </c>
      <c r="E345" s="224" t="s">
        <v>21</v>
      </c>
      <c r="F345" s="225" t="s">
        <v>486</v>
      </c>
      <c r="G345" s="223"/>
      <c r="H345" s="224" t="s">
        <v>21</v>
      </c>
      <c r="I345" s="226"/>
      <c r="J345" s="223"/>
      <c r="K345" s="223"/>
      <c r="L345" s="227"/>
      <c r="M345" s="228"/>
      <c r="N345" s="229"/>
      <c r="O345" s="229"/>
      <c r="P345" s="229"/>
      <c r="Q345" s="229"/>
      <c r="R345" s="229"/>
      <c r="S345" s="229"/>
      <c r="T345" s="230"/>
      <c r="AT345" s="231" t="s">
        <v>178</v>
      </c>
      <c r="AU345" s="231" t="s">
        <v>83</v>
      </c>
      <c r="AV345" s="15" t="s">
        <v>81</v>
      </c>
      <c r="AW345" s="15" t="s">
        <v>34</v>
      </c>
      <c r="AX345" s="15" t="s">
        <v>73</v>
      </c>
      <c r="AY345" s="231" t="s">
        <v>167</v>
      </c>
    </row>
    <row r="346" spans="2:51" s="13" customFormat="1" ht="11.25">
      <c r="B346" s="199"/>
      <c r="C346" s="200"/>
      <c r="D346" s="201" t="s">
        <v>178</v>
      </c>
      <c r="E346" s="202" t="s">
        <v>21</v>
      </c>
      <c r="F346" s="203" t="s">
        <v>487</v>
      </c>
      <c r="G346" s="200"/>
      <c r="H346" s="204">
        <v>8.636</v>
      </c>
      <c r="I346" s="205"/>
      <c r="J346" s="200"/>
      <c r="K346" s="200"/>
      <c r="L346" s="206"/>
      <c r="M346" s="207"/>
      <c r="N346" s="208"/>
      <c r="O346" s="208"/>
      <c r="P346" s="208"/>
      <c r="Q346" s="208"/>
      <c r="R346" s="208"/>
      <c r="S346" s="208"/>
      <c r="T346" s="209"/>
      <c r="AT346" s="210" t="s">
        <v>178</v>
      </c>
      <c r="AU346" s="210" t="s">
        <v>83</v>
      </c>
      <c r="AV346" s="13" t="s">
        <v>83</v>
      </c>
      <c r="AW346" s="13" t="s">
        <v>34</v>
      </c>
      <c r="AX346" s="13" t="s">
        <v>73</v>
      </c>
      <c r="AY346" s="210" t="s">
        <v>167</v>
      </c>
    </row>
    <row r="347" spans="2:51" s="13" customFormat="1" ht="11.25">
      <c r="B347" s="199"/>
      <c r="C347" s="200"/>
      <c r="D347" s="201" t="s">
        <v>178</v>
      </c>
      <c r="E347" s="202" t="s">
        <v>21</v>
      </c>
      <c r="F347" s="203" t="s">
        <v>488</v>
      </c>
      <c r="G347" s="200"/>
      <c r="H347" s="204">
        <v>6.818</v>
      </c>
      <c r="I347" s="205"/>
      <c r="J347" s="200"/>
      <c r="K347" s="200"/>
      <c r="L347" s="206"/>
      <c r="M347" s="207"/>
      <c r="N347" s="208"/>
      <c r="O347" s="208"/>
      <c r="P347" s="208"/>
      <c r="Q347" s="208"/>
      <c r="R347" s="208"/>
      <c r="S347" s="208"/>
      <c r="T347" s="209"/>
      <c r="AT347" s="210" t="s">
        <v>178</v>
      </c>
      <c r="AU347" s="210" t="s">
        <v>83</v>
      </c>
      <c r="AV347" s="13" t="s">
        <v>83</v>
      </c>
      <c r="AW347" s="13" t="s">
        <v>34</v>
      </c>
      <c r="AX347" s="13" t="s">
        <v>73</v>
      </c>
      <c r="AY347" s="210" t="s">
        <v>167</v>
      </c>
    </row>
    <row r="348" spans="2:51" s="13" customFormat="1" ht="11.25">
      <c r="B348" s="199"/>
      <c r="C348" s="200"/>
      <c r="D348" s="201" t="s">
        <v>178</v>
      </c>
      <c r="E348" s="202" t="s">
        <v>21</v>
      </c>
      <c r="F348" s="203" t="s">
        <v>489</v>
      </c>
      <c r="G348" s="200"/>
      <c r="H348" s="204">
        <v>8.636</v>
      </c>
      <c r="I348" s="205"/>
      <c r="J348" s="200"/>
      <c r="K348" s="200"/>
      <c r="L348" s="206"/>
      <c r="M348" s="207"/>
      <c r="N348" s="208"/>
      <c r="O348" s="208"/>
      <c r="P348" s="208"/>
      <c r="Q348" s="208"/>
      <c r="R348" s="208"/>
      <c r="S348" s="208"/>
      <c r="T348" s="209"/>
      <c r="AT348" s="210" t="s">
        <v>178</v>
      </c>
      <c r="AU348" s="210" t="s">
        <v>83</v>
      </c>
      <c r="AV348" s="13" t="s">
        <v>83</v>
      </c>
      <c r="AW348" s="13" t="s">
        <v>34</v>
      </c>
      <c r="AX348" s="13" t="s">
        <v>73</v>
      </c>
      <c r="AY348" s="210" t="s">
        <v>167</v>
      </c>
    </row>
    <row r="349" spans="2:51" s="13" customFormat="1" ht="11.25">
      <c r="B349" s="199"/>
      <c r="C349" s="200"/>
      <c r="D349" s="201" t="s">
        <v>178</v>
      </c>
      <c r="E349" s="202" t="s">
        <v>21</v>
      </c>
      <c r="F349" s="203" t="s">
        <v>490</v>
      </c>
      <c r="G349" s="200"/>
      <c r="H349" s="204">
        <v>6.818</v>
      </c>
      <c r="I349" s="205"/>
      <c r="J349" s="200"/>
      <c r="K349" s="200"/>
      <c r="L349" s="206"/>
      <c r="M349" s="207"/>
      <c r="N349" s="208"/>
      <c r="O349" s="208"/>
      <c r="P349" s="208"/>
      <c r="Q349" s="208"/>
      <c r="R349" s="208"/>
      <c r="S349" s="208"/>
      <c r="T349" s="209"/>
      <c r="AT349" s="210" t="s">
        <v>178</v>
      </c>
      <c r="AU349" s="210" t="s">
        <v>83</v>
      </c>
      <c r="AV349" s="13" t="s">
        <v>83</v>
      </c>
      <c r="AW349" s="13" t="s">
        <v>34</v>
      </c>
      <c r="AX349" s="13" t="s">
        <v>73</v>
      </c>
      <c r="AY349" s="210" t="s">
        <v>167</v>
      </c>
    </row>
    <row r="350" spans="2:51" s="13" customFormat="1" ht="11.25">
      <c r="B350" s="199"/>
      <c r="C350" s="200"/>
      <c r="D350" s="201" t="s">
        <v>178</v>
      </c>
      <c r="E350" s="202" t="s">
        <v>21</v>
      </c>
      <c r="F350" s="203" t="s">
        <v>491</v>
      </c>
      <c r="G350" s="200"/>
      <c r="H350" s="204">
        <v>7.236</v>
      </c>
      <c r="I350" s="205"/>
      <c r="J350" s="200"/>
      <c r="K350" s="200"/>
      <c r="L350" s="206"/>
      <c r="M350" s="207"/>
      <c r="N350" s="208"/>
      <c r="O350" s="208"/>
      <c r="P350" s="208"/>
      <c r="Q350" s="208"/>
      <c r="R350" s="208"/>
      <c r="S350" s="208"/>
      <c r="T350" s="209"/>
      <c r="AT350" s="210" t="s">
        <v>178</v>
      </c>
      <c r="AU350" s="210" t="s">
        <v>83</v>
      </c>
      <c r="AV350" s="13" t="s">
        <v>83</v>
      </c>
      <c r="AW350" s="13" t="s">
        <v>34</v>
      </c>
      <c r="AX350" s="13" t="s">
        <v>73</v>
      </c>
      <c r="AY350" s="210" t="s">
        <v>167</v>
      </c>
    </row>
    <row r="351" spans="2:51" s="13" customFormat="1" ht="11.25">
      <c r="B351" s="199"/>
      <c r="C351" s="200"/>
      <c r="D351" s="201" t="s">
        <v>178</v>
      </c>
      <c r="E351" s="202" t="s">
        <v>21</v>
      </c>
      <c r="F351" s="203" t="s">
        <v>492</v>
      </c>
      <c r="G351" s="200"/>
      <c r="H351" s="204">
        <v>6.818</v>
      </c>
      <c r="I351" s="205"/>
      <c r="J351" s="200"/>
      <c r="K351" s="200"/>
      <c r="L351" s="206"/>
      <c r="M351" s="207"/>
      <c r="N351" s="208"/>
      <c r="O351" s="208"/>
      <c r="P351" s="208"/>
      <c r="Q351" s="208"/>
      <c r="R351" s="208"/>
      <c r="S351" s="208"/>
      <c r="T351" s="209"/>
      <c r="AT351" s="210" t="s">
        <v>178</v>
      </c>
      <c r="AU351" s="210" t="s">
        <v>83</v>
      </c>
      <c r="AV351" s="13" t="s">
        <v>83</v>
      </c>
      <c r="AW351" s="13" t="s">
        <v>34</v>
      </c>
      <c r="AX351" s="13" t="s">
        <v>73</v>
      </c>
      <c r="AY351" s="210" t="s">
        <v>167</v>
      </c>
    </row>
    <row r="352" spans="2:51" s="13" customFormat="1" ht="11.25">
      <c r="B352" s="199"/>
      <c r="C352" s="200"/>
      <c r="D352" s="201" t="s">
        <v>178</v>
      </c>
      <c r="E352" s="202" t="s">
        <v>21</v>
      </c>
      <c r="F352" s="203" t="s">
        <v>493</v>
      </c>
      <c r="G352" s="200"/>
      <c r="H352" s="204">
        <v>12.624</v>
      </c>
      <c r="I352" s="205"/>
      <c r="J352" s="200"/>
      <c r="K352" s="200"/>
      <c r="L352" s="206"/>
      <c r="M352" s="207"/>
      <c r="N352" s="208"/>
      <c r="O352" s="208"/>
      <c r="P352" s="208"/>
      <c r="Q352" s="208"/>
      <c r="R352" s="208"/>
      <c r="S352" s="208"/>
      <c r="T352" s="209"/>
      <c r="AT352" s="210" t="s">
        <v>178</v>
      </c>
      <c r="AU352" s="210" t="s">
        <v>83</v>
      </c>
      <c r="AV352" s="13" t="s">
        <v>83</v>
      </c>
      <c r="AW352" s="13" t="s">
        <v>34</v>
      </c>
      <c r="AX352" s="13" t="s">
        <v>73</v>
      </c>
      <c r="AY352" s="210" t="s">
        <v>167</v>
      </c>
    </row>
    <row r="353" spans="2:51" s="14" customFormat="1" ht="11.25">
      <c r="B353" s="211"/>
      <c r="C353" s="212"/>
      <c r="D353" s="201" t="s">
        <v>178</v>
      </c>
      <c r="E353" s="213" t="s">
        <v>21</v>
      </c>
      <c r="F353" s="214" t="s">
        <v>180</v>
      </c>
      <c r="G353" s="212"/>
      <c r="H353" s="215">
        <v>57.586</v>
      </c>
      <c r="I353" s="216"/>
      <c r="J353" s="212"/>
      <c r="K353" s="212"/>
      <c r="L353" s="217"/>
      <c r="M353" s="218"/>
      <c r="N353" s="219"/>
      <c r="O353" s="219"/>
      <c r="P353" s="219"/>
      <c r="Q353" s="219"/>
      <c r="R353" s="219"/>
      <c r="S353" s="219"/>
      <c r="T353" s="220"/>
      <c r="AT353" s="221" t="s">
        <v>178</v>
      </c>
      <c r="AU353" s="221" t="s">
        <v>83</v>
      </c>
      <c r="AV353" s="14" t="s">
        <v>168</v>
      </c>
      <c r="AW353" s="14" t="s">
        <v>34</v>
      </c>
      <c r="AX353" s="14" t="s">
        <v>81</v>
      </c>
      <c r="AY353" s="221" t="s">
        <v>167</v>
      </c>
    </row>
    <row r="354" spans="2:63" s="12" customFormat="1" ht="22.9" customHeight="1">
      <c r="B354" s="165"/>
      <c r="C354" s="166"/>
      <c r="D354" s="167" t="s">
        <v>72</v>
      </c>
      <c r="E354" s="179" t="s">
        <v>494</v>
      </c>
      <c r="F354" s="179" t="s">
        <v>495</v>
      </c>
      <c r="G354" s="166"/>
      <c r="H354" s="166"/>
      <c r="I354" s="169"/>
      <c r="J354" s="180">
        <f>BK354</f>
        <v>0</v>
      </c>
      <c r="K354" s="166"/>
      <c r="L354" s="171"/>
      <c r="M354" s="172"/>
      <c r="N354" s="173"/>
      <c r="O354" s="173"/>
      <c r="P354" s="174">
        <f>SUM(P355:P364)</f>
        <v>0</v>
      </c>
      <c r="Q354" s="173"/>
      <c r="R354" s="174">
        <f>SUM(R355:R364)</f>
        <v>0</v>
      </c>
      <c r="S354" s="173"/>
      <c r="T354" s="175">
        <f>SUM(T355:T364)</f>
        <v>0</v>
      </c>
      <c r="AR354" s="176" t="s">
        <v>81</v>
      </c>
      <c r="AT354" s="177" t="s">
        <v>72</v>
      </c>
      <c r="AU354" s="177" t="s">
        <v>81</v>
      </c>
      <c r="AY354" s="176" t="s">
        <v>167</v>
      </c>
      <c r="BK354" s="178">
        <f>SUM(BK355:BK364)</f>
        <v>0</v>
      </c>
    </row>
    <row r="355" spans="1:65" s="2" customFormat="1" ht="24.2" customHeight="1">
      <c r="A355" s="36"/>
      <c r="B355" s="37"/>
      <c r="C355" s="181" t="s">
        <v>496</v>
      </c>
      <c r="D355" s="181" t="s">
        <v>170</v>
      </c>
      <c r="E355" s="182" t="s">
        <v>497</v>
      </c>
      <c r="F355" s="183" t="s">
        <v>498</v>
      </c>
      <c r="G355" s="184" t="s">
        <v>499</v>
      </c>
      <c r="H355" s="185">
        <v>12.323</v>
      </c>
      <c r="I355" s="186"/>
      <c r="J355" s="187">
        <f>ROUND(I355*H355,2)</f>
        <v>0</v>
      </c>
      <c r="K355" s="183" t="s">
        <v>173</v>
      </c>
      <c r="L355" s="41"/>
      <c r="M355" s="188" t="s">
        <v>21</v>
      </c>
      <c r="N355" s="189" t="s">
        <v>44</v>
      </c>
      <c r="O355" s="66"/>
      <c r="P355" s="190">
        <f>O355*H355</f>
        <v>0</v>
      </c>
      <c r="Q355" s="190">
        <v>0</v>
      </c>
      <c r="R355" s="190">
        <f>Q355*H355</f>
        <v>0</v>
      </c>
      <c r="S355" s="190">
        <v>0</v>
      </c>
      <c r="T355" s="191">
        <f>S355*H355</f>
        <v>0</v>
      </c>
      <c r="U355" s="36"/>
      <c r="V355" s="36"/>
      <c r="W355" s="36"/>
      <c r="X355" s="36"/>
      <c r="Y355" s="36"/>
      <c r="Z355" s="36"/>
      <c r="AA355" s="36"/>
      <c r="AB355" s="36"/>
      <c r="AC355" s="36"/>
      <c r="AD355" s="36"/>
      <c r="AE355" s="36"/>
      <c r="AR355" s="192" t="s">
        <v>174</v>
      </c>
      <c r="AT355" s="192" t="s">
        <v>170</v>
      </c>
      <c r="AU355" s="192" t="s">
        <v>83</v>
      </c>
      <c r="AY355" s="19" t="s">
        <v>167</v>
      </c>
      <c r="BE355" s="193">
        <f>IF(N355="základní",J355,0)</f>
        <v>0</v>
      </c>
      <c r="BF355" s="193">
        <f>IF(N355="snížená",J355,0)</f>
        <v>0</v>
      </c>
      <c r="BG355" s="193">
        <f>IF(N355="zákl. přenesená",J355,0)</f>
        <v>0</v>
      </c>
      <c r="BH355" s="193">
        <f>IF(N355="sníž. přenesená",J355,0)</f>
        <v>0</v>
      </c>
      <c r="BI355" s="193">
        <f>IF(N355="nulová",J355,0)</f>
        <v>0</v>
      </c>
      <c r="BJ355" s="19" t="s">
        <v>81</v>
      </c>
      <c r="BK355" s="193">
        <f>ROUND(I355*H355,2)</f>
        <v>0</v>
      </c>
      <c r="BL355" s="19" t="s">
        <v>174</v>
      </c>
      <c r="BM355" s="192" t="s">
        <v>500</v>
      </c>
    </row>
    <row r="356" spans="1:47" s="2" customFormat="1" ht="11.25">
      <c r="A356" s="36"/>
      <c r="B356" s="37"/>
      <c r="C356" s="38"/>
      <c r="D356" s="194" t="s">
        <v>176</v>
      </c>
      <c r="E356" s="38"/>
      <c r="F356" s="195" t="s">
        <v>501</v>
      </c>
      <c r="G356" s="38"/>
      <c r="H356" s="38"/>
      <c r="I356" s="196"/>
      <c r="J356" s="38"/>
      <c r="K356" s="38"/>
      <c r="L356" s="41"/>
      <c r="M356" s="197"/>
      <c r="N356" s="198"/>
      <c r="O356" s="66"/>
      <c r="P356" s="66"/>
      <c r="Q356" s="66"/>
      <c r="R356" s="66"/>
      <c r="S356" s="66"/>
      <c r="T356" s="67"/>
      <c r="U356" s="36"/>
      <c r="V356" s="36"/>
      <c r="W356" s="36"/>
      <c r="X356" s="36"/>
      <c r="Y356" s="36"/>
      <c r="Z356" s="36"/>
      <c r="AA356" s="36"/>
      <c r="AB356" s="36"/>
      <c r="AC356" s="36"/>
      <c r="AD356" s="36"/>
      <c r="AE356" s="36"/>
      <c r="AT356" s="19" t="s">
        <v>176</v>
      </c>
      <c r="AU356" s="19" t="s">
        <v>83</v>
      </c>
    </row>
    <row r="357" spans="1:65" s="2" customFormat="1" ht="21.75" customHeight="1">
      <c r="A357" s="36"/>
      <c r="B357" s="37"/>
      <c r="C357" s="181" t="s">
        <v>502</v>
      </c>
      <c r="D357" s="181" t="s">
        <v>170</v>
      </c>
      <c r="E357" s="182" t="s">
        <v>503</v>
      </c>
      <c r="F357" s="183" t="s">
        <v>504</v>
      </c>
      <c r="G357" s="184" t="s">
        <v>499</v>
      </c>
      <c r="H357" s="185">
        <v>12.323</v>
      </c>
      <c r="I357" s="186"/>
      <c r="J357" s="187">
        <f>ROUND(I357*H357,2)</f>
        <v>0</v>
      </c>
      <c r="K357" s="183" t="s">
        <v>173</v>
      </c>
      <c r="L357" s="41"/>
      <c r="M357" s="188" t="s">
        <v>21</v>
      </c>
      <c r="N357" s="189" t="s">
        <v>44</v>
      </c>
      <c r="O357" s="66"/>
      <c r="P357" s="190">
        <f>O357*H357</f>
        <v>0</v>
      </c>
      <c r="Q357" s="190">
        <v>0</v>
      </c>
      <c r="R357" s="190">
        <f>Q357*H357</f>
        <v>0</v>
      </c>
      <c r="S357" s="190">
        <v>0</v>
      </c>
      <c r="T357" s="191">
        <f>S357*H357</f>
        <v>0</v>
      </c>
      <c r="U357" s="36"/>
      <c r="V357" s="36"/>
      <c r="W357" s="36"/>
      <c r="X357" s="36"/>
      <c r="Y357" s="36"/>
      <c r="Z357" s="36"/>
      <c r="AA357" s="36"/>
      <c r="AB357" s="36"/>
      <c r="AC357" s="36"/>
      <c r="AD357" s="36"/>
      <c r="AE357" s="36"/>
      <c r="AR357" s="192" t="s">
        <v>174</v>
      </c>
      <c r="AT357" s="192" t="s">
        <v>170</v>
      </c>
      <c r="AU357" s="192" t="s">
        <v>83</v>
      </c>
      <c r="AY357" s="19" t="s">
        <v>167</v>
      </c>
      <c r="BE357" s="193">
        <f>IF(N357="základní",J357,0)</f>
        <v>0</v>
      </c>
      <c r="BF357" s="193">
        <f>IF(N357="snížená",J357,0)</f>
        <v>0</v>
      </c>
      <c r="BG357" s="193">
        <f>IF(N357="zákl. přenesená",J357,0)</f>
        <v>0</v>
      </c>
      <c r="BH357" s="193">
        <f>IF(N357="sníž. přenesená",J357,0)</f>
        <v>0</v>
      </c>
      <c r="BI357" s="193">
        <f>IF(N357="nulová",J357,0)</f>
        <v>0</v>
      </c>
      <c r="BJ357" s="19" t="s">
        <v>81</v>
      </c>
      <c r="BK357" s="193">
        <f>ROUND(I357*H357,2)</f>
        <v>0</v>
      </c>
      <c r="BL357" s="19" t="s">
        <v>174</v>
      </c>
      <c r="BM357" s="192" t="s">
        <v>505</v>
      </c>
    </row>
    <row r="358" spans="1:47" s="2" customFormat="1" ht="11.25">
      <c r="A358" s="36"/>
      <c r="B358" s="37"/>
      <c r="C358" s="38"/>
      <c r="D358" s="194" t="s">
        <v>176</v>
      </c>
      <c r="E358" s="38"/>
      <c r="F358" s="195" t="s">
        <v>506</v>
      </c>
      <c r="G358" s="38"/>
      <c r="H358" s="38"/>
      <c r="I358" s="196"/>
      <c r="J358" s="38"/>
      <c r="K358" s="38"/>
      <c r="L358" s="41"/>
      <c r="M358" s="197"/>
      <c r="N358" s="198"/>
      <c r="O358" s="66"/>
      <c r="P358" s="66"/>
      <c r="Q358" s="66"/>
      <c r="R358" s="66"/>
      <c r="S358" s="66"/>
      <c r="T358" s="67"/>
      <c r="U358" s="36"/>
      <c r="V358" s="36"/>
      <c r="W358" s="36"/>
      <c r="X358" s="36"/>
      <c r="Y358" s="36"/>
      <c r="Z358" s="36"/>
      <c r="AA358" s="36"/>
      <c r="AB358" s="36"/>
      <c r="AC358" s="36"/>
      <c r="AD358" s="36"/>
      <c r="AE358" s="36"/>
      <c r="AT358" s="19" t="s">
        <v>176</v>
      </c>
      <c r="AU358" s="19" t="s">
        <v>83</v>
      </c>
    </row>
    <row r="359" spans="1:65" s="2" customFormat="1" ht="24.2" customHeight="1">
      <c r="A359" s="36"/>
      <c r="B359" s="37"/>
      <c r="C359" s="181" t="s">
        <v>507</v>
      </c>
      <c r="D359" s="181" t="s">
        <v>170</v>
      </c>
      <c r="E359" s="182" t="s">
        <v>508</v>
      </c>
      <c r="F359" s="183" t="s">
        <v>509</v>
      </c>
      <c r="G359" s="184" t="s">
        <v>499</v>
      </c>
      <c r="H359" s="185">
        <v>172.522</v>
      </c>
      <c r="I359" s="186"/>
      <c r="J359" s="187">
        <f>ROUND(I359*H359,2)</f>
        <v>0</v>
      </c>
      <c r="K359" s="183" t="s">
        <v>173</v>
      </c>
      <c r="L359" s="41"/>
      <c r="M359" s="188" t="s">
        <v>21</v>
      </c>
      <c r="N359" s="189" t="s">
        <v>44</v>
      </c>
      <c r="O359" s="66"/>
      <c r="P359" s="190">
        <f>O359*H359</f>
        <v>0</v>
      </c>
      <c r="Q359" s="190">
        <v>0</v>
      </c>
      <c r="R359" s="190">
        <f>Q359*H359</f>
        <v>0</v>
      </c>
      <c r="S359" s="190">
        <v>0</v>
      </c>
      <c r="T359" s="191">
        <f>S359*H359</f>
        <v>0</v>
      </c>
      <c r="U359" s="36"/>
      <c r="V359" s="36"/>
      <c r="W359" s="36"/>
      <c r="X359" s="36"/>
      <c r="Y359" s="36"/>
      <c r="Z359" s="36"/>
      <c r="AA359" s="36"/>
      <c r="AB359" s="36"/>
      <c r="AC359" s="36"/>
      <c r="AD359" s="36"/>
      <c r="AE359" s="36"/>
      <c r="AR359" s="192" t="s">
        <v>174</v>
      </c>
      <c r="AT359" s="192" t="s">
        <v>170</v>
      </c>
      <c r="AU359" s="192" t="s">
        <v>83</v>
      </c>
      <c r="AY359" s="19" t="s">
        <v>167</v>
      </c>
      <c r="BE359" s="193">
        <f>IF(N359="základní",J359,0)</f>
        <v>0</v>
      </c>
      <c r="BF359" s="193">
        <f>IF(N359="snížená",J359,0)</f>
        <v>0</v>
      </c>
      <c r="BG359" s="193">
        <f>IF(N359="zákl. přenesená",J359,0)</f>
        <v>0</v>
      </c>
      <c r="BH359" s="193">
        <f>IF(N359="sníž. přenesená",J359,0)</f>
        <v>0</v>
      </c>
      <c r="BI359" s="193">
        <f>IF(N359="nulová",J359,0)</f>
        <v>0</v>
      </c>
      <c r="BJ359" s="19" t="s">
        <v>81</v>
      </c>
      <c r="BK359" s="193">
        <f>ROUND(I359*H359,2)</f>
        <v>0</v>
      </c>
      <c r="BL359" s="19" t="s">
        <v>174</v>
      </c>
      <c r="BM359" s="192" t="s">
        <v>510</v>
      </c>
    </row>
    <row r="360" spans="1:47" s="2" customFormat="1" ht="11.25">
      <c r="A360" s="36"/>
      <c r="B360" s="37"/>
      <c r="C360" s="38"/>
      <c r="D360" s="194" t="s">
        <v>176</v>
      </c>
      <c r="E360" s="38"/>
      <c r="F360" s="195" t="s">
        <v>511</v>
      </c>
      <c r="G360" s="38"/>
      <c r="H360" s="38"/>
      <c r="I360" s="196"/>
      <c r="J360" s="38"/>
      <c r="K360" s="38"/>
      <c r="L360" s="41"/>
      <c r="M360" s="197"/>
      <c r="N360" s="198"/>
      <c r="O360" s="66"/>
      <c r="P360" s="66"/>
      <c r="Q360" s="66"/>
      <c r="R360" s="66"/>
      <c r="S360" s="66"/>
      <c r="T360" s="67"/>
      <c r="U360" s="36"/>
      <c r="V360" s="36"/>
      <c r="W360" s="36"/>
      <c r="X360" s="36"/>
      <c r="Y360" s="36"/>
      <c r="Z360" s="36"/>
      <c r="AA360" s="36"/>
      <c r="AB360" s="36"/>
      <c r="AC360" s="36"/>
      <c r="AD360" s="36"/>
      <c r="AE360" s="36"/>
      <c r="AT360" s="19" t="s">
        <v>176</v>
      </c>
      <c r="AU360" s="19" t="s">
        <v>83</v>
      </c>
    </row>
    <row r="361" spans="1:47" s="2" customFormat="1" ht="19.5">
      <c r="A361" s="36"/>
      <c r="B361" s="37"/>
      <c r="C361" s="38"/>
      <c r="D361" s="201" t="s">
        <v>397</v>
      </c>
      <c r="E361" s="38"/>
      <c r="F361" s="253" t="s">
        <v>512</v>
      </c>
      <c r="G361" s="38"/>
      <c r="H361" s="38"/>
      <c r="I361" s="196"/>
      <c r="J361" s="38"/>
      <c r="K361" s="38"/>
      <c r="L361" s="41"/>
      <c r="M361" s="197"/>
      <c r="N361" s="198"/>
      <c r="O361" s="66"/>
      <c r="P361" s="66"/>
      <c r="Q361" s="66"/>
      <c r="R361" s="66"/>
      <c r="S361" s="66"/>
      <c r="T361" s="67"/>
      <c r="U361" s="36"/>
      <c r="V361" s="36"/>
      <c r="W361" s="36"/>
      <c r="X361" s="36"/>
      <c r="Y361" s="36"/>
      <c r="Z361" s="36"/>
      <c r="AA361" s="36"/>
      <c r="AB361" s="36"/>
      <c r="AC361" s="36"/>
      <c r="AD361" s="36"/>
      <c r="AE361" s="36"/>
      <c r="AT361" s="19" t="s">
        <v>397</v>
      </c>
      <c r="AU361" s="19" t="s">
        <v>83</v>
      </c>
    </row>
    <row r="362" spans="2:51" s="13" customFormat="1" ht="11.25">
      <c r="B362" s="199"/>
      <c r="C362" s="200"/>
      <c r="D362" s="201" t="s">
        <v>178</v>
      </c>
      <c r="E362" s="200"/>
      <c r="F362" s="203" t="s">
        <v>513</v>
      </c>
      <c r="G362" s="200"/>
      <c r="H362" s="204">
        <v>172.522</v>
      </c>
      <c r="I362" s="205"/>
      <c r="J362" s="200"/>
      <c r="K362" s="200"/>
      <c r="L362" s="206"/>
      <c r="M362" s="207"/>
      <c r="N362" s="208"/>
      <c r="O362" s="208"/>
      <c r="P362" s="208"/>
      <c r="Q362" s="208"/>
      <c r="R362" s="208"/>
      <c r="S362" s="208"/>
      <c r="T362" s="209"/>
      <c r="AT362" s="210" t="s">
        <v>178</v>
      </c>
      <c r="AU362" s="210" t="s">
        <v>83</v>
      </c>
      <c r="AV362" s="13" t="s">
        <v>83</v>
      </c>
      <c r="AW362" s="13" t="s">
        <v>4</v>
      </c>
      <c r="AX362" s="13" t="s">
        <v>81</v>
      </c>
      <c r="AY362" s="210" t="s">
        <v>167</v>
      </c>
    </row>
    <row r="363" spans="1:65" s="2" customFormat="1" ht="24.2" customHeight="1">
      <c r="A363" s="36"/>
      <c r="B363" s="37"/>
      <c r="C363" s="181" t="s">
        <v>514</v>
      </c>
      <c r="D363" s="181" t="s">
        <v>170</v>
      </c>
      <c r="E363" s="182" t="s">
        <v>515</v>
      </c>
      <c r="F363" s="183" t="s">
        <v>516</v>
      </c>
      <c r="G363" s="184" t="s">
        <v>499</v>
      </c>
      <c r="H363" s="185">
        <v>12.323</v>
      </c>
      <c r="I363" s="186"/>
      <c r="J363" s="187">
        <f>ROUND(I363*H363,2)</f>
        <v>0</v>
      </c>
      <c r="K363" s="183" t="s">
        <v>173</v>
      </c>
      <c r="L363" s="41"/>
      <c r="M363" s="188" t="s">
        <v>21</v>
      </c>
      <c r="N363" s="189" t="s">
        <v>44</v>
      </c>
      <c r="O363" s="66"/>
      <c r="P363" s="190">
        <f>O363*H363</f>
        <v>0</v>
      </c>
      <c r="Q363" s="190">
        <v>0</v>
      </c>
      <c r="R363" s="190">
        <f>Q363*H363</f>
        <v>0</v>
      </c>
      <c r="S363" s="190">
        <v>0</v>
      </c>
      <c r="T363" s="191">
        <f>S363*H363</f>
        <v>0</v>
      </c>
      <c r="U363" s="36"/>
      <c r="V363" s="36"/>
      <c r="W363" s="36"/>
      <c r="X363" s="36"/>
      <c r="Y363" s="36"/>
      <c r="Z363" s="36"/>
      <c r="AA363" s="36"/>
      <c r="AB363" s="36"/>
      <c r="AC363" s="36"/>
      <c r="AD363" s="36"/>
      <c r="AE363" s="36"/>
      <c r="AR363" s="192" t="s">
        <v>174</v>
      </c>
      <c r="AT363" s="192" t="s">
        <v>170</v>
      </c>
      <c r="AU363" s="192" t="s">
        <v>83</v>
      </c>
      <c r="AY363" s="19" t="s">
        <v>167</v>
      </c>
      <c r="BE363" s="193">
        <f>IF(N363="základní",J363,0)</f>
        <v>0</v>
      </c>
      <c r="BF363" s="193">
        <f>IF(N363="snížená",J363,0)</f>
        <v>0</v>
      </c>
      <c r="BG363" s="193">
        <f>IF(N363="zákl. přenesená",J363,0)</f>
        <v>0</v>
      </c>
      <c r="BH363" s="193">
        <f>IF(N363="sníž. přenesená",J363,0)</f>
        <v>0</v>
      </c>
      <c r="BI363" s="193">
        <f>IF(N363="nulová",J363,0)</f>
        <v>0</v>
      </c>
      <c r="BJ363" s="19" t="s">
        <v>81</v>
      </c>
      <c r="BK363" s="193">
        <f>ROUND(I363*H363,2)</f>
        <v>0</v>
      </c>
      <c r="BL363" s="19" t="s">
        <v>174</v>
      </c>
      <c r="BM363" s="192" t="s">
        <v>517</v>
      </c>
    </row>
    <row r="364" spans="1:47" s="2" customFormat="1" ht="11.25">
      <c r="A364" s="36"/>
      <c r="B364" s="37"/>
      <c r="C364" s="38"/>
      <c r="D364" s="194" t="s">
        <v>176</v>
      </c>
      <c r="E364" s="38"/>
      <c r="F364" s="195" t="s">
        <v>518</v>
      </c>
      <c r="G364" s="38"/>
      <c r="H364" s="38"/>
      <c r="I364" s="196"/>
      <c r="J364" s="38"/>
      <c r="K364" s="38"/>
      <c r="L364" s="41"/>
      <c r="M364" s="197"/>
      <c r="N364" s="198"/>
      <c r="O364" s="66"/>
      <c r="P364" s="66"/>
      <c r="Q364" s="66"/>
      <c r="R364" s="66"/>
      <c r="S364" s="66"/>
      <c r="T364" s="67"/>
      <c r="U364" s="36"/>
      <c r="V364" s="36"/>
      <c r="W364" s="36"/>
      <c r="X364" s="36"/>
      <c r="Y364" s="36"/>
      <c r="Z364" s="36"/>
      <c r="AA364" s="36"/>
      <c r="AB364" s="36"/>
      <c r="AC364" s="36"/>
      <c r="AD364" s="36"/>
      <c r="AE364" s="36"/>
      <c r="AT364" s="19" t="s">
        <v>176</v>
      </c>
      <c r="AU364" s="19" t="s">
        <v>83</v>
      </c>
    </row>
    <row r="365" spans="2:63" s="12" customFormat="1" ht="22.9" customHeight="1">
      <c r="B365" s="165"/>
      <c r="C365" s="166"/>
      <c r="D365" s="167" t="s">
        <v>72</v>
      </c>
      <c r="E365" s="179" t="s">
        <v>519</v>
      </c>
      <c r="F365" s="179" t="s">
        <v>520</v>
      </c>
      <c r="G365" s="166"/>
      <c r="H365" s="166"/>
      <c r="I365" s="169"/>
      <c r="J365" s="180">
        <f>BK365</f>
        <v>0</v>
      </c>
      <c r="K365" s="166"/>
      <c r="L365" s="171"/>
      <c r="M365" s="172"/>
      <c r="N365" s="173"/>
      <c r="O365" s="173"/>
      <c r="P365" s="174">
        <f>SUM(P366:P367)</f>
        <v>0</v>
      </c>
      <c r="Q365" s="173"/>
      <c r="R365" s="174">
        <f>SUM(R366:R367)</f>
        <v>0</v>
      </c>
      <c r="S365" s="173"/>
      <c r="T365" s="175">
        <f>SUM(T366:T367)</f>
        <v>0</v>
      </c>
      <c r="AR365" s="176" t="s">
        <v>81</v>
      </c>
      <c r="AT365" s="177" t="s">
        <v>72</v>
      </c>
      <c r="AU365" s="177" t="s">
        <v>81</v>
      </c>
      <c r="AY365" s="176" t="s">
        <v>167</v>
      </c>
      <c r="BK365" s="178">
        <f>SUM(BK366:BK367)</f>
        <v>0</v>
      </c>
    </row>
    <row r="366" spans="1:65" s="2" customFormat="1" ht="33" customHeight="1">
      <c r="A366" s="36"/>
      <c r="B366" s="37"/>
      <c r="C366" s="181" t="s">
        <v>521</v>
      </c>
      <c r="D366" s="181" t="s">
        <v>170</v>
      </c>
      <c r="E366" s="182" t="s">
        <v>522</v>
      </c>
      <c r="F366" s="183" t="s">
        <v>523</v>
      </c>
      <c r="G366" s="184" t="s">
        <v>499</v>
      </c>
      <c r="H366" s="185">
        <v>29.777</v>
      </c>
      <c r="I366" s="186"/>
      <c r="J366" s="187">
        <f>ROUND(I366*H366,2)</f>
        <v>0</v>
      </c>
      <c r="K366" s="183" t="s">
        <v>173</v>
      </c>
      <c r="L366" s="41"/>
      <c r="M366" s="188" t="s">
        <v>21</v>
      </c>
      <c r="N366" s="189" t="s">
        <v>44</v>
      </c>
      <c r="O366" s="66"/>
      <c r="P366" s="190">
        <f>O366*H366</f>
        <v>0</v>
      </c>
      <c r="Q366" s="190">
        <v>0</v>
      </c>
      <c r="R366" s="190">
        <f>Q366*H366</f>
        <v>0</v>
      </c>
      <c r="S366" s="190">
        <v>0</v>
      </c>
      <c r="T366" s="191">
        <f>S366*H366</f>
        <v>0</v>
      </c>
      <c r="U366" s="36"/>
      <c r="V366" s="36"/>
      <c r="W366" s="36"/>
      <c r="X366" s="36"/>
      <c r="Y366" s="36"/>
      <c r="Z366" s="36"/>
      <c r="AA366" s="36"/>
      <c r="AB366" s="36"/>
      <c r="AC366" s="36"/>
      <c r="AD366" s="36"/>
      <c r="AE366" s="36"/>
      <c r="AR366" s="192" t="s">
        <v>174</v>
      </c>
      <c r="AT366" s="192" t="s">
        <v>170</v>
      </c>
      <c r="AU366" s="192" t="s">
        <v>83</v>
      </c>
      <c r="AY366" s="19" t="s">
        <v>167</v>
      </c>
      <c r="BE366" s="193">
        <f>IF(N366="základní",J366,0)</f>
        <v>0</v>
      </c>
      <c r="BF366" s="193">
        <f>IF(N366="snížená",J366,0)</f>
        <v>0</v>
      </c>
      <c r="BG366" s="193">
        <f>IF(N366="zákl. přenesená",J366,0)</f>
        <v>0</v>
      </c>
      <c r="BH366" s="193">
        <f>IF(N366="sníž. přenesená",J366,0)</f>
        <v>0</v>
      </c>
      <c r="BI366" s="193">
        <f>IF(N366="nulová",J366,0)</f>
        <v>0</v>
      </c>
      <c r="BJ366" s="19" t="s">
        <v>81</v>
      </c>
      <c r="BK366" s="193">
        <f>ROUND(I366*H366,2)</f>
        <v>0</v>
      </c>
      <c r="BL366" s="19" t="s">
        <v>174</v>
      </c>
      <c r="BM366" s="192" t="s">
        <v>524</v>
      </c>
    </row>
    <row r="367" spans="1:47" s="2" customFormat="1" ht="11.25">
      <c r="A367" s="36"/>
      <c r="B367" s="37"/>
      <c r="C367" s="38"/>
      <c r="D367" s="194" t="s">
        <v>176</v>
      </c>
      <c r="E367" s="38"/>
      <c r="F367" s="195" t="s">
        <v>525</v>
      </c>
      <c r="G367" s="38"/>
      <c r="H367" s="38"/>
      <c r="I367" s="196"/>
      <c r="J367" s="38"/>
      <c r="K367" s="38"/>
      <c r="L367" s="41"/>
      <c r="M367" s="197"/>
      <c r="N367" s="198"/>
      <c r="O367" s="66"/>
      <c r="P367" s="66"/>
      <c r="Q367" s="66"/>
      <c r="R367" s="66"/>
      <c r="S367" s="66"/>
      <c r="T367" s="67"/>
      <c r="U367" s="36"/>
      <c r="V367" s="36"/>
      <c r="W367" s="36"/>
      <c r="X367" s="36"/>
      <c r="Y367" s="36"/>
      <c r="Z367" s="36"/>
      <c r="AA367" s="36"/>
      <c r="AB367" s="36"/>
      <c r="AC367" s="36"/>
      <c r="AD367" s="36"/>
      <c r="AE367" s="36"/>
      <c r="AT367" s="19" t="s">
        <v>176</v>
      </c>
      <c r="AU367" s="19" t="s">
        <v>83</v>
      </c>
    </row>
    <row r="368" spans="2:63" s="12" customFormat="1" ht="25.9" customHeight="1">
      <c r="B368" s="165"/>
      <c r="C368" s="166"/>
      <c r="D368" s="167" t="s">
        <v>72</v>
      </c>
      <c r="E368" s="168" t="s">
        <v>526</v>
      </c>
      <c r="F368" s="168" t="s">
        <v>527</v>
      </c>
      <c r="G368" s="166"/>
      <c r="H368" s="166"/>
      <c r="I368" s="169"/>
      <c r="J368" s="170">
        <f>BK368</f>
        <v>0</v>
      </c>
      <c r="K368" s="166"/>
      <c r="L368" s="171"/>
      <c r="M368" s="172"/>
      <c r="N368" s="173"/>
      <c r="O368" s="173"/>
      <c r="P368" s="174">
        <f>P369+P388+P455+P474+P554+P653+P741+P754</f>
        <v>0</v>
      </c>
      <c r="Q368" s="173"/>
      <c r="R368" s="174">
        <f>R369+R388+R455+R474+R554+R653+R741+R754</f>
        <v>12.073901649999998</v>
      </c>
      <c r="S368" s="173"/>
      <c r="T368" s="175">
        <f>T369+T388+T455+T474+T554+T653+T741+T754</f>
        <v>2.75476723</v>
      </c>
      <c r="AR368" s="176" t="s">
        <v>83</v>
      </c>
      <c r="AT368" s="177" t="s">
        <v>72</v>
      </c>
      <c r="AU368" s="177" t="s">
        <v>73</v>
      </c>
      <c r="AY368" s="176" t="s">
        <v>167</v>
      </c>
      <c r="BK368" s="178">
        <f>BK369+BK388+BK455+BK474+BK554+BK653+BK741+BK754</f>
        <v>0</v>
      </c>
    </row>
    <row r="369" spans="2:63" s="12" customFormat="1" ht="22.9" customHeight="1">
      <c r="B369" s="165"/>
      <c r="C369" s="166"/>
      <c r="D369" s="167" t="s">
        <v>72</v>
      </c>
      <c r="E369" s="179" t="s">
        <v>528</v>
      </c>
      <c r="F369" s="179" t="s">
        <v>529</v>
      </c>
      <c r="G369" s="166"/>
      <c r="H369" s="166"/>
      <c r="I369" s="169"/>
      <c r="J369" s="180">
        <f>BK369</f>
        <v>0</v>
      </c>
      <c r="K369" s="166"/>
      <c r="L369" s="171"/>
      <c r="M369" s="172"/>
      <c r="N369" s="173"/>
      <c r="O369" s="173"/>
      <c r="P369" s="174">
        <f>SUM(P370:P387)</f>
        <v>0</v>
      </c>
      <c r="Q369" s="173"/>
      <c r="R369" s="174">
        <f>SUM(R370:R387)</f>
        <v>0.013</v>
      </c>
      <c r="S369" s="173"/>
      <c r="T369" s="175">
        <f>SUM(T370:T387)</f>
        <v>0</v>
      </c>
      <c r="AR369" s="176" t="s">
        <v>83</v>
      </c>
      <c r="AT369" s="177" t="s">
        <v>72</v>
      </c>
      <c r="AU369" s="177" t="s">
        <v>81</v>
      </c>
      <c r="AY369" s="176" t="s">
        <v>167</v>
      </c>
      <c r="BK369" s="178">
        <f>SUM(BK370:BK387)</f>
        <v>0</v>
      </c>
    </row>
    <row r="370" spans="1:65" s="2" customFormat="1" ht="24.2" customHeight="1">
      <c r="A370" s="36"/>
      <c r="B370" s="37"/>
      <c r="C370" s="181" t="s">
        <v>530</v>
      </c>
      <c r="D370" s="181" t="s">
        <v>170</v>
      </c>
      <c r="E370" s="182" t="s">
        <v>531</v>
      </c>
      <c r="F370" s="183" t="s">
        <v>532</v>
      </c>
      <c r="G370" s="184" t="s">
        <v>106</v>
      </c>
      <c r="H370" s="185">
        <v>11.21</v>
      </c>
      <c r="I370" s="186"/>
      <c r="J370" s="187">
        <f>ROUND(I370*H370,2)</f>
        <v>0</v>
      </c>
      <c r="K370" s="183" t="s">
        <v>173</v>
      </c>
      <c r="L370" s="41"/>
      <c r="M370" s="188" t="s">
        <v>21</v>
      </c>
      <c r="N370" s="189" t="s">
        <v>44</v>
      </c>
      <c r="O370" s="66"/>
      <c r="P370" s="190">
        <f>O370*H370</f>
        <v>0</v>
      </c>
      <c r="Q370" s="190">
        <v>0</v>
      </c>
      <c r="R370" s="190">
        <f>Q370*H370</f>
        <v>0</v>
      </c>
      <c r="S370" s="190">
        <v>0</v>
      </c>
      <c r="T370" s="191">
        <f>S370*H370</f>
        <v>0</v>
      </c>
      <c r="U370" s="36"/>
      <c r="V370" s="36"/>
      <c r="W370" s="36"/>
      <c r="X370" s="36"/>
      <c r="Y370" s="36"/>
      <c r="Z370" s="36"/>
      <c r="AA370" s="36"/>
      <c r="AB370" s="36"/>
      <c r="AC370" s="36"/>
      <c r="AD370" s="36"/>
      <c r="AE370" s="36"/>
      <c r="AR370" s="192" t="s">
        <v>336</v>
      </c>
      <c r="AT370" s="192" t="s">
        <v>170</v>
      </c>
      <c r="AU370" s="192" t="s">
        <v>83</v>
      </c>
      <c r="AY370" s="19" t="s">
        <v>167</v>
      </c>
      <c r="BE370" s="193">
        <f>IF(N370="základní",J370,0)</f>
        <v>0</v>
      </c>
      <c r="BF370" s="193">
        <f>IF(N370="snížená",J370,0)</f>
        <v>0</v>
      </c>
      <c r="BG370" s="193">
        <f>IF(N370="zákl. přenesená",J370,0)</f>
        <v>0</v>
      </c>
      <c r="BH370" s="193">
        <f>IF(N370="sníž. přenesená",J370,0)</f>
        <v>0</v>
      </c>
      <c r="BI370" s="193">
        <f>IF(N370="nulová",J370,0)</f>
        <v>0</v>
      </c>
      <c r="BJ370" s="19" t="s">
        <v>81</v>
      </c>
      <c r="BK370" s="193">
        <f>ROUND(I370*H370,2)</f>
        <v>0</v>
      </c>
      <c r="BL370" s="19" t="s">
        <v>336</v>
      </c>
      <c r="BM370" s="192" t="s">
        <v>533</v>
      </c>
    </row>
    <row r="371" spans="1:47" s="2" customFormat="1" ht="11.25">
      <c r="A371" s="36"/>
      <c r="B371" s="37"/>
      <c r="C371" s="38"/>
      <c r="D371" s="194" t="s">
        <v>176</v>
      </c>
      <c r="E371" s="38"/>
      <c r="F371" s="195" t="s">
        <v>534</v>
      </c>
      <c r="G371" s="38"/>
      <c r="H371" s="38"/>
      <c r="I371" s="196"/>
      <c r="J371" s="38"/>
      <c r="K371" s="38"/>
      <c r="L371" s="41"/>
      <c r="M371" s="197"/>
      <c r="N371" s="198"/>
      <c r="O371" s="66"/>
      <c r="P371" s="66"/>
      <c r="Q371" s="66"/>
      <c r="R371" s="66"/>
      <c r="S371" s="66"/>
      <c r="T371" s="67"/>
      <c r="U371" s="36"/>
      <c r="V371" s="36"/>
      <c r="W371" s="36"/>
      <c r="X371" s="36"/>
      <c r="Y371" s="36"/>
      <c r="Z371" s="36"/>
      <c r="AA371" s="36"/>
      <c r="AB371" s="36"/>
      <c r="AC371" s="36"/>
      <c r="AD371" s="36"/>
      <c r="AE371" s="36"/>
      <c r="AT371" s="19" t="s">
        <v>176</v>
      </c>
      <c r="AU371" s="19" t="s">
        <v>83</v>
      </c>
    </row>
    <row r="372" spans="2:51" s="13" customFormat="1" ht="11.25">
      <c r="B372" s="199"/>
      <c r="C372" s="200"/>
      <c r="D372" s="201" t="s">
        <v>178</v>
      </c>
      <c r="E372" s="202" t="s">
        <v>21</v>
      </c>
      <c r="F372" s="203" t="s">
        <v>535</v>
      </c>
      <c r="G372" s="200"/>
      <c r="H372" s="204">
        <v>11.21</v>
      </c>
      <c r="I372" s="205"/>
      <c r="J372" s="200"/>
      <c r="K372" s="200"/>
      <c r="L372" s="206"/>
      <c r="M372" s="207"/>
      <c r="N372" s="208"/>
      <c r="O372" s="208"/>
      <c r="P372" s="208"/>
      <c r="Q372" s="208"/>
      <c r="R372" s="208"/>
      <c r="S372" s="208"/>
      <c r="T372" s="209"/>
      <c r="AT372" s="210" t="s">
        <v>178</v>
      </c>
      <c r="AU372" s="210" t="s">
        <v>83</v>
      </c>
      <c r="AV372" s="13" t="s">
        <v>83</v>
      </c>
      <c r="AW372" s="13" t="s">
        <v>34</v>
      </c>
      <c r="AX372" s="13" t="s">
        <v>73</v>
      </c>
      <c r="AY372" s="210" t="s">
        <v>167</v>
      </c>
    </row>
    <row r="373" spans="2:51" s="14" customFormat="1" ht="11.25">
      <c r="B373" s="211"/>
      <c r="C373" s="212"/>
      <c r="D373" s="201" t="s">
        <v>178</v>
      </c>
      <c r="E373" s="213" t="s">
        <v>21</v>
      </c>
      <c r="F373" s="214" t="s">
        <v>180</v>
      </c>
      <c r="G373" s="212"/>
      <c r="H373" s="215">
        <v>11.21</v>
      </c>
      <c r="I373" s="216"/>
      <c r="J373" s="212"/>
      <c r="K373" s="212"/>
      <c r="L373" s="217"/>
      <c r="M373" s="218"/>
      <c r="N373" s="219"/>
      <c r="O373" s="219"/>
      <c r="P373" s="219"/>
      <c r="Q373" s="219"/>
      <c r="R373" s="219"/>
      <c r="S373" s="219"/>
      <c r="T373" s="220"/>
      <c r="AT373" s="221" t="s">
        <v>178</v>
      </c>
      <c r="AU373" s="221" t="s">
        <v>83</v>
      </c>
      <c r="AV373" s="14" t="s">
        <v>168</v>
      </c>
      <c r="AW373" s="14" t="s">
        <v>34</v>
      </c>
      <c r="AX373" s="14" t="s">
        <v>81</v>
      </c>
      <c r="AY373" s="221" t="s">
        <v>167</v>
      </c>
    </row>
    <row r="374" spans="1:65" s="2" customFormat="1" ht="16.5" customHeight="1">
      <c r="A374" s="36"/>
      <c r="B374" s="37"/>
      <c r="C374" s="243" t="s">
        <v>536</v>
      </c>
      <c r="D374" s="243" t="s">
        <v>378</v>
      </c>
      <c r="E374" s="244" t="s">
        <v>537</v>
      </c>
      <c r="F374" s="245" t="s">
        <v>538</v>
      </c>
      <c r="G374" s="246" t="s">
        <v>499</v>
      </c>
      <c r="H374" s="247">
        <v>0.004</v>
      </c>
      <c r="I374" s="248"/>
      <c r="J374" s="249">
        <f>ROUND(I374*H374,2)</f>
        <v>0</v>
      </c>
      <c r="K374" s="245" t="s">
        <v>173</v>
      </c>
      <c r="L374" s="250"/>
      <c r="M374" s="251" t="s">
        <v>21</v>
      </c>
      <c r="N374" s="252" t="s">
        <v>44</v>
      </c>
      <c r="O374" s="66"/>
      <c r="P374" s="190">
        <f>O374*H374</f>
        <v>0</v>
      </c>
      <c r="Q374" s="190">
        <v>1</v>
      </c>
      <c r="R374" s="190">
        <f>Q374*H374</f>
        <v>0.004</v>
      </c>
      <c r="S374" s="190">
        <v>0</v>
      </c>
      <c r="T374" s="191">
        <f>S374*H374</f>
        <v>0</v>
      </c>
      <c r="U374" s="36"/>
      <c r="V374" s="36"/>
      <c r="W374" s="36"/>
      <c r="X374" s="36"/>
      <c r="Y374" s="36"/>
      <c r="Z374" s="36"/>
      <c r="AA374" s="36"/>
      <c r="AB374" s="36"/>
      <c r="AC374" s="36"/>
      <c r="AD374" s="36"/>
      <c r="AE374" s="36"/>
      <c r="AR374" s="192" t="s">
        <v>433</v>
      </c>
      <c r="AT374" s="192" t="s">
        <v>378</v>
      </c>
      <c r="AU374" s="192" t="s">
        <v>83</v>
      </c>
      <c r="AY374" s="19" t="s">
        <v>167</v>
      </c>
      <c r="BE374" s="193">
        <f>IF(N374="základní",J374,0)</f>
        <v>0</v>
      </c>
      <c r="BF374" s="193">
        <f>IF(N374="snížená",J374,0)</f>
        <v>0</v>
      </c>
      <c r="BG374" s="193">
        <f>IF(N374="zákl. přenesená",J374,0)</f>
        <v>0</v>
      </c>
      <c r="BH374" s="193">
        <f>IF(N374="sníž. přenesená",J374,0)</f>
        <v>0</v>
      </c>
      <c r="BI374" s="193">
        <f>IF(N374="nulová",J374,0)</f>
        <v>0</v>
      </c>
      <c r="BJ374" s="19" t="s">
        <v>81</v>
      </c>
      <c r="BK374" s="193">
        <f>ROUND(I374*H374,2)</f>
        <v>0</v>
      </c>
      <c r="BL374" s="19" t="s">
        <v>336</v>
      </c>
      <c r="BM374" s="192" t="s">
        <v>539</v>
      </c>
    </row>
    <row r="375" spans="1:47" s="2" customFormat="1" ht="19.5">
      <c r="A375" s="36"/>
      <c r="B375" s="37"/>
      <c r="C375" s="38"/>
      <c r="D375" s="201" t="s">
        <v>397</v>
      </c>
      <c r="E375" s="38"/>
      <c r="F375" s="253" t="s">
        <v>540</v>
      </c>
      <c r="G375" s="38"/>
      <c r="H375" s="38"/>
      <c r="I375" s="196"/>
      <c r="J375" s="38"/>
      <c r="K375" s="38"/>
      <c r="L375" s="41"/>
      <c r="M375" s="197"/>
      <c r="N375" s="198"/>
      <c r="O375" s="66"/>
      <c r="P375" s="66"/>
      <c r="Q375" s="66"/>
      <c r="R375" s="66"/>
      <c r="S375" s="66"/>
      <c r="T375" s="67"/>
      <c r="U375" s="36"/>
      <c r="V375" s="36"/>
      <c r="W375" s="36"/>
      <c r="X375" s="36"/>
      <c r="Y375" s="36"/>
      <c r="Z375" s="36"/>
      <c r="AA375" s="36"/>
      <c r="AB375" s="36"/>
      <c r="AC375" s="36"/>
      <c r="AD375" s="36"/>
      <c r="AE375" s="36"/>
      <c r="AT375" s="19" t="s">
        <v>397</v>
      </c>
      <c r="AU375" s="19" t="s">
        <v>83</v>
      </c>
    </row>
    <row r="376" spans="2:51" s="13" customFormat="1" ht="11.25">
      <c r="B376" s="199"/>
      <c r="C376" s="200"/>
      <c r="D376" s="201" t="s">
        <v>178</v>
      </c>
      <c r="E376" s="200"/>
      <c r="F376" s="203" t="s">
        <v>541</v>
      </c>
      <c r="G376" s="200"/>
      <c r="H376" s="204">
        <v>0.004</v>
      </c>
      <c r="I376" s="205"/>
      <c r="J376" s="200"/>
      <c r="K376" s="200"/>
      <c r="L376" s="206"/>
      <c r="M376" s="207"/>
      <c r="N376" s="208"/>
      <c r="O376" s="208"/>
      <c r="P376" s="208"/>
      <c r="Q376" s="208"/>
      <c r="R376" s="208"/>
      <c r="S376" s="208"/>
      <c r="T376" s="209"/>
      <c r="AT376" s="210" t="s">
        <v>178</v>
      </c>
      <c r="AU376" s="210" t="s">
        <v>83</v>
      </c>
      <c r="AV376" s="13" t="s">
        <v>83</v>
      </c>
      <c r="AW376" s="13" t="s">
        <v>4</v>
      </c>
      <c r="AX376" s="13" t="s">
        <v>81</v>
      </c>
      <c r="AY376" s="210" t="s">
        <v>167</v>
      </c>
    </row>
    <row r="377" spans="1:65" s="2" customFormat="1" ht="24.2" customHeight="1">
      <c r="A377" s="36"/>
      <c r="B377" s="37"/>
      <c r="C377" s="181" t="s">
        <v>542</v>
      </c>
      <c r="D377" s="181" t="s">
        <v>170</v>
      </c>
      <c r="E377" s="182" t="s">
        <v>543</v>
      </c>
      <c r="F377" s="183" t="s">
        <v>544</v>
      </c>
      <c r="G377" s="184" t="s">
        <v>106</v>
      </c>
      <c r="H377" s="185">
        <v>25.35</v>
      </c>
      <c r="I377" s="186"/>
      <c r="J377" s="187">
        <f>ROUND(I377*H377,2)</f>
        <v>0</v>
      </c>
      <c r="K377" s="183" t="s">
        <v>173</v>
      </c>
      <c r="L377" s="41"/>
      <c r="M377" s="188" t="s">
        <v>21</v>
      </c>
      <c r="N377" s="189" t="s">
        <v>44</v>
      </c>
      <c r="O377" s="66"/>
      <c r="P377" s="190">
        <f>O377*H377</f>
        <v>0</v>
      </c>
      <c r="Q377" s="190">
        <v>0</v>
      </c>
      <c r="R377" s="190">
        <f>Q377*H377</f>
        <v>0</v>
      </c>
      <c r="S377" s="190">
        <v>0</v>
      </c>
      <c r="T377" s="191">
        <f>S377*H377</f>
        <v>0</v>
      </c>
      <c r="U377" s="36"/>
      <c r="V377" s="36"/>
      <c r="W377" s="36"/>
      <c r="X377" s="36"/>
      <c r="Y377" s="36"/>
      <c r="Z377" s="36"/>
      <c r="AA377" s="36"/>
      <c r="AB377" s="36"/>
      <c r="AC377" s="36"/>
      <c r="AD377" s="36"/>
      <c r="AE377" s="36"/>
      <c r="AR377" s="192" t="s">
        <v>336</v>
      </c>
      <c r="AT377" s="192" t="s">
        <v>170</v>
      </c>
      <c r="AU377" s="192" t="s">
        <v>83</v>
      </c>
      <c r="AY377" s="19" t="s">
        <v>167</v>
      </c>
      <c r="BE377" s="193">
        <f>IF(N377="základní",J377,0)</f>
        <v>0</v>
      </c>
      <c r="BF377" s="193">
        <f>IF(N377="snížená",J377,0)</f>
        <v>0</v>
      </c>
      <c r="BG377" s="193">
        <f>IF(N377="zákl. přenesená",J377,0)</f>
        <v>0</v>
      </c>
      <c r="BH377" s="193">
        <f>IF(N377="sníž. přenesená",J377,0)</f>
        <v>0</v>
      </c>
      <c r="BI377" s="193">
        <f>IF(N377="nulová",J377,0)</f>
        <v>0</v>
      </c>
      <c r="BJ377" s="19" t="s">
        <v>81</v>
      </c>
      <c r="BK377" s="193">
        <f>ROUND(I377*H377,2)</f>
        <v>0</v>
      </c>
      <c r="BL377" s="19" t="s">
        <v>336</v>
      </c>
      <c r="BM377" s="192" t="s">
        <v>545</v>
      </c>
    </row>
    <row r="378" spans="1:47" s="2" customFormat="1" ht="11.25">
      <c r="A378" s="36"/>
      <c r="B378" s="37"/>
      <c r="C378" s="38"/>
      <c r="D378" s="194" t="s">
        <v>176</v>
      </c>
      <c r="E378" s="38"/>
      <c r="F378" s="195" t="s">
        <v>546</v>
      </c>
      <c r="G378" s="38"/>
      <c r="H378" s="38"/>
      <c r="I378" s="196"/>
      <c r="J378" s="38"/>
      <c r="K378" s="38"/>
      <c r="L378" s="41"/>
      <c r="M378" s="197"/>
      <c r="N378" s="198"/>
      <c r="O378" s="66"/>
      <c r="P378" s="66"/>
      <c r="Q378" s="66"/>
      <c r="R378" s="66"/>
      <c r="S378" s="66"/>
      <c r="T378" s="67"/>
      <c r="U378" s="36"/>
      <c r="V378" s="36"/>
      <c r="W378" s="36"/>
      <c r="X378" s="36"/>
      <c r="Y378" s="36"/>
      <c r="Z378" s="36"/>
      <c r="AA378" s="36"/>
      <c r="AB378" s="36"/>
      <c r="AC378" s="36"/>
      <c r="AD378" s="36"/>
      <c r="AE378" s="36"/>
      <c r="AT378" s="19" t="s">
        <v>176</v>
      </c>
      <c r="AU378" s="19" t="s">
        <v>83</v>
      </c>
    </row>
    <row r="379" spans="2:51" s="13" customFormat="1" ht="11.25">
      <c r="B379" s="199"/>
      <c r="C379" s="200"/>
      <c r="D379" s="201" t="s">
        <v>178</v>
      </c>
      <c r="E379" s="202" t="s">
        <v>21</v>
      </c>
      <c r="F379" s="203" t="s">
        <v>547</v>
      </c>
      <c r="G379" s="200"/>
      <c r="H379" s="204">
        <v>25.35</v>
      </c>
      <c r="I379" s="205"/>
      <c r="J379" s="200"/>
      <c r="K379" s="200"/>
      <c r="L379" s="206"/>
      <c r="M379" s="207"/>
      <c r="N379" s="208"/>
      <c r="O379" s="208"/>
      <c r="P379" s="208"/>
      <c r="Q379" s="208"/>
      <c r="R379" s="208"/>
      <c r="S379" s="208"/>
      <c r="T379" s="209"/>
      <c r="AT379" s="210" t="s">
        <v>178</v>
      </c>
      <c r="AU379" s="210" t="s">
        <v>83</v>
      </c>
      <c r="AV379" s="13" t="s">
        <v>83</v>
      </c>
      <c r="AW379" s="13" t="s">
        <v>34</v>
      </c>
      <c r="AX379" s="13" t="s">
        <v>73</v>
      </c>
      <c r="AY379" s="210" t="s">
        <v>167</v>
      </c>
    </row>
    <row r="380" spans="2:51" s="14" customFormat="1" ht="11.25">
      <c r="B380" s="211"/>
      <c r="C380" s="212"/>
      <c r="D380" s="201" t="s">
        <v>178</v>
      </c>
      <c r="E380" s="213" t="s">
        <v>21</v>
      </c>
      <c r="F380" s="214" t="s">
        <v>180</v>
      </c>
      <c r="G380" s="212"/>
      <c r="H380" s="215">
        <v>25.35</v>
      </c>
      <c r="I380" s="216"/>
      <c r="J380" s="212"/>
      <c r="K380" s="212"/>
      <c r="L380" s="217"/>
      <c r="M380" s="218"/>
      <c r="N380" s="219"/>
      <c r="O380" s="219"/>
      <c r="P380" s="219"/>
      <c r="Q380" s="219"/>
      <c r="R380" s="219"/>
      <c r="S380" s="219"/>
      <c r="T380" s="220"/>
      <c r="AT380" s="221" t="s">
        <v>178</v>
      </c>
      <c r="AU380" s="221" t="s">
        <v>83</v>
      </c>
      <c r="AV380" s="14" t="s">
        <v>168</v>
      </c>
      <c r="AW380" s="14" t="s">
        <v>34</v>
      </c>
      <c r="AX380" s="14" t="s">
        <v>81</v>
      </c>
      <c r="AY380" s="221" t="s">
        <v>167</v>
      </c>
    </row>
    <row r="381" spans="1:65" s="2" customFormat="1" ht="16.5" customHeight="1">
      <c r="A381" s="36"/>
      <c r="B381" s="37"/>
      <c r="C381" s="243" t="s">
        <v>548</v>
      </c>
      <c r="D381" s="243" t="s">
        <v>378</v>
      </c>
      <c r="E381" s="244" t="s">
        <v>537</v>
      </c>
      <c r="F381" s="245" t="s">
        <v>538</v>
      </c>
      <c r="G381" s="246" t="s">
        <v>499</v>
      </c>
      <c r="H381" s="247">
        <v>0.009</v>
      </c>
      <c r="I381" s="248"/>
      <c r="J381" s="249">
        <f>ROUND(I381*H381,2)</f>
        <v>0</v>
      </c>
      <c r="K381" s="245" t="s">
        <v>173</v>
      </c>
      <c r="L381" s="250"/>
      <c r="M381" s="251" t="s">
        <v>21</v>
      </c>
      <c r="N381" s="252" t="s">
        <v>44</v>
      </c>
      <c r="O381" s="66"/>
      <c r="P381" s="190">
        <f>O381*H381</f>
        <v>0</v>
      </c>
      <c r="Q381" s="190">
        <v>1</v>
      </c>
      <c r="R381" s="190">
        <f>Q381*H381</f>
        <v>0.009</v>
      </c>
      <c r="S381" s="190">
        <v>0</v>
      </c>
      <c r="T381" s="191">
        <f>S381*H381</f>
        <v>0</v>
      </c>
      <c r="U381" s="36"/>
      <c r="V381" s="36"/>
      <c r="W381" s="36"/>
      <c r="X381" s="36"/>
      <c r="Y381" s="36"/>
      <c r="Z381" s="36"/>
      <c r="AA381" s="36"/>
      <c r="AB381" s="36"/>
      <c r="AC381" s="36"/>
      <c r="AD381" s="36"/>
      <c r="AE381" s="36"/>
      <c r="AR381" s="192" t="s">
        <v>433</v>
      </c>
      <c r="AT381" s="192" t="s">
        <v>378</v>
      </c>
      <c r="AU381" s="192" t="s">
        <v>83</v>
      </c>
      <c r="AY381" s="19" t="s">
        <v>167</v>
      </c>
      <c r="BE381" s="193">
        <f>IF(N381="základní",J381,0)</f>
        <v>0</v>
      </c>
      <c r="BF381" s="193">
        <f>IF(N381="snížená",J381,0)</f>
        <v>0</v>
      </c>
      <c r="BG381" s="193">
        <f>IF(N381="zákl. přenesená",J381,0)</f>
        <v>0</v>
      </c>
      <c r="BH381" s="193">
        <f>IF(N381="sníž. přenesená",J381,0)</f>
        <v>0</v>
      </c>
      <c r="BI381" s="193">
        <f>IF(N381="nulová",J381,0)</f>
        <v>0</v>
      </c>
      <c r="BJ381" s="19" t="s">
        <v>81</v>
      </c>
      <c r="BK381" s="193">
        <f>ROUND(I381*H381,2)</f>
        <v>0</v>
      </c>
      <c r="BL381" s="19" t="s">
        <v>336</v>
      </c>
      <c r="BM381" s="192" t="s">
        <v>549</v>
      </c>
    </row>
    <row r="382" spans="1:47" s="2" customFormat="1" ht="19.5">
      <c r="A382" s="36"/>
      <c r="B382" s="37"/>
      <c r="C382" s="38"/>
      <c r="D382" s="201" t="s">
        <v>397</v>
      </c>
      <c r="E382" s="38"/>
      <c r="F382" s="253" t="s">
        <v>540</v>
      </c>
      <c r="G382" s="38"/>
      <c r="H382" s="38"/>
      <c r="I382" s="196"/>
      <c r="J382" s="38"/>
      <c r="K382" s="38"/>
      <c r="L382" s="41"/>
      <c r="M382" s="197"/>
      <c r="N382" s="198"/>
      <c r="O382" s="66"/>
      <c r="P382" s="66"/>
      <c r="Q382" s="66"/>
      <c r="R382" s="66"/>
      <c r="S382" s="66"/>
      <c r="T382" s="67"/>
      <c r="U382" s="36"/>
      <c r="V382" s="36"/>
      <c r="W382" s="36"/>
      <c r="X382" s="36"/>
      <c r="Y382" s="36"/>
      <c r="Z382" s="36"/>
      <c r="AA382" s="36"/>
      <c r="AB382" s="36"/>
      <c r="AC382" s="36"/>
      <c r="AD382" s="36"/>
      <c r="AE382" s="36"/>
      <c r="AT382" s="19" t="s">
        <v>397</v>
      </c>
      <c r="AU382" s="19" t="s">
        <v>83</v>
      </c>
    </row>
    <row r="383" spans="2:51" s="13" customFormat="1" ht="11.25">
      <c r="B383" s="199"/>
      <c r="C383" s="200"/>
      <c r="D383" s="201" t="s">
        <v>178</v>
      </c>
      <c r="E383" s="200"/>
      <c r="F383" s="203" t="s">
        <v>550</v>
      </c>
      <c r="G383" s="200"/>
      <c r="H383" s="204">
        <v>0.009</v>
      </c>
      <c r="I383" s="205"/>
      <c r="J383" s="200"/>
      <c r="K383" s="200"/>
      <c r="L383" s="206"/>
      <c r="M383" s="207"/>
      <c r="N383" s="208"/>
      <c r="O383" s="208"/>
      <c r="P383" s="208"/>
      <c r="Q383" s="208"/>
      <c r="R383" s="208"/>
      <c r="S383" s="208"/>
      <c r="T383" s="209"/>
      <c r="AT383" s="210" t="s">
        <v>178</v>
      </c>
      <c r="AU383" s="210" t="s">
        <v>83</v>
      </c>
      <c r="AV383" s="13" t="s">
        <v>83</v>
      </c>
      <c r="AW383" s="13" t="s">
        <v>4</v>
      </c>
      <c r="AX383" s="13" t="s">
        <v>81</v>
      </c>
      <c r="AY383" s="210" t="s">
        <v>167</v>
      </c>
    </row>
    <row r="384" spans="1:65" s="2" customFormat="1" ht="24.2" customHeight="1">
      <c r="A384" s="36"/>
      <c r="B384" s="37"/>
      <c r="C384" s="181" t="s">
        <v>551</v>
      </c>
      <c r="D384" s="181" t="s">
        <v>170</v>
      </c>
      <c r="E384" s="182" t="s">
        <v>552</v>
      </c>
      <c r="F384" s="183" t="s">
        <v>553</v>
      </c>
      <c r="G384" s="184" t="s">
        <v>499</v>
      </c>
      <c r="H384" s="185">
        <v>0.013</v>
      </c>
      <c r="I384" s="186"/>
      <c r="J384" s="187">
        <f>ROUND(I384*H384,2)</f>
        <v>0</v>
      </c>
      <c r="K384" s="183" t="s">
        <v>173</v>
      </c>
      <c r="L384" s="41"/>
      <c r="M384" s="188" t="s">
        <v>21</v>
      </c>
      <c r="N384" s="189" t="s">
        <v>44</v>
      </c>
      <c r="O384" s="66"/>
      <c r="P384" s="190">
        <f>O384*H384</f>
        <v>0</v>
      </c>
      <c r="Q384" s="190">
        <v>0</v>
      </c>
      <c r="R384" s="190">
        <f>Q384*H384</f>
        <v>0</v>
      </c>
      <c r="S384" s="190">
        <v>0</v>
      </c>
      <c r="T384" s="191">
        <f>S384*H384</f>
        <v>0</v>
      </c>
      <c r="U384" s="36"/>
      <c r="V384" s="36"/>
      <c r="W384" s="36"/>
      <c r="X384" s="36"/>
      <c r="Y384" s="36"/>
      <c r="Z384" s="36"/>
      <c r="AA384" s="36"/>
      <c r="AB384" s="36"/>
      <c r="AC384" s="36"/>
      <c r="AD384" s="36"/>
      <c r="AE384" s="36"/>
      <c r="AR384" s="192" t="s">
        <v>336</v>
      </c>
      <c r="AT384" s="192" t="s">
        <v>170</v>
      </c>
      <c r="AU384" s="192" t="s">
        <v>83</v>
      </c>
      <c r="AY384" s="19" t="s">
        <v>167</v>
      </c>
      <c r="BE384" s="193">
        <f>IF(N384="základní",J384,0)</f>
        <v>0</v>
      </c>
      <c r="BF384" s="193">
        <f>IF(N384="snížená",J384,0)</f>
        <v>0</v>
      </c>
      <c r="BG384" s="193">
        <f>IF(N384="zákl. přenesená",J384,0)</f>
        <v>0</v>
      </c>
      <c r="BH384" s="193">
        <f>IF(N384="sníž. přenesená",J384,0)</f>
        <v>0</v>
      </c>
      <c r="BI384" s="193">
        <f>IF(N384="nulová",J384,0)</f>
        <v>0</v>
      </c>
      <c r="BJ384" s="19" t="s">
        <v>81</v>
      </c>
      <c r="BK384" s="193">
        <f>ROUND(I384*H384,2)</f>
        <v>0</v>
      </c>
      <c r="BL384" s="19" t="s">
        <v>336</v>
      </c>
      <c r="BM384" s="192" t="s">
        <v>554</v>
      </c>
    </row>
    <row r="385" spans="1:47" s="2" customFormat="1" ht="11.25">
      <c r="A385" s="36"/>
      <c r="B385" s="37"/>
      <c r="C385" s="38"/>
      <c r="D385" s="194" t="s">
        <v>176</v>
      </c>
      <c r="E385" s="38"/>
      <c r="F385" s="195" t="s">
        <v>555</v>
      </c>
      <c r="G385" s="38"/>
      <c r="H385" s="38"/>
      <c r="I385" s="196"/>
      <c r="J385" s="38"/>
      <c r="K385" s="38"/>
      <c r="L385" s="41"/>
      <c r="M385" s="197"/>
      <c r="N385" s="198"/>
      <c r="O385" s="66"/>
      <c r="P385" s="66"/>
      <c r="Q385" s="66"/>
      <c r="R385" s="66"/>
      <c r="S385" s="66"/>
      <c r="T385" s="67"/>
      <c r="U385" s="36"/>
      <c r="V385" s="36"/>
      <c r="W385" s="36"/>
      <c r="X385" s="36"/>
      <c r="Y385" s="36"/>
      <c r="Z385" s="36"/>
      <c r="AA385" s="36"/>
      <c r="AB385" s="36"/>
      <c r="AC385" s="36"/>
      <c r="AD385" s="36"/>
      <c r="AE385" s="36"/>
      <c r="AT385" s="19" t="s">
        <v>176</v>
      </c>
      <c r="AU385" s="19" t="s">
        <v>83</v>
      </c>
    </row>
    <row r="386" spans="1:65" s="2" customFormat="1" ht="33" customHeight="1">
      <c r="A386" s="36"/>
      <c r="B386" s="37"/>
      <c r="C386" s="181" t="s">
        <v>317</v>
      </c>
      <c r="D386" s="181" t="s">
        <v>170</v>
      </c>
      <c r="E386" s="182" t="s">
        <v>556</v>
      </c>
      <c r="F386" s="183" t="s">
        <v>557</v>
      </c>
      <c r="G386" s="184" t="s">
        <v>499</v>
      </c>
      <c r="H386" s="185">
        <v>0.013</v>
      </c>
      <c r="I386" s="186"/>
      <c r="J386" s="187">
        <f>ROUND(I386*H386,2)</f>
        <v>0</v>
      </c>
      <c r="K386" s="183" t="s">
        <v>173</v>
      </c>
      <c r="L386" s="41"/>
      <c r="M386" s="188" t="s">
        <v>21</v>
      </c>
      <c r="N386" s="189" t="s">
        <v>44</v>
      </c>
      <c r="O386" s="66"/>
      <c r="P386" s="190">
        <f>O386*H386</f>
        <v>0</v>
      </c>
      <c r="Q386" s="190">
        <v>0</v>
      </c>
      <c r="R386" s="190">
        <f>Q386*H386</f>
        <v>0</v>
      </c>
      <c r="S386" s="190">
        <v>0</v>
      </c>
      <c r="T386" s="191">
        <f>S386*H386</f>
        <v>0</v>
      </c>
      <c r="U386" s="36"/>
      <c r="V386" s="36"/>
      <c r="W386" s="36"/>
      <c r="X386" s="36"/>
      <c r="Y386" s="36"/>
      <c r="Z386" s="36"/>
      <c r="AA386" s="36"/>
      <c r="AB386" s="36"/>
      <c r="AC386" s="36"/>
      <c r="AD386" s="36"/>
      <c r="AE386" s="36"/>
      <c r="AR386" s="192" t="s">
        <v>336</v>
      </c>
      <c r="AT386" s="192" t="s">
        <v>170</v>
      </c>
      <c r="AU386" s="192" t="s">
        <v>83</v>
      </c>
      <c r="AY386" s="19" t="s">
        <v>167</v>
      </c>
      <c r="BE386" s="193">
        <f>IF(N386="základní",J386,0)</f>
        <v>0</v>
      </c>
      <c r="BF386" s="193">
        <f>IF(N386="snížená",J386,0)</f>
        <v>0</v>
      </c>
      <c r="BG386" s="193">
        <f>IF(N386="zákl. přenesená",J386,0)</f>
        <v>0</v>
      </c>
      <c r="BH386" s="193">
        <f>IF(N386="sníž. přenesená",J386,0)</f>
        <v>0</v>
      </c>
      <c r="BI386" s="193">
        <f>IF(N386="nulová",J386,0)</f>
        <v>0</v>
      </c>
      <c r="BJ386" s="19" t="s">
        <v>81</v>
      </c>
      <c r="BK386" s="193">
        <f>ROUND(I386*H386,2)</f>
        <v>0</v>
      </c>
      <c r="BL386" s="19" t="s">
        <v>336</v>
      </c>
      <c r="BM386" s="192" t="s">
        <v>558</v>
      </c>
    </row>
    <row r="387" spans="1:47" s="2" customFormat="1" ht="11.25">
      <c r="A387" s="36"/>
      <c r="B387" s="37"/>
      <c r="C387" s="38"/>
      <c r="D387" s="194" t="s">
        <v>176</v>
      </c>
      <c r="E387" s="38"/>
      <c r="F387" s="195" t="s">
        <v>559</v>
      </c>
      <c r="G387" s="38"/>
      <c r="H387" s="38"/>
      <c r="I387" s="196"/>
      <c r="J387" s="38"/>
      <c r="K387" s="38"/>
      <c r="L387" s="41"/>
      <c r="M387" s="197"/>
      <c r="N387" s="198"/>
      <c r="O387" s="66"/>
      <c r="P387" s="66"/>
      <c r="Q387" s="66"/>
      <c r="R387" s="66"/>
      <c r="S387" s="66"/>
      <c r="T387" s="67"/>
      <c r="U387" s="36"/>
      <c r="V387" s="36"/>
      <c r="W387" s="36"/>
      <c r="X387" s="36"/>
      <c r="Y387" s="36"/>
      <c r="Z387" s="36"/>
      <c r="AA387" s="36"/>
      <c r="AB387" s="36"/>
      <c r="AC387" s="36"/>
      <c r="AD387" s="36"/>
      <c r="AE387" s="36"/>
      <c r="AT387" s="19" t="s">
        <v>176</v>
      </c>
      <c r="AU387" s="19" t="s">
        <v>83</v>
      </c>
    </row>
    <row r="388" spans="2:63" s="12" customFormat="1" ht="22.9" customHeight="1">
      <c r="B388" s="165"/>
      <c r="C388" s="166"/>
      <c r="D388" s="167" t="s">
        <v>72</v>
      </c>
      <c r="E388" s="179" t="s">
        <v>560</v>
      </c>
      <c r="F388" s="179" t="s">
        <v>561</v>
      </c>
      <c r="G388" s="166"/>
      <c r="H388" s="166"/>
      <c r="I388" s="169"/>
      <c r="J388" s="180">
        <f>BK388</f>
        <v>0</v>
      </c>
      <c r="K388" s="166"/>
      <c r="L388" s="171"/>
      <c r="M388" s="172"/>
      <c r="N388" s="173"/>
      <c r="O388" s="173"/>
      <c r="P388" s="174">
        <f>SUM(P389:P454)</f>
        <v>0</v>
      </c>
      <c r="Q388" s="173"/>
      <c r="R388" s="174">
        <f>SUM(R389:R454)</f>
        <v>2.01498364</v>
      </c>
      <c r="S388" s="173"/>
      <c r="T388" s="175">
        <f>SUM(T389:T454)</f>
        <v>0.104307</v>
      </c>
      <c r="AR388" s="176" t="s">
        <v>83</v>
      </c>
      <c r="AT388" s="177" t="s">
        <v>72</v>
      </c>
      <c r="AU388" s="177" t="s">
        <v>81</v>
      </c>
      <c r="AY388" s="176" t="s">
        <v>167</v>
      </c>
      <c r="BK388" s="178">
        <f>SUM(BK389:BK454)</f>
        <v>0</v>
      </c>
    </row>
    <row r="389" spans="1:65" s="2" customFormat="1" ht="24.2" customHeight="1">
      <c r="A389" s="36"/>
      <c r="B389" s="37"/>
      <c r="C389" s="181" t="s">
        <v>562</v>
      </c>
      <c r="D389" s="181" t="s">
        <v>170</v>
      </c>
      <c r="E389" s="182" t="s">
        <v>563</v>
      </c>
      <c r="F389" s="183" t="s">
        <v>564</v>
      </c>
      <c r="G389" s="184" t="s">
        <v>106</v>
      </c>
      <c r="H389" s="185">
        <v>44.523</v>
      </c>
      <c r="I389" s="186"/>
      <c r="J389" s="187">
        <f>ROUND(I389*H389,2)</f>
        <v>0</v>
      </c>
      <c r="K389" s="183" t="s">
        <v>173</v>
      </c>
      <c r="L389" s="41"/>
      <c r="M389" s="188" t="s">
        <v>21</v>
      </c>
      <c r="N389" s="189" t="s">
        <v>44</v>
      </c>
      <c r="O389" s="66"/>
      <c r="P389" s="190">
        <f>O389*H389</f>
        <v>0</v>
      </c>
      <c r="Q389" s="190">
        <v>0.01385</v>
      </c>
      <c r="R389" s="190">
        <f>Q389*H389</f>
        <v>0.61664355</v>
      </c>
      <c r="S389" s="190">
        <v>0</v>
      </c>
      <c r="T389" s="191">
        <f>S389*H389</f>
        <v>0</v>
      </c>
      <c r="U389" s="36"/>
      <c r="V389" s="36"/>
      <c r="W389" s="36"/>
      <c r="X389" s="36"/>
      <c r="Y389" s="36"/>
      <c r="Z389" s="36"/>
      <c r="AA389" s="36"/>
      <c r="AB389" s="36"/>
      <c r="AC389" s="36"/>
      <c r="AD389" s="36"/>
      <c r="AE389" s="36"/>
      <c r="AR389" s="192" t="s">
        <v>336</v>
      </c>
      <c r="AT389" s="192" t="s">
        <v>170</v>
      </c>
      <c r="AU389" s="192" t="s">
        <v>83</v>
      </c>
      <c r="AY389" s="19" t="s">
        <v>167</v>
      </c>
      <c r="BE389" s="193">
        <f>IF(N389="základní",J389,0)</f>
        <v>0</v>
      </c>
      <c r="BF389" s="193">
        <f>IF(N389="snížená",J389,0)</f>
        <v>0</v>
      </c>
      <c r="BG389" s="193">
        <f>IF(N389="zákl. přenesená",J389,0)</f>
        <v>0</v>
      </c>
      <c r="BH389" s="193">
        <f>IF(N389="sníž. přenesená",J389,0)</f>
        <v>0</v>
      </c>
      <c r="BI389" s="193">
        <f>IF(N389="nulová",J389,0)</f>
        <v>0</v>
      </c>
      <c r="BJ389" s="19" t="s">
        <v>81</v>
      </c>
      <c r="BK389" s="193">
        <f>ROUND(I389*H389,2)</f>
        <v>0</v>
      </c>
      <c r="BL389" s="19" t="s">
        <v>336</v>
      </c>
      <c r="BM389" s="192" t="s">
        <v>565</v>
      </c>
    </row>
    <row r="390" spans="1:47" s="2" customFormat="1" ht="11.25">
      <c r="A390" s="36"/>
      <c r="B390" s="37"/>
      <c r="C390" s="38"/>
      <c r="D390" s="194" t="s">
        <v>176</v>
      </c>
      <c r="E390" s="38"/>
      <c r="F390" s="195" t="s">
        <v>566</v>
      </c>
      <c r="G390" s="38"/>
      <c r="H390" s="38"/>
      <c r="I390" s="196"/>
      <c r="J390" s="38"/>
      <c r="K390" s="38"/>
      <c r="L390" s="41"/>
      <c r="M390" s="197"/>
      <c r="N390" s="198"/>
      <c r="O390" s="66"/>
      <c r="P390" s="66"/>
      <c r="Q390" s="66"/>
      <c r="R390" s="66"/>
      <c r="S390" s="66"/>
      <c r="T390" s="67"/>
      <c r="U390" s="36"/>
      <c r="V390" s="36"/>
      <c r="W390" s="36"/>
      <c r="X390" s="36"/>
      <c r="Y390" s="36"/>
      <c r="Z390" s="36"/>
      <c r="AA390" s="36"/>
      <c r="AB390" s="36"/>
      <c r="AC390" s="36"/>
      <c r="AD390" s="36"/>
      <c r="AE390" s="36"/>
      <c r="AT390" s="19" t="s">
        <v>176</v>
      </c>
      <c r="AU390" s="19" t="s">
        <v>83</v>
      </c>
    </row>
    <row r="391" spans="2:51" s="15" customFormat="1" ht="11.25">
      <c r="B391" s="222"/>
      <c r="C391" s="223"/>
      <c r="D391" s="201" t="s">
        <v>178</v>
      </c>
      <c r="E391" s="224" t="s">
        <v>21</v>
      </c>
      <c r="F391" s="225" t="s">
        <v>567</v>
      </c>
      <c r="G391" s="223"/>
      <c r="H391" s="224" t="s">
        <v>21</v>
      </c>
      <c r="I391" s="226"/>
      <c r="J391" s="223"/>
      <c r="K391" s="223"/>
      <c r="L391" s="227"/>
      <c r="M391" s="228"/>
      <c r="N391" s="229"/>
      <c r="O391" s="229"/>
      <c r="P391" s="229"/>
      <c r="Q391" s="229"/>
      <c r="R391" s="229"/>
      <c r="S391" s="229"/>
      <c r="T391" s="230"/>
      <c r="AT391" s="231" t="s">
        <v>178</v>
      </c>
      <c r="AU391" s="231" t="s">
        <v>83</v>
      </c>
      <c r="AV391" s="15" t="s">
        <v>81</v>
      </c>
      <c r="AW391" s="15" t="s">
        <v>34</v>
      </c>
      <c r="AX391" s="15" t="s">
        <v>73</v>
      </c>
      <c r="AY391" s="231" t="s">
        <v>167</v>
      </c>
    </row>
    <row r="392" spans="2:51" s="15" customFormat="1" ht="11.25">
      <c r="B392" s="222"/>
      <c r="C392" s="223"/>
      <c r="D392" s="201" t="s">
        <v>178</v>
      </c>
      <c r="E392" s="224" t="s">
        <v>21</v>
      </c>
      <c r="F392" s="225" t="s">
        <v>568</v>
      </c>
      <c r="G392" s="223"/>
      <c r="H392" s="224" t="s">
        <v>21</v>
      </c>
      <c r="I392" s="226"/>
      <c r="J392" s="223"/>
      <c r="K392" s="223"/>
      <c r="L392" s="227"/>
      <c r="M392" s="228"/>
      <c r="N392" s="229"/>
      <c r="O392" s="229"/>
      <c r="P392" s="229"/>
      <c r="Q392" s="229"/>
      <c r="R392" s="229"/>
      <c r="S392" s="229"/>
      <c r="T392" s="230"/>
      <c r="AT392" s="231" t="s">
        <v>178</v>
      </c>
      <c r="AU392" s="231" t="s">
        <v>83</v>
      </c>
      <c r="AV392" s="15" t="s">
        <v>81</v>
      </c>
      <c r="AW392" s="15" t="s">
        <v>34</v>
      </c>
      <c r="AX392" s="15" t="s">
        <v>73</v>
      </c>
      <c r="AY392" s="231" t="s">
        <v>167</v>
      </c>
    </row>
    <row r="393" spans="2:51" s="13" customFormat="1" ht="11.25">
      <c r="B393" s="199"/>
      <c r="C393" s="200"/>
      <c r="D393" s="201" t="s">
        <v>178</v>
      </c>
      <c r="E393" s="202" t="s">
        <v>21</v>
      </c>
      <c r="F393" s="203" t="s">
        <v>569</v>
      </c>
      <c r="G393" s="200"/>
      <c r="H393" s="204">
        <v>37.3</v>
      </c>
      <c r="I393" s="205"/>
      <c r="J393" s="200"/>
      <c r="K393" s="200"/>
      <c r="L393" s="206"/>
      <c r="M393" s="207"/>
      <c r="N393" s="208"/>
      <c r="O393" s="208"/>
      <c r="P393" s="208"/>
      <c r="Q393" s="208"/>
      <c r="R393" s="208"/>
      <c r="S393" s="208"/>
      <c r="T393" s="209"/>
      <c r="AT393" s="210" t="s">
        <v>178</v>
      </c>
      <c r="AU393" s="210" t="s">
        <v>83</v>
      </c>
      <c r="AV393" s="13" t="s">
        <v>83</v>
      </c>
      <c r="AW393" s="13" t="s">
        <v>34</v>
      </c>
      <c r="AX393" s="13" t="s">
        <v>73</v>
      </c>
      <c r="AY393" s="210" t="s">
        <v>167</v>
      </c>
    </row>
    <row r="394" spans="2:51" s="14" customFormat="1" ht="11.25">
      <c r="B394" s="211"/>
      <c r="C394" s="212"/>
      <c r="D394" s="201" t="s">
        <v>178</v>
      </c>
      <c r="E394" s="213" t="s">
        <v>112</v>
      </c>
      <c r="F394" s="214" t="s">
        <v>180</v>
      </c>
      <c r="G394" s="212"/>
      <c r="H394" s="215">
        <v>37.3</v>
      </c>
      <c r="I394" s="216"/>
      <c r="J394" s="212"/>
      <c r="K394" s="212"/>
      <c r="L394" s="217"/>
      <c r="M394" s="218"/>
      <c r="N394" s="219"/>
      <c r="O394" s="219"/>
      <c r="P394" s="219"/>
      <c r="Q394" s="219"/>
      <c r="R394" s="219"/>
      <c r="S394" s="219"/>
      <c r="T394" s="220"/>
      <c r="AT394" s="221" t="s">
        <v>178</v>
      </c>
      <c r="AU394" s="221" t="s">
        <v>83</v>
      </c>
      <c r="AV394" s="14" t="s">
        <v>168</v>
      </c>
      <c r="AW394" s="14" t="s">
        <v>34</v>
      </c>
      <c r="AX394" s="14" t="s">
        <v>73</v>
      </c>
      <c r="AY394" s="221" t="s">
        <v>167</v>
      </c>
    </row>
    <row r="395" spans="2:51" s="15" customFormat="1" ht="11.25">
      <c r="B395" s="222"/>
      <c r="C395" s="223"/>
      <c r="D395" s="201" t="s">
        <v>178</v>
      </c>
      <c r="E395" s="224" t="s">
        <v>21</v>
      </c>
      <c r="F395" s="225" t="s">
        <v>570</v>
      </c>
      <c r="G395" s="223"/>
      <c r="H395" s="224" t="s">
        <v>21</v>
      </c>
      <c r="I395" s="226"/>
      <c r="J395" s="223"/>
      <c r="K395" s="223"/>
      <c r="L395" s="227"/>
      <c r="M395" s="228"/>
      <c r="N395" s="229"/>
      <c r="O395" s="229"/>
      <c r="P395" s="229"/>
      <c r="Q395" s="229"/>
      <c r="R395" s="229"/>
      <c r="S395" s="229"/>
      <c r="T395" s="230"/>
      <c r="AT395" s="231" t="s">
        <v>178</v>
      </c>
      <c r="AU395" s="231" t="s">
        <v>83</v>
      </c>
      <c r="AV395" s="15" t="s">
        <v>81</v>
      </c>
      <c r="AW395" s="15" t="s">
        <v>34</v>
      </c>
      <c r="AX395" s="15" t="s">
        <v>73</v>
      </c>
      <c r="AY395" s="231" t="s">
        <v>167</v>
      </c>
    </row>
    <row r="396" spans="2:51" s="13" customFormat="1" ht="11.25">
      <c r="B396" s="199"/>
      <c r="C396" s="200"/>
      <c r="D396" s="201" t="s">
        <v>178</v>
      </c>
      <c r="E396" s="202" t="s">
        <v>21</v>
      </c>
      <c r="F396" s="203" t="s">
        <v>571</v>
      </c>
      <c r="G396" s="200"/>
      <c r="H396" s="204">
        <v>7.223</v>
      </c>
      <c r="I396" s="205"/>
      <c r="J396" s="200"/>
      <c r="K396" s="200"/>
      <c r="L396" s="206"/>
      <c r="M396" s="207"/>
      <c r="N396" s="208"/>
      <c r="O396" s="208"/>
      <c r="P396" s="208"/>
      <c r="Q396" s="208"/>
      <c r="R396" s="208"/>
      <c r="S396" s="208"/>
      <c r="T396" s="209"/>
      <c r="AT396" s="210" t="s">
        <v>178</v>
      </c>
      <c r="AU396" s="210" t="s">
        <v>83</v>
      </c>
      <c r="AV396" s="13" t="s">
        <v>83</v>
      </c>
      <c r="AW396" s="13" t="s">
        <v>34</v>
      </c>
      <c r="AX396" s="13" t="s">
        <v>73</v>
      </c>
      <c r="AY396" s="210" t="s">
        <v>167</v>
      </c>
    </row>
    <row r="397" spans="2:51" s="14" customFormat="1" ht="11.25">
      <c r="B397" s="211"/>
      <c r="C397" s="212"/>
      <c r="D397" s="201" t="s">
        <v>178</v>
      </c>
      <c r="E397" s="213" t="s">
        <v>115</v>
      </c>
      <c r="F397" s="214" t="s">
        <v>180</v>
      </c>
      <c r="G397" s="212"/>
      <c r="H397" s="215">
        <v>7.223</v>
      </c>
      <c r="I397" s="216"/>
      <c r="J397" s="212"/>
      <c r="K397" s="212"/>
      <c r="L397" s="217"/>
      <c r="M397" s="218"/>
      <c r="N397" s="219"/>
      <c r="O397" s="219"/>
      <c r="P397" s="219"/>
      <c r="Q397" s="219"/>
      <c r="R397" s="219"/>
      <c r="S397" s="219"/>
      <c r="T397" s="220"/>
      <c r="AT397" s="221" t="s">
        <v>178</v>
      </c>
      <c r="AU397" s="221" t="s">
        <v>83</v>
      </c>
      <c r="AV397" s="14" t="s">
        <v>168</v>
      </c>
      <c r="AW397" s="14" t="s">
        <v>34</v>
      </c>
      <c r="AX397" s="14" t="s">
        <v>73</v>
      </c>
      <c r="AY397" s="221" t="s">
        <v>167</v>
      </c>
    </row>
    <row r="398" spans="2:51" s="16" customFormat="1" ht="11.25">
      <c r="B398" s="232"/>
      <c r="C398" s="233"/>
      <c r="D398" s="201" t="s">
        <v>178</v>
      </c>
      <c r="E398" s="234" t="s">
        <v>21</v>
      </c>
      <c r="F398" s="235" t="s">
        <v>230</v>
      </c>
      <c r="G398" s="233"/>
      <c r="H398" s="236">
        <v>44.523</v>
      </c>
      <c r="I398" s="237"/>
      <c r="J398" s="233"/>
      <c r="K398" s="233"/>
      <c r="L398" s="238"/>
      <c r="M398" s="239"/>
      <c r="N398" s="240"/>
      <c r="O398" s="240"/>
      <c r="P398" s="240"/>
      <c r="Q398" s="240"/>
      <c r="R398" s="240"/>
      <c r="S398" s="240"/>
      <c r="T398" s="241"/>
      <c r="AT398" s="242" t="s">
        <v>178</v>
      </c>
      <c r="AU398" s="242" t="s">
        <v>83</v>
      </c>
      <c r="AV398" s="16" t="s">
        <v>174</v>
      </c>
      <c r="AW398" s="16" t="s">
        <v>34</v>
      </c>
      <c r="AX398" s="16" t="s">
        <v>81</v>
      </c>
      <c r="AY398" s="242" t="s">
        <v>167</v>
      </c>
    </row>
    <row r="399" spans="1:65" s="2" customFormat="1" ht="33" customHeight="1">
      <c r="A399" s="36"/>
      <c r="B399" s="37"/>
      <c r="C399" s="181" t="s">
        <v>572</v>
      </c>
      <c r="D399" s="181" t="s">
        <v>170</v>
      </c>
      <c r="E399" s="182" t="s">
        <v>573</v>
      </c>
      <c r="F399" s="183" t="s">
        <v>574</v>
      </c>
      <c r="G399" s="184" t="s">
        <v>106</v>
      </c>
      <c r="H399" s="185">
        <v>26.46</v>
      </c>
      <c r="I399" s="186"/>
      <c r="J399" s="187">
        <f>ROUND(I399*H399,2)</f>
        <v>0</v>
      </c>
      <c r="K399" s="183" t="s">
        <v>173</v>
      </c>
      <c r="L399" s="41"/>
      <c r="M399" s="188" t="s">
        <v>21</v>
      </c>
      <c r="N399" s="189" t="s">
        <v>44</v>
      </c>
      <c r="O399" s="66"/>
      <c r="P399" s="190">
        <f>O399*H399</f>
        <v>0</v>
      </c>
      <c r="Q399" s="190">
        <v>0.01385</v>
      </c>
      <c r="R399" s="190">
        <f>Q399*H399</f>
        <v>0.366471</v>
      </c>
      <c r="S399" s="190">
        <v>0</v>
      </c>
      <c r="T399" s="191">
        <f>S399*H399</f>
        <v>0</v>
      </c>
      <c r="U399" s="36"/>
      <c r="V399" s="36"/>
      <c r="W399" s="36"/>
      <c r="X399" s="36"/>
      <c r="Y399" s="36"/>
      <c r="Z399" s="36"/>
      <c r="AA399" s="36"/>
      <c r="AB399" s="36"/>
      <c r="AC399" s="36"/>
      <c r="AD399" s="36"/>
      <c r="AE399" s="36"/>
      <c r="AR399" s="192" t="s">
        <v>336</v>
      </c>
      <c r="AT399" s="192" t="s">
        <v>170</v>
      </c>
      <c r="AU399" s="192" t="s">
        <v>83</v>
      </c>
      <c r="AY399" s="19" t="s">
        <v>167</v>
      </c>
      <c r="BE399" s="193">
        <f>IF(N399="základní",J399,0)</f>
        <v>0</v>
      </c>
      <c r="BF399" s="193">
        <f>IF(N399="snížená",J399,0)</f>
        <v>0</v>
      </c>
      <c r="BG399" s="193">
        <f>IF(N399="zákl. přenesená",J399,0)</f>
        <v>0</v>
      </c>
      <c r="BH399" s="193">
        <f>IF(N399="sníž. přenesená",J399,0)</f>
        <v>0</v>
      </c>
      <c r="BI399" s="193">
        <f>IF(N399="nulová",J399,0)</f>
        <v>0</v>
      </c>
      <c r="BJ399" s="19" t="s">
        <v>81</v>
      </c>
      <c r="BK399" s="193">
        <f>ROUND(I399*H399,2)</f>
        <v>0</v>
      </c>
      <c r="BL399" s="19" t="s">
        <v>336</v>
      </c>
      <c r="BM399" s="192" t="s">
        <v>575</v>
      </c>
    </row>
    <row r="400" spans="1:47" s="2" customFormat="1" ht="11.25">
      <c r="A400" s="36"/>
      <c r="B400" s="37"/>
      <c r="C400" s="38"/>
      <c r="D400" s="194" t="s">
        <v>176</v>
      </c>
      <c r="E400" s="38"/>
      <c r="F400" s="195" t="s">
        <v>576</v>
      </c>
      <c r="G400" s="38"/>
      <c r="H400" s="38"/>
      <c r="I400" s="196"/>
      <c r="J400" s="38"/>
      <c r="K400" s="38"/>
      <c r="L400" s="41"/>
      <c r="M400" s="197"/>
      <c r="N400" s="198"/>
      <c r="O400" s="66"/>
      <c r="P400" s="66"/>
      <c r="Q400" s="66"/>
      <c r="R400" s="66"/>
      <c r="S400" s="66"/>
      <c r="T400" s="67"/>
      <c r="U400" s="36"/>
      <c r="V400" s="36"/>
      <c r="W400" s="36"/>
      <c r="X400" s="36"/>
      <c r="Y400" s="36"/>
      <c r="Z400" s="36"/>
      <c r="AA400" s="36"/>
      <c r="AB400" s="36"/>
      <c r="AC400" s="36"/>
      <c r="AD400" s="36"/>
      <c r="AE400" s="36"/>
      <c r="AT400" s="19" t="s">
        <v>176</v>
      </c>
      <c r="AU400" s="19" t="s">
        <v>83</v>
      </c>
    </row>
    <row r="401" spans="2:51" s="15" customFormat="1" ht="11.25">
      <c r="B401" s="222"/>
      <c r="C401" s="223"/>
      <c r="D401" s="201" t="s">
        <v>178</v>
      </c>
      <c r="E401" s="224" t="s">
        <v>21</v>
      </c>
      <c r="F401" s="225" t="s">
        <v>577</v>
      </c>
      <c r="G401" s="223"/>
      <c r="H401" s="224" t="s">
        <v>21</v>
      </c>
      <c r="I401" s="226"/>
      <c r="J401" s="223"/>
      <c r="K401" s="223"/>
      <c r="L401" s="227"/>
      <c r="M401" s="228"/>
      <c r="N401" s="229"/>
      <c r="O401" s="229"/>
      <c r="P401" s="229"/>
      <c r="Q401" s="229"/>
      <c r="R401" s="229"/>
      <c r="S401" s="229"/>
      <c r="T401" s="230"/>
      <c r="AT401" s="231" t="s">
        <v>178</v>
      </c>
      <c r="AU401" s="231" t="s">
        <v>83</v>
      </c>
      <c r="AV401" s="15" t="s">
        <v>81</v>
      </c>
      <c r="AW401" s="15" t="s">
        <v>34</v>
      </c>
      <c r="AX401" s="15" t="s">
        <v>73</v>
      </c>
      <c r="AY401" s="231" t="s">
        <v>167</v>
      </c>
    </row>
    <row r="402" spans="2:51" s="15" customFormat="1" ht="11.25">
      <c r="B402" s="222"/>
      <c r="C402" s="223"/>
      <c r="D402" s="201" t="s">
        <v>178</v>
      </c>
      <c r="E402" s="224" t="s">
        <v>21</v>
      </c>
      <c r="F402" s="225" t="s">
        <v>578</v>
      </c>
      <c r="G402" s="223"/>
      <c r="H402" s="224" t="s">
        <v>21</v>
      </c>
      <c r="I402" s="226"/>
      <c r="J402" s="223"/>
      <c r="K402" s="223"/>
      <c r="L402" s="227"/>
      <c r="M402" s="228"/>
      <c r="N402" s="229"/>
      <c r="O402" s="229"/>
      <c r="P402" s="229"/>
      <c r="Q402" s="229"/>
      <c r="R402" s="229"/>
      <c r="S402" s="229"/>
      <c r="T402" s="230"/>
      <c r="AT402" s="231" t="s">
        <v>178</v>
      </c>
      <c r="AU402" s="231" t="s">
        <v>83</v>
      </c>
      <c r="AV402" s="15" t="s">
        <v>81</v>
      </c>
      <c r="AW402" s="15" t="s">
        <v>34</v>
      </c>
      <c r="AX402" s="15" t="s">
        <v>73</v>
      </c>
      <c r="AY402" s="231" t="s">
        <v>167</v>
      </c>
    </row>
    <row r="403" spans="2:51" s="13" customFormat="1" ht="11.25">
      <c r="B403" s="199"/>
      <c r="C403" s="200"/>
      <c r="D403" s="201" t="s">
        <v>178</v>
      </c>
      <c r="E403" s="202" t="s">
        <v>21</v>
      </c>
      <c r="F403" s="203" t="s">
        <v>579</v>
      </c>
      <c r="G403" s="200"/>
      <c r="H403" s="204">
        <v>26.46</v>
      </c>
      <c r="I403" s="205"/>
      <c r="J403" s="200"/>
      <c r="K403" s="200"/>
      <c r="L403" s="206"/>
      <c r="M403" s="207"/>
      <c r="N403" s="208"/>
      <c r="O403" s="208"/>
      <c r="P403" s="208"/>
      <c r="Q403" s="208"/>
      <c r="R403" s="208"/>
      <c r="S403" s="208"/>
      <c r="T403" s="209"/>
      <c r="AT403" s="210" t="s">
        <v>178</v>
      </c>
      <c r="AU403" s="210" t="s">
        <v>83</v>
      </c>
      <c r="AV403" s="13" t="s">
        <v>83</v>
      </c>
      <c r="AW403" s="13" t="s">
        <v>34</v>
      </c>
      <c r="AX403" s="13" t="s">
        <v>73</v>
      </c>
      <c r="AY403" s="210" t="s">
        <v>167</v>
      </c>
    </row>
    <row r="404" spans="2:51" s="14" customFormat="1" ht="11.25">
      <c r="B404" s="211"/>
      <c r="C404" s="212"/>
      <c r="D404" s="201" t="s">
        <v>178</v>
      </c>
      <c r="E404" s="213" t="s">
        <v>118</v>
      </c>
      <c r="F404" s="214" t="s">
        <v>180</v>
      </c>
      <c r="G404" s="212"/>
      <c r="H404" s="215">
        <v>26.46</v>
      </c>
      <c r="I404" s="216"/>
      <c r="J404" s="212"/>
      <c r="K404" s="212"/>
      <c r="L404" s="217"/>
      <c r="M404" s="218"/>
      <c r="N404" s="219"/>
      <c r="O404" s="219"/>
      <c r="P404" s="219"/>
      <c r="Q404" s="219"/>
      <c r="R404" s="219"/>
      <c r="S404" s="219"/>
      <c r="T404" s="220"/>
      <c r="AT404" s="221" t="s">
        <v>178</v>
      </c>
      <c r="AU404" s="221" t="s">
        <v>83</v>
      </c>
      <c r="AV404" s="14" t="s">
        <v>168</v>
      </c>
      <c r="AW404" s="14" t="s">
        <v>34</v>
      </c>
      <c r="AX404" s="14" t="s">
        <v>81</v>
      </c>
      <c r="AY404" s="221" t="s">
        <v>167</v>
      </c>
    </row>
    <row r="405" spans="1:65" s="2" customFormat="1" ht="24.2" customHeight="1">
      <c r="A405" s="36"/>
      <c r="B405" s="37"/>
      <c r="C405" s="181" t="s">
        <v>580</v>
      </c>
      <c r="D405" s="181" t="s">
        <v>170</v>
      </c>
      <c r="E405" s="182" t="s">
        <v>581</v>
      </c>
      <c r="F405" s="183" t="s">
        <v>582</v>
      </c>
      <c r="G405" s="184" t="s">
        <v>183</v>
      </c>
      <c r="H405" s="185">
        <v>48.15</v>
      </c>
      <c r="I405" s="186"/>
      <c r="J405" s="187">
        <f>ROUND(I405*H405,2)</f>
        <v>0</v>
      </c>
      <c r="K405" s="183" t="s">
        <v>173</v>
      </c>
      <c r="L405" s="41"/>
      <c r="M405" s="188" t="s">
        <v>21</v>
      </c>
      <c r="N405" s="189" t="s">
        <v>44</v>
      </c>
      <c r="O405" s="66"/>
      <c r="P405" s="190">
        <f>O405*H405</f>
        <v>0</v>
      </c>
      <c r="Q405" s="190">
        <v>1E-05</v>
      </c>
      <c r="R405" s="190">
        <f>Q405*H405</f>
        <v>0.00048150000000000005</v>
      </c>
      <c r="S405" s="190">
        <v>0</v>
      </c>
      <c r="T405" s="191">
        <f>S405*H405</f>
        <v>0</v>
      </c>
      <c r="U405" s="36"/>
      <c r="V405" s="36"/>
      <c r="W405" s="36"/>
      <c r="X405" s="36"/>
      <c r="Y405" s="36"/>
      <c r="Z405" s="36"/>
      <c r="AA405" s="36"/>
      <c r="AB405" s="36"/>
      <c r="AC405" s="36"/>
      <c r="AD405" s="36"/>
      <c r="AE405" s="36"/>
      <c r="AR405" s="192" t="s">
        <v>336</v>
      </c>
      <c r="AT405" s="192" t="s">
        <v>170</v>
      </c>
      <c r="AU405" s="192" t="s">
        <v>83</v>
      </c>
      <c r="AY405" s="19" t="s">
        <v>167</v>
      </c>
      <c r="BE405" s="193">
        <f>IF(N405="základní",J405,0)</f>
        <v>0</v>
      </c>
      <c r="BF405" s="193">
        <f>IF(N405="snížená",J405,0)</f>
        <v>0</v>
      </c>
      <c r="BG405" s="193">
        <f>IF(N405="zákl. přenesená",J405,0)</f>
        <v>0</v>
      </c>
      <c r="BH405" s="193">
        <f>IF(N405="sníž. přenesená",J405,0)</f>
        <v>0</v>
      </c>
      <c r="BI405" s="193">
        <f>IF(N405="nulová",J405,0)</f>
        <v>0</v>
      </c>
      <c r="BJ405" s="19" t="s">
        <v>81</v>
      </c>
      <c r="BK405" s="193">
        <f>ROUND(I405*H405,2)</f>
        <v>0</v>
      </c>
      <c r="BL405" s="19" t="s">
        <v>336</v>
      </c>
      <c r="BM405" s="192" t="s">
        <v>583</v>
      </c>
    </row>
    <row r="406" spans="1:47" s="2" customFormat="1" ht="11.25">
      <c r="A406" s="36"/>
      <c r="B406" s="37"/>
      <c r="C406" s="38"/>
      <c r="D406" s="194" t="s">
        <v>176</v>
      </c>
      <c r="E406" s="38"/>
      <c r="F406" s="195" t="s">
        <v>584</v>
      </c>
      <c r="G406" s="38"/>
      <c r="H406" s="38"/>
      <c r="I406" s="196"/>
      <c r="J406" s="38"/>
      <c r="K406" s="38"/>
      <c r="L406" s="41"/>
      <c r="M406" s="197"/>
      <c r="N406" s="198"/>
      <c r="O406" s="66"/>
      <c r="P406" s="66"/>
      <c r="Q406" s="66"/>
      <c r="R406" s="66"/>
      <c r="S406" s="66"/>
      <c r="T406" s="67"/>
      <c r="U406" s="36"/>
      <c r="V406" s="36"/>
      <c r="W406" s="36"/>
      <c r="X406" s="36"/>
      <c r="Y406" s="36"/>
      <c r="Z406" s="36"/>
      <c r="AA406" s="36"/>
      <c r="AB406" s="36"/>
      <c r="AC406" s="36"/>
      <c r="AD406" s="36"/>
      <c r="AE406" s="36"/>
      <c r="AT406" s="19" t="s">
        <v>176</v>
      </c>
      <c r="AU406" s="19" t="s">
        <v>83</v>
      </c>
    </row>
    <row r="407" spans="2:51" s="13" customFormat="1" ht="11.25">
      <c r="B407" s="199"/>
      <c r="C407" s="200"/>
      <c r="D407" s="201" t="s">
        <v>178</v>
      </c>
      <c r="E407" s="202" t="s">
        <v>21</v>
      </c>
      <c r="F407" s="203" t="s">
        <v>585</v>
      </c>
      <c r="G407" s="200"/>
      <c r="H407" s="204">
        <v>48.15</v>
      </c>
      <c r="I407" s="205"/>
      <c r="J407" s="200"/>
      <c r="K407" s="200"/>
      <c r="L407" s="206"/>
      <c r="M407" s="207"/>
      <c r="N407" s="208"/>
      <c r="O407" s="208"/>
      <c r="P407" s="208"/>
      <c r="Q407" s="208"/>
      <c r="R407" s="208"/>
      <c r="S407" s="208"/>
      <c r="T407" s="209"/>
      <c r="AT407" s="210" t="s">
        <v>178</v>
      </c>
      <c r="AU407" s="210" t="s">
        <v>83</v>
      </c>
      <c r="AV407" s="13" t="s">
        <v>83</v>
      </c>
      <c r="AW407" s="13" t="s">
        <v>34</v>
      </c>
      <c r="AX407" s="13" t="s">
        <v>73</v>
      </c>
      <c r="AY407" s="210" t="s">
        <v>167</v>
      </c>
    </row>
    <row r="408" spans="2:51" s="14" customFormat="1" ht="11.25">
      <c r="B408" s="211"/>
      <c r="C408" s="212"/>
      <c r="D408" s="201" t="s">
        <v>178</v>
      </c>
      <c r="E408" s="213" t="s">
        <v>21</v>
      </c>
      <c r="F408" s="214" t="s">
        <v>180</v>
      </c>
      <c r="G408" s="212"/>
      <c r="H408" s="215">
        <v>48.15</v>
      </c>
      <c r="I408" s="216"/>
      <c r="J408" s="212"/>
      <c r="K408" s="212"/>
      <c r="L408" s="217"/>
      <c r="M408" s="218"/>
      <c r="N408" s="219"/>
      <c r="O408" s="219"/>
      <c r="P408" s="219"/>
      <c r="Q408" s="219"/>
      <c r="R408" s="219"/>
      <c r="S408" s="219"/>
      <c r="T408" s="220"/>
      <c r="AT408" s="221" t="s">
        <v>178</v>
      </c>
      <c r="AU408" s="221" t="s">
        <v>83</v>
      </c>
      <c r="AV408" s="14" t="s">
        <v>168</v>
      </c>
      <c r="AW408" s="14" t="s">
        <v>34</v>
      </c>
      <c r="AX408" s="14" t="s">
        <v>81</v>
      </c>
      <c r="AY408" s="221" t="s">
        <v>167</v>
      </c>
    </row>
    <row r="409" spans="1:65" s="2" customFormat="1" ht="24.2" customHeight="1">
      <c r="A409" s="36"/>
      <c r="B409" s="37"/>
      <c r="C409" s="181" t="s">
        <v>586</v>
      </c>
      <c r="D409" s="181" t="s">
        <v>170</v>
      </c>
      <c r="E409" s="182" t="s">
        <v>587</v>
      </c>
      <c r="F409" s="183" t="s">
        <v>588</v>
      </c>
      <c r="G409" s="184" t="s">
        <v>106</v>
      </c>
      <c r="H409" s="185">
        <v>70.983</v>
      </c>
      <c r="I409" s="186"/>
      <c r="J409" s="187">
        <f>ROUND(I409*H409,2)</f>
        <v>0</v>
      </c>
      <c r="K409" s="183" t="s">
        <v>173</v>
      </c>
      <c r="L409" s="41"/>
      <c r="M409" s="188" t="s">
        <v>21</v>
      </c>
      <c r="N409" s="189" t="s">
        <v>44</v>
      </c>
      <c r="O409" s="66"/>
      <c r="P409" s="190">
        <f>O409*H409</f>
        <v>0</v>
      </c>
      <c r="Q409" s="190">
        <v>0.0001</v>
      </c>
      <c r="R409" s="190">
        <f>Q409*H409</f>
        <v>0.007098300000000001</v>
      </c>
      <c r="S409" s="190">
        <v>0</v>
      </c>
      <c r="T409" s="191">
        <f>S409*H409</f>
        <v>0</v>
      </c>
      <c r="U409" s="36"/>
      <c r="V409" s="36"/>
      <c r="W409" s="36"/>
      <c r="X409" s="36"/>
      <c r="Y409" s="36"/>
      <c r="Z409" s="36"/>
      <c r="AA409" s="36"/>
      <c r="AB409" s="36"/>
      <c r="AC409" s="36"/>
      <c r="AD409" s="36"/>
      <c r="AE409" s="36"/>
      <c r="AR409" s="192" t="s">
        <v>336</v>
      </c>
      <c r="AT409" s="192" t="s">
        <v>170</v>
      </c>
      <c r="AU409" s="192" t="s">
        <v>83</v>
      </c>
      <c r="AY409" s="19" t="s">
        <v>167</v>
      </c>
      <c r="BE409" s="193">
        <f>IF(N409="základní",J409,0)</f>
        <v>0</v>
      </c>
      <c r="BF409" s="193">
        <f>IF(N409="snížená",J409,0)</f>
        <v>0</v>
      </c>
      <c r="BG409" s="193">
        <f>IF(N409="zákl. přenesená",J409,0)</f>
        <v>0</v>
      </c>
      <c r="BH409" s="193">
        <f>IF(N409="sníž. přenesená",J409,0)</f>
        <v>0</v>
      </c>
      <c r="BI409" s="193">
        <f>IF(N409="nulová",J409,0)</f>
        <v>0</v>
      </c>
      <c r="BJ409" s="19" t="s">
        <v>81</v>
      </c>
      <c r="BK409" s="193">
        <f>ROUND(I409*H409,2)</f>
        <v>0</v>
      </c>
      <c r="BL409" s="19" t="s">
        <v>336</v>
      </c>
      <c r="BM409" s="192" t="s">
        <v>589</v>
      </c>
    </row>
    <row r="410" spans="1:47" s="2" customFormat="1" ht="11.25">
      <c r="A410" s="36"/>
      <c r="B410" s="37"/>
      <c r="C410" s="38"/>
      <c r="D410" s="194" t="s">
        <v>176</v>
      </c>
      <c r="E410" s="38"/>
      <c r="F410" s="195" t="s">
        <v>590</v>
      </c>
      <c r="G410" s="38"/>
      <c r="H410" s="38"/>
      <c r="I410" s="196"/>
      <c r="J410" s="38"/>
      <c r="K410" s="38"/>
      <c r="L410" s="41"/>
      <c r="M410" s="197"/>
      <c r="N410" s="198"/>
      <c r="O410" s="66"/>
      <c r="P410" s="66"/>
      <c r="Q410" s="66"/>
      <c r="R410" s="66"/>
      <c r="S410" s="66"/>
      <c r="T410" s="67"/>
      <c r="U410" s="36"/>
      <c r="V410" s="36"/>
      <c r="W410" s="36"/>
      <c r="X410" s="36"/>
      <c r="Y410" s="36"/>
      <c r="Z410" s="36"/>
      <c r="AA410" s="36"/>
      <c r="AB410" s="36"/>
      <c r="AC410" s="36"/>
      <c r="AD410" s="36"/>
      <c r="AE410" s="36"/>
      <c r="AT410" s="19" t="s">
        <v>176</v>
      </c>
      <c r="AU410" s="19" t="s">
        <v>83</v>
      </c>
    </row>
    <row r="411" spans="2:51" s="13" customFormat="1" ht="11.25">
      <c r="B411" s="199"/>
      <c r="C411" s="200"/>
      <c r="D411" s="201" t="s">
        <v>178</v>
      </c>
      <c r="E411" s="202" t="s">
        <v>21</v>
      </c>
      <c r="F411" s="203" t="s">
        <v>591</v>
      </c>
      <c r="G411" s="200"/>
      <c r="H411" s="204">
        <v>70.983</v>
      </c>
      <c r="I411" s="205"/>
      <c r="J411" s="200"/>
      <c r="K411" s="200"/>
      <c r="L411" s="206"/>
      <c r="M411" s="207"/>
      <c r="N411" s="208"/>
      <c r="O411" s="208"/>
      <c r="P411" s="208"/>
      <c r="Q411" s="208"/>
      <c r="R411" s="208"/>
      <c r="S411" s="208"/>
      <c r="T411" s="209"/>
      <c r="AT411" s="210" t="s">
        <v>178</v>
      </c>
      <c r="AU411" s="210" t="s">
        <v>83</v>
      </c>
      <c r="AV411" s="13" t="s">
        <v>83</v>
      </c>
      <c r="AW411" s="13" t="s">
        <v>34</v>
      </c>
      <c r="AX411" s="13" t="s">
        <v>73</v>
      </c>
      <c r="AY411" s="210" t="s">
        <v>167</v>
      </c>
    </row>
    <row r="412" spans="2:51" s="14" customFormat="1" ht="11.25">
      <c r="B412" s="211"/>
      <c r="C412" s="212"/>
      <c r="D412" s="201" t="s">
        <v>178</v>
      </c>
      <c r="E412" s="213" t="s">
        <v>21</v>
      </c>
      <c r="F412" s="214" t="s">
        <v>180</v>
      </c>
      <c r="G412" s="212"/>
      <c r="H412" s="215">
        <v>70.983</v>
      </c>
      <c r="I412" s="216"/>
      <c r="J412" s="212"/>
      <c r="K412" s="212"/>
      <c r="L412" s="217"/>
      <c r="M412" s="218"/>
      <c r="N412" s="219"/>
      <c r="O412" s="219"/>
      <c r="P412" s="219"/>
      <c r="Q412" s="219"/>
      <c r="R412" s="219"/>
      <c r="S412" s="219"/>
      <c r="T412" s="220"/>
      <c r="AT412" s="221" t="s">
        <v>178</v>
      </c>
      <c r="AU412" s="221" t="s">
        <v>83</v>
      </c>
      <c r="AV412" s="14" t="s">
        <v>168</v>
      </c>
      <c r="AW412" s="14" t="s">
        <v>34</v>
      </c>
      <c r="AX412" s="14" t="s">
        <v>81</v>
      </c>
      <c r="AY412" s="221" t="s">
        <v>167</v>
      </c>
    </row>
    <row r="413" spans="1:65" s="2" customFormat="1" ht="16.5" customHeight="1">
      <c r="A413" s="36"/>
      <c r="B413" s="37"/>
      <c r="C413" s="181" t="s">
        <v>592</v>
      </c>
      <c r="D413" s="181" t="s">
        <v>170</v>
      </c>
      <c r="E413" s="182" t="s">
        <v>593</v>
      </c>
      <c r="F413" s="183" t="s">
        <v>594</v>
      </c>
      <c r="G413" s="184" t="s">
        <v>106</v>
      </c>
      <c r="H413" s="185">
        <v>70.983</v>
      </c>
      <c r="I413" s="186"/>
      <c r="J413" s="187">
        <f>ROUND(I413*H413,2)</f>
        <v>0</v>
      </c>
      <c r="K413" s="183" t="s">
        <v>173</v>
      </c>
      <c r="L413" s="41"/>
      <c r="M413" s="188" t="s">
        <v>21</v>
      </c>
      <c r="N413" s="189" t="s">
        <v>44</v>
      </c>
      <c r="O413" s="66"/>
      <c r="P413" s="190">
        <f>O413*H413</f>
        <v>0</v>
      </c>
      <c r="Q413" s="190">
        <v>0</v>
      </c>
      <c r="R413" s="190">
        <f>Q413*H413</f>
        <v>0</v>
      </c>
      <c r="S413" s="190">
        <v>0</v>
      </c>
      <c r="T413" s="191">
        <f>S413*H413</f>
        <v>0</v>
      </c>
      <c r="U413" s="36"/>
      <c r="V413" s="36"/>
      <c r="W413" s="36"/>
      <c r="X413" s="36"/>
      <c r="Y413" s="36"/>
      <c r="Z413" s="36"/>
      <c r="AA413" s="36"/>
      <c r="AB413" s="36"/>
      <c r="AC413" s="36"/>
      <c r="AD413" s="36"/>
      <c r="AE413" s="36"/>
      <c r="AR413" s="192" t="s">
        <v>336</v>
      </c>
      <c r="AT413" s="192" t="s">
        <v>170</v>
      </c>
      <c r="AU413" s="192" t="s">
        <v>83</v>
      </c>
      <c r="AY413" s="19" t="s">
        <v>167</v>
      </c>
      <c r="BE413" s="193">
        <f>IF(N413="základní",J413,0)</f>
        <v>0</v>
      </c>
      <c r="BF413" s="193">
        <f>IF(N413="snížená",J413,0)</f>
        <v>0</v>
      </c>
      <c r="BG413" s="193">
        <f>IF(N413="zákl. přenesená",J413,0)</f>
        <v>0</v>
      </c>
      <c r="BH413" s="193">
        <f>IF(N413="sníž. přenesená",J413,0)</f>
        <v>0</v>
      </c>
      <c r="BI413" s="193">
        <f>IF(N413="nulová",J413,0)</f>
        <v>0</v>
      </c>
      <c r="BJ413" s="19" t="s">
        <v>81</v>
      </c>
      <c r="BK413" s="193">
        <f>ROUND(I413*H413,2)</f>
        <v>0</v>
      </c>
      <c r="BL413" s="19" t="s">
        <v>336</v>
      </c>
      <c r="BM413" s="192" t="s">
        <v>595</v>
      </c>
    </row>
    <row r="414" spans="1:47" s="2" customFormat="1" ht="11.25">
      <c r="A414" s="36"/>
      <c r="B414" s="37"/>
      <c r="C414" s="38"/>
      <c r="D414" s="194" t="s">
        <v>176</v>
      </c>
      <c r="E414" s="38"/>
      <c r="F414" s="195" t="s">
        <v>596</v>
      </c>
      <c r="G414" s="38"/>
      <c r="H414" s="38"/>
      <c r="I414" s="196"/>
      <c r="J414" s="38"/>
      <c r="K414" s="38"/>
      <c r="L414" s="41"/>
      <c r="M414" s="197"/>
      <c r="N414" s="198"/>
      <c r="O414" s="66"/>
      <c r="P414" s="66"/>
      <c r="Q414" s="66"/>
      <c r="R414" s="66"/>
      <c r="S414" s="66"/>
      <c r="T414" s="67"/>
      <c r="U414" s="36"/>
      <c r="V414" s="36"/>
      <c r="W414" s="36"/>
      <c r="X414" s="36"/>
      <c r="Y414" s="36"/>
      <c r="Z414" s="36"/>
      <c r="AA414" s="36"/>
      <c r="AB414" s="36"/>
      <c r="AC414" s="36"/>
      <c r="AD414" s="36"/>
      <c r="AE414" s="36"/>
      <c r="AT414" s="19" t="s">
        <v>176</v>
      </c>
      <c r="AU414" s="19" t="s">
        <v>83</v>
      </c>
    </row>
    <row r="415" spans="2:51" s="13" customFormat="1" ht="11.25">
      <c r="B415" s="199"/>
      <c r="C415" s="200"/>
      <c r="D415" s="201" t="s">
        <v>178</v>
      </c>
      <c r="E415" s="202" t="s">
        <v>21</v>
      </c>
      <c r="F415" s="203" t="s">
        <v>591</v>
      </c>
      <c r="G415" s="200"/>
      <c r="H415" s="204">
        <v>70.983</v>
      </c>
      <c r="I415" s="205"/>
      <c r="J415" s="200"/>
      <c r="K415" s="200"/>
      <c r="L415" s="206"/>
      <c r="M415" s="207"/>
      <c r="N415" s="208"/>
      <c r="O415" s="208"/>
      <c r="P415" s="208"/>
      <c r="Q415" s="208"/>
      <c r="R415" s="208"/>
      <c r="S415" s="208"/>
      <c r="T415" s="209"/>
      <c r="AT415" s="210" t="s">
        <v>178</v>
      </c>
      <c r="AU415" s="210" t="s">
        <v>83</v>
      </c>
      <c r="AV415" s="13" t="s">
        <v>83</v>
      </c>
      <c r="AW415" s="13" t="s">
        <v>34</v>
      </c>
      <c r="AX415" s="13" t="s">
        <v>73</v>
      </c>
      <c r="AY415" s="210" t="s">
        <v>167</v>
      </c>
    </row>
    <row r="416" spans="2:51" s="14" customFormat="1" ht="11.25">
      <c r="B416" s="211"/>
      <c r="C416" s="212"/>
      <c r="D416" s="201" t="s">
        <v>178</v>
      </c>
      <c r="E416" s="213" t="s">
        <v>21</v>
      </c>
      <c r="F416" s="214" t="s">
        <v>180</v>
      </c>
      <c r="G416" s="212"/>
      <c r="H416" s="215">
        <v>70.983</v>
      </c>
      <c r="I416" s="216"/>
      <c r="J416" s="212"/>
      <c r="K416" s="212"/>
      <c r="L416" s="217"/>
      <c r="M416" s="218"/>
      <c r="N416" s="219"/>
      <c r="O416" s="219"/>
      <c r="P416" s="219"/>
      <c r="Q416" s="219"/>
      <c r="R416" s="219"/>
      <c r="S416" s="219"/>
      <c r="T416" s="220"/>
      <c r="AT416" s="221" t="s">
        <v>178</v>
      </c>
      <c r="AU416" s="221" t="s">
        <v>83</v>
      </c>
      <c r="AV416" s="14" t="s">
        <v>168</v>
      </c>
      <c r="AW416" s="14" t="s">
        <v>34</v>
      </c>
      <c r="AX416" s="14" t="s">
        <v>81</v>
      </c>
      <c r="AY416" s="221" t="s">
        <v>167</v>
      </c>
    </row>
    <row r="417" spans="1:65" s="2" customFormat="1" ht="24.2" customHeight="1">
      <c r="A417" s="36"/>
      <c r="B417" s="37"/>
      <c r="C417" s="181" t="s">
        <v>597</v>
      </c>
      <c r="D417" s="181" t="s">
        <v>170</v>
      </c>
      <c r="E417" s="182" t="s">
        <v>598</v>
      </c>
      <c r="F417" s="183" t="s">
        <v>599</v>
      </c>
      <c r="G417" s="184" t="s">
        <v>106</v>
      </c>
      <c r="H417" s="185">
        <v>235.265</v>
      </c>
      <c r="I417" s="186"/>
      <c r="J417" s="187">
        <f>ROUND(I417*H417,2)</f>
        <v>0</v>
      </c>
      <c r="K417" s="183" t="s">
        <v>173</v>
      </c>
      <c r="L417" s="41"/>
      <c r="M417" s="188" t="s">
        <v>21</v>
      </c>
      <c r="N417" s="189" t="s">
        <v>44</v>
      </c>
      <c r="O417" s="66"/>
      <c r="P417" s="190">
        <f>O417*H417</f>
        <v>0</v>
      </c>
      <c r="Q417" s="190">
        <v>0.00117</v>
      </c>
      <c r="R417" s="190">
        <f>Q417*H417</f>
        <v>0.27526005</v>
      </c>
      <c r="S417" s="190">
        <v>0</v>
      </c>
      <c r="T417" s="191">
        <f>S417*H417</f>
        <v>0</v>
      </c>
      <c r="U417" s="36"/>
      <c r="V417" s="36"/>
      <c r="W417" s="36"/>
      <c r="X417" s="36"/>
      <c r="Y417" s="36"/>
      <c r="Z417" s="36"/>
      <c r="AA417" s="36"/>
      <c r="AB417" s="36"/>
      <c r="AC417" s="36"/>
      <c r="AD417" s="36"/>
      <c r="AE417" s="36"/>
      <c r="AR417" s="192" t="s">
        <v>336</v>
      </c>
      <c r="AT417" s="192" t="s">
        <v>170</v>
      </c>
      <c r="AU417" s="192" t="s">
        <v>83</v>
      </c>
      <c r="AY417" s="19" t="s">
        <v>167</v>
      </c>
      <c r="BE417" s="193">
        <f>IF(N417="základní",J417,0)</f>
        <v>0</v>
      </c>
      <c r="BF417" s="193">
        <f>IF(N417="snížená",J417,0)</f>
        <v>0</v>
      </c>
      <c r="BG417" s="193">
        <f>IF(N417="zákl. přenesená",J417,0)</f>
        <v>0</v>
      </c>
      <c r="BH417" s="193">
        <f>IF(N417="sníž. přenesená",J417,0)</f>
        <v>0</v>
      </c>
      <c r="BI417" s="193">
        <f>IF(N417="nulová",J417,0)</f>
        <v>0</v>
      </c>
      <c r="BJ417" s="19" t="s">
        <v>81</v>
      </c>
      <c r="BK417" s="193">
        <f>ROUND(I417*H417,2)</f>
        <v>0</v>
      </c>
      <c r="BL417" s="19" t="s">
        <v>336</v>
      </c>
      <c r="BM417" s="192" t="s">
        <v>600</v>
      </c>
    </row>
    <row r="418" spans="1:47" s="2" customFormat="1" ht="11.25">
      <c r="A418" s="36"/>
      <c r="B418" s="37"/>
      <c r="C418" s="38"/>
      <c r="D418" s="194" t="s">
        <v>176</v>
      </c>
      <c r="E418" s="38"/>
      <c r="F418" s="195" t="s">
        <v>601</v>
      </c>
      <c r="G418" s="38"/>
      <c r="H418" s="38"/>
      <c r="I418" s="196"/>
      <c r="J418" s="38"/>
      <c r="K418" s="38"/>
      <c r="L418" s="41"/>
      <c r="M418" s="197"/>
      <c r="N418" s="198"/>
      <c r="O418" s="66"/>
      <c r="P418" s="66"/>
      <c r="Q418" s="66"/>
      <c r="R418" s="66"/>
      <c r="S418" s="66"/>
      <c r="T418" s="67"/>
      <c r="U418" s="36"/>
      <c r="V418" s="36"/>
      <c r="W418" s="36"/>
      <c r="X418" s="36"/>
      <c r="Y418" s="36"/>
      <c r="Z418" s="36"/>
      <c r="AA418" s="36"/>
      <c r="AB418" s="36"/>
      <c r="AC418" s="36"/>
      <c r="AD418" s="36"/>
      <c r="AE418" s="36"/>
      <c r="AT418" s="19" t="s">
        <v>176</v>
      </c>
      <c r="AU418" s="19" t="s">
        <v>83</v>
      </c>
    </row>
    <row r="419" spans="2:51" s="15" customFormat="1" ht="11.25">
      <c r="B419" s="222"/>
      <c r="C419" s="223"/>
      <c r="D419" s="201" t="s">
        <v>178</v>
      </c>
      <c r="E419" s="224" t="s">
        <v>21</v>
      </c>
      <c r="F419" s="225" t="s">
        <v>602</v>
      </c>
      <c r="G419" s="223"/>
      <c r="H419" s="224" t="s">
        <v>21</v>
      </c>
      <c r="I419" s="226"/>
      <c r="J419" s="223"/>
      <c r="K419" s="223"/>
      <c r="L419" s="227"/>
      <c r="M419" s="228"/>
      <c r="N419" s="229"/>
      <c r="O419" s="229"/>
      <c r="P419" s="229"/>
      <c r="Q419" s="229"/>
      <c r="R419" s="229"/>
      <c r="S419" s="229"/>
      <c r="T419" s="230"/>
      <c r="AT419" s="231" t="s">
        <v>178</v>
      </c>
      <c r="AU419" s="231" t="s">
        <v>83</v>
      </c>
      <c r="AV419" s="15" t="s">
        <v>81</v>
      </c>
      <c r="AW419" s="15" t="s">
        <v>34</v>
      </c>
      <c r="AX419" s="15" t="s">
        <v>73</v>
      </c>
      <c r="AY419" s="231" t="s">
        <v>167</v>
      </c>
    </row>
    <row r="420" spans="2:51" s="15" customFormat="1" ht="11.25">
      <c r="B420" s="222"/>
      <c r="C420" s="223"/>
      <c r="D420" s="201" t="s">
        <v>178</v>
      </c>
      <c r="E420" s="224" t="s">
        <v>21</v>
      </c>
      <c r="F420" s="225" t="s">
        <v>603</v>
      </c>
      <c r="G420" s="223"/>
      <c r="H420" s="224" t="s">
        <v>21</v>
      </c>
      <c r="I420" s="226"/>
      <c r="J420" s="223"/>
      <c r="K420" s="223"/>
      <c r="L420" s="227"/>
      <c r="M420" s="228"/>
      <c r="N420" s="229"/>
      <c r="O420" s="229"/>
      <c r="P420" s="229"/>
      <c r="Q420" s="229"/>
      <c r="R420" s="229"/>
      <c r="S420" s="229"/>
      <c r="T420" s="230"/>
      <c r="AT420" s="231" t="s">
        <v>178</v>
      </c>
      <c r="AU420" s="231" t="s">
        <v>83</v>
      </c>
      <c r="AV420" s="15" t="s">
        <v>81</v>
      </c>
      <c r="AW420" s="15" t="s">
        <v>34</v>
      </c>
      <c r="AX420" s="15" t="s">
        <v>73</v>
      </c>
      <c r="AY420" s="231" t="s">
        <v>167</v>
      </c>
    </row>
    <row r="421" spans="2:51" s="13" customFormat="1" ht="11.25">
      <c r="B421" s="199"/>
      <c r="C421" s="200"/>
      <c r="D421" s="201" t="s">
        <v>178</v>
      </c>
      <c r="E421" s="202" t="s">
        <v>21</v>
      </c>
      <c r="F421" s="203" t="s">
        <v>604</v>
      </c>
      <c r="G421" s="200"/>
      <c r="H421" s="204">
        <v>110.085</v>
      </c>
      <c r="I421" s="205"/>
      <c r="J421" s="200"/>
      <c r="K421" s="200"/>
      <c r="L421" s="206"/>
      <c r="M421" s="207"/>
      <c r="N421" s="208"/>
      <c r="O421" s="208"/>
      <c r="P421" s="208"/>
      <c r="Q421" s="208"/>
      <c r="R421" s="208"/>
      <c r="S421" s="208"/>
      <c r="T421" s="209"/>
      <c r="AT421" s="210" t="s">
        <v>178</v>
      </c>
      <c r="AU421" s="210" t="s">
        <v>83</v>
      </c>
      <c r="AV421" s="13" t="s">
        <v>83</v>
      </c>
      <c r="AW421" s="13" t="s">
        <v>34</v>
      </c>
      <c r="AX421" s="13" t="s">
        <v>73</v>
      </c>
      <c r="AY421" s="210" t="s">
        <v>167</v>
      </c>
    </row>
    <row r="422" spans="2:51" s="13" customFormat="1" ht="11.25">
      <c r="B422" s="199"/>
      <c r="C422" s="200"/>
      <c r="D422" s="201" t="s">
        <v>178</v>
      </c>
      <c r="E422" s="202" t="s">
        <v>21</v>
      </c>
      <c r="F422" s="203" t="s">
        <v>605</v>
      </c>
      <c r="G422" s="200"/>
      <c r="H422" s="204">
        <v>125.18</v>
      </c>
      <c r="I422" s="205"/>
      <c r="J422" s="200"/>
      <c r="K422" s="200"/>
      <c r="L422" s="206"/>
      <c r="M422" s="207"/>
      <c r="N422" s="208"/>
      <c r="O422" s="208"/>
      <c r="P422" s="208"/>
      <c r="Q422" s="208"/>
      <c r="R422" s="208"/>
      <c r="S422" s="208"/>
      <c r="T422" s="209"/>
      <c r="AT422" s="210" t="s">
        <v>178</v>
      </c>
      <c r="AU422" s="210" t="s">
        <v>83</v>
      </c>
      <c r="AV422" s="13" t="s">
        <v>83</v>
      </c>
      <c r="AW422" s="13" t="s">
        <v>34</v>
      </c>
      <c r="AX422" s="13" t="s">
        <v>73</v>
      </c>
      <c r="AY422" s="210" t="s">
        <v>167</v>
      </c>
    </row>
    <row r="423" spans="2:51" s="14" customFormat="1" ht="11.25">
      <c r="B423" s="211"/>
      <c r="C423" s="212"/>
      <c r="D423" s="201" t="s">
        <v>178</v>
      </c>
      <c r="E423" s="213" t="s">
        <v>606</v>
      </c>
      <c r="F423" s="214" t="s">
        <v>180</v>
      </c>
      <c r="G423" s="212"/>
      <c r="H423" s="215">
        <v>235.265</v>
      </c>
      <c r="I423" s="216"/>
      <c r="J423" s="212"/>
      <c r="K423" s="212"/>
      <c r="L423" s="217"/>
      <c r="M423" s="218"/>
      <c r="N423" s="219"/>
      <c r="O423" s="219"/>
      <c r="P423" s="219"/>
      <c r="Q423" s="219"/>
      <c r="R423" s="219"/>
      <c r="S423" s="219"/>
      <c r="T423" s="220"/>
      <c r="AT423" s="221" t="s">
        <v>178</v>
      </c>
      <c r="AU423" s="221" t="s">
        <v>83</v>
      </c>
      <c r="AV423" s="14" t="s">
        <v>168</v>
      </c>
      <c r="AW423" s="14" t="s">
        <v>34</v>
      </c>
      <c r="AX423" s="14" t="s">
        <v>81</v>
      </c>
      <c r="AY423" s="221" t="s">
        <v>167</v>
      </c>
    </row>
    <row r="424" spans="1:65" s="2" customFormat="1" ht="16.5" customHeight="1">
      <c r="A424" s="36"/>
      <c r="B424" s="37"/>
      <c r="C424" s="243" t="s">
        <v>607</v>
      </c>
      <c r="D424" s="243" t="s">
        <v>378</v>
      </c>
      <c r="E424" s="244" t="s">
        <v>608</v>
      </c>
      <c r="F424" s="245" t="s">
        <v>609</v>
      </c>
      <c r="G424" s="246" t="s">
        <v>106</v>
      </c>
      <c r="H424" s="247">
        <v>247.028</v>
      </c>
      <c r="I424" s="248"/>
      <c r="J424" s="249">
        <f>ROUND(I424*H424,2)</f>
        <v>0</v>
      </c>
      <c r="K424" s="245" t="s">
        <v>369</v>
      </c>
      <c r="L424" s="250"/>
      <c r="M424" s="251" t="s">
        <v>21</v>
      </c>
      <c r="N424" s="252" t="s">
        <v>44</v>
      </c>
      <c r="O424" s="66"/>
      <c r="P424" s="190">
        <f>O424*H424</f>
        <v>0</v>
      </c>
      <c r="Q424" s="190">
        <v>0.00283</v>
      </c>
      <c r="R424" s="190">
        <f>Q424*H424</f>
        <v>0.69908924</v>
      </c>
      <c r="S424" s="190">
        <v>0</v>
      </c>
      <c r="T424" s="191">
        <f>S424*H424</f>
        <v>0</v>
      </c>
      <c r="U424" s="36"/>
      <c r="V424" s="36"/>
      <c r="W424" s="36"/>
      <c r="X424" s="36"/>
      <c r="Y424" s="36"/>
      <c r="Z424" s="36"/>
      <c r="AA424" s="36"/>
      <c r="AB424" s="36"/>
      <c r="AC424" s="36"/>
      <c r="AD424" s="36"/>
      <c r="AE424" s="36"/>
      <c r="AR424" s="192" t="s">
        <v>433</v>
      </c>
      <c r="AT424" s="192" t="s">
        <v>378</v>
      </c>
      <c r="AU424" s="192" t="s">
        <v>83</v>
      </c>
      <c r="AY424" s="19" t="s">
        <v>167</v>
      </c>
      <c r="BE424" s="193">
        <f>IF(N424="základní",J424,0)</f>
        <v>0</v>
      </c>
      <c r="BF424" s="193">
        <f>IF(N424="snížená",J424,0)</f>
        <v>0</v>
      </c>
      <c r="BG424" s="193">
        <f>IF(N424="zákl. přenesená",J424,0)</f>
        <v>0</v>
      </c>
      <c r="BH424" s="193">
        <f>IF(N424="sníž. přenesená",J424,0)</f>
        <v>0</v>
      </c>
      <c r="BI424" s="193">
        <f>IF(N424="nulová",J424,0)</f>
        <v>0</v>
      </c>
      <c r="BJ424" s="19" t="s">
        <v>81</v>
      </c>
      <c r="BK424" s="193">
        <f>ROUND(I424*H424,2)</f>
        <v>0</v>
      </c>
      <c r="BL424" s="19" t="s">
        <v>336</v>
      </c>
      <c r="BM424" s="192" t="s">
        <v>610</v>
      </c>
    </row>
    <row r="425" spans="1:47" s="2" customFormat="1" ht="136.5">
      <c r="A425" s="36"/>
      <c r="B425" s="37"/>
      <c r="C425" s="38"/>
      <c r="D425" s="201" t="s">
        <v>397</v>
      </c>
      <c r="E425" s="38"/>
      <c r="F425" s="253" t="s">
        <v>611</v>
      </c>
      <c r="G425" s="38"/>
      <c r="H425" s="38"/>
      <c r="I425" s="196"/>
      <c r="J425" s="38"/>
      <c r="K425" s="38"/>
      <c r="L425" s="41"/>
      <c r="M425" s="197"/>
      <c r="N425" s="198"/>
      <c r="O425" s="66"/>
      <c r="P425" s="66"/>
      <c r="Q425" s="66"/>
      <c r="R425" s="66"/>
      <c r="S425" s="66"/>
      <c r="T425" s="67"/>
      <c r="U425" s="36"/>
      <c r="V425" s="36"/>
      <c r="W425" s="36"/>
      <c r="X425" s="36"/>
      <c r="Y425" s="36"/>
      <c r="Z425" s="36"/>
      <c r="AA425" s="36"/>
      <c r="AB425" s="36"/>
      <c r="AC425" s="36"/>
      <c r="AD425" s="36"/>
      <c r="AE425" s="36"/>
      <c r="AT425" s="19" t="s">
        <v>397</v>
      </c>
      <c r="AU425" s="19" t="s">
        <v>83</v>
      </c>
    </row>
    <row r="426" spans="2:51" s="13" customFormat="1" ht="11.25">
      <c r="B426" s="199"/>
      <c r="C426" s="200"/>
      <c r="D426" s="201" t="s">
        <v>178</v>
      </c>
      <c r="E426" s="200"/>
      <c r="F426" s="203" t="s">
        <v>612</v>
      </c>
      <c r="G426" s="200"/>
      <c r="H426" s="204">
        <v>247.028</v>
      </c>
      <c r="I426" s="205"/>
      <c r="J426" s="200"/>
      <c r="K426" s="200"/>
      <c r="L426" s="206"/>
      <c r="M426" s="207"/>
      <c r="N426" s="208"/>
      <c r="O426" s="208"/>
      <c r="P426" s="208"/>
      <c r="Q426" s="208"/>
      <c r="R426" s="208"/>
      <c r="S426" s="208"/>
      <c r="T426" s="209"/>
      <c r="AT426" s="210" t="s">
        <v>178</v>
      </c>
      <c r="AU426" s="210" t="s">
        <v>83</v>
      </c>
      <c r="AV426" s="13" t="s">
        <v>83</v>
      </c>
      <c r="AW426" s="13" t="s">
        <v>4</v>
      </c>
      <c r="AX426" s="13" t="s">
        <v>81</v>
      </c>
      <c r="AY426" s="210" t="s">
        <v>167</v>
      </c>
    </row>
    <row r="427" spans="1:65" s="2" customFormat="1" ht="16.5" customHeight="1">
      <c r="A427" s="36"/>
      <c r="B427" s="37"/>
      <c r="C427" s="181" t="s">
        <v>613</v>
      </c>
      <c r="D427" s="181" t="s">
        <v>170</v>
      </c>
      <c r="E427" s="182" t="s">
        <v>614</v>
      </c>
      <c r="F427" s="183" t="s">
        <v>615</v>
      </c>
      <c r="G427" s="184" t="s">
        <v>183</v>
      </c>
      <c r="H427" s="185">
        <v>249.7</v>
      </c>
      <c r="I427" s="186"/>
      <c r="J427" s="187">
        <f>ROUND(I427*H427,2)</f>
        <v>0</v>
      </c>
      <c r="K427" s="183" t="s">
        <v>173</v>
      </c>
      <c r="L427" s="41"/>
      <c r="M427" s="188" t="s">
        <v>21</v>
      </c>
      <c r="N427" s="189" t="s">
        <v>44</v>
      </c>
      <c r="O427" s="66"/>
      <c r="P427" s="190">
        <f>O427*H427</f>
        <v>0</v>
      </c>
      <c r="Q427" s="190">
        <v>0.0002</v>
      </c>
      <c r="R427" s="190">
        <f>Q427*H427</f>
        <v>0.04994</v>
      </c>
      <c r="S427" s="190">
        <v>0</v>
      </c>
      <c r="T427" s="191">
        <f>S427*H427</f>
        <v>0</v>
      </c>
      <c r="U427" s="36"/>
      <c r="V427" s="36"/>
      <c r="W427" s="36"/>
      <c r="X427" s="36"/>
      <c r="Y427" s="36"/>
      <c r="Z427" s="36"/>
      <c r="AA427" s="36"/>
      <c r="AB427" s="36"/>
      <c r="AC427" s="36"/>
      <c r="AD427" s="36"/>
      <c r="AE427" s="36"/>
      <c r="AR427" s="192" t="s">
        <v>336</v>
      </c>
      <c r="AT427" s="192" t="s">
        <v>170</v>
      </c>
      <c r="AU427" s="192" t="s">
        <v>83</v>
      </c>
      <c r="AY427" s="19" t="s">
        <v>167</v>
      </c>
      <c r="BE427" s="193">
        <f>IF(N427="základní",J427,0)</f>
        <v>0</v>
      </c>
      <c r="BF427" s="193">
        <f>IF(N427="snížená",J427,0)</f>
        <v>0</v>
      </c>
      <c r="BG427" s="193">
        <f>IF(N427="zákl. přenesená",J427,0)</f>
        <v>0</v>
      </c>
      <c r="BH427" s="193">
        <f>IF(N427="sníž. přenesená",J427,0)</f>
        <v>0</v>
      </c>
      <c r="BI427" s="193">
        <f>IF(N427="nulová",J427,0)</f>
        <v>0</v>
      </c>
      <c r="BJ427" s="19" t="s">
        <v>81</v>
      </c>
      <c r="BK427" s="193">
        <f>ROUND(I427*H427,2)</f>
        <v>0</v>
      </c>
      <c r="BL427" s="19" t="s">
        <v>336</v>
      </c>
      <c r="BM427" s="192" t="s">
        <v>616</v>
      </c>
    </row>
    <row r="428" spans="1:47" s="2" customFormat="1" ht="11.25">
      <c r="A428" s="36"/>
      <c r="B428" s="37"/>
      <c r="C428" s="38"/>
      <c r="D428" s="194" t="s">
        <v>176</v>
      </c>
      <c r="E428" s="38"/>
      <c r="F428" s="195" t="s">
        <v>617</v>
      </c>
      <c r="G428" s="38"/>
      <c r="H428" s="38"/>
      <c r="I428" s="196"/>
      <c r="J428" s="38"/>
      <c r="K428" s="38"/>
      <c r="L428" s="41"/>
      <c r="M428" s="197"/>
      <c r="N428" s="198"/>
      <c r="O428" s="66"/>
      <c r="P428" s="66"/>
      <c r="Q428" s="66"/>
      <c r="R428" s="66"/>
      <c r="S428" s="66"/>
      <c r="T428" s="67"/>
      <c r="U428" s="36"/>
      <c r="V428" s="36"/>
      <c r="W428" s="36"/>
      <c r="X428" s="36"/>
      <c r="Y428" s="36"/>
      <c r="Z428" s="36"/>
      <c r="AA428" s="36"/>
      <c r="AB428" s="36"/>
      <c r="AC428" s="36"/>
      <c r="AD428" s="36"/>
      <c r="AE428" s="36"/>
      <c r="AT428" s="19" t="s">
        <v>176</v>
      </c>
      <c r="AU428" s="19" t="s">
        <v>83</v>
      </c>
    </row>
    <row r="429" spans="2:51" s="15" customFormat="1" ht="11.25">
      <c r="B429" s="222"/>
      <c r="C429" s="223"/>
      <c r="D429" s="201" t="s">
        <v>178</v>
      </c>
      <c r="E429" s="224" t="s">
        <v>21</v>
      </c>
      <c r="F429" s="225" t="s">
        <v>618</v>
      </c>
      <c r="G429" s="223"/>
      <c r="H429" s="224" t="s">
        <v>21</v>
      </c>
      <c r="I429" s="226"/>
      <c r="J429" s="223"/>
      <c r="K429" s="223"/>
      <c r="L429" s="227"/>
      <c r="M429" s="228"/>
      <c r="N429" s="229"/>
      <c r="O429" s="229"/>
      <c r="P429" s="229"/>
      <c r="Q429" s="229"/>
      <c r="R429" s="229"/>
      <c r="S429" s="229"/>
      <c r="T429" s="230"/>
      <c r="AT429" s="231" t="s">
        <v>178</v>
      </c>
      <c r="AU429" s="231" t="s">
        <v>83</v>
      </c>
      <c r="AV429" s="15" t="s">
        <v>81</v>
      </c>
      <c r="AW429" s="15" t="s">
        <v>34</v>
      </c>
      <c r="AX429" s="15" t="s">
        <v>73</v>
      </c>
      <c r="AY429" s="231" t="s">
        <v>167</v>
      </c>
    </row>
    <row r="430" spans="2:51" s="13" customFormat="1" ht="11.25">
      <c r="B430" s="199"/>
      <c r="C430" s="200"/>
      <c r="D430" s="201" t="s">
        <v>178</v>
      </c>
      <c r="E430" s="202" t="s">
        <v>21</v>
      </c>
      <c r="F430" s="203" t="s">
        <v>619</v>
      </c>
      <c r="G430" s="200"/>
      <c r="H430" s="204">
        <v>15.5</v>
      </c>
      <c r="I430" s="205"/>
      <c r="J430" s="200"/>
      <c r="K430" s="200"/>
      <c r="L430" s="206"/>
      <c r="M430" s="207"/>
      <c r="N430" s="208"/>
      <c r="O430" s="208"/>
      <c r="P430" s="208"/>
      <c r="Q430" s="208"/>
      <c r="R430" s="208"/>
      <c r="S430" s="208"/>
      <c r="T430" s="209"/>
      <c r="AT430" s="210" t="s">
        <v>178</v>
      </c>
      <c r="AU430" s="210" t="s">
        <v>83</v>
      </c>
      <c r="AV430" s="13" t="s">
        <v>83</v>
      </c>
      <c r="AW430" s="13" t="s">
        <v>34</v>
      </c>
      <c r="AX430" s="13" t="s">
        <v>73</v>
      </c>
      <c r="AY430" s="210" t="s">
        <v>167</v>
      </c>
    </row>
    <row r="431" spans="2:51" s="13" customFormat="1" ht="11.25">
      <c r="B431" s="199"/>
      <c r="C431" s="200"/>
      <c r="D431" s="201" t="s">
        <v>178</v>
      </c>
      <c r="E431" s="202" t="s">
        <v>21</v>
      </c>
      <c r="F431" s="203" t="s">
        <v>620</v>
      </c>
      <c r="G431" s="200"/>
      <c r="H431" s="204">
        <v>19.1</v>
      </c>
      <c r="I431" s="205"/>
      <c r="J431" s="200"/>
      <c r="K431" s="200"/>
      <c r="L431" s="206"/>
      <c r="M431" s="207"/>
      <c r="N431" s="208"/>
      <c r="O431" s="208"/>
      <c r="P431" s="208"/>
      <c r="Q431" s="208"/>
      <c r="R431" s="208"/>
      <c r="S431" s="208"/>
      <c r="T431" s="209"/>
      <c r="AT431" s="210" t="s">
        <v>178</v>
      </c>
      <c r="AU431" s="210" t="s">
        <v>83</v>
      </c>
      <c r="AV431" s="13" t="s">
        <v>83</v>
      </c>
      <c r="AW431" s="13" t="s">
        <v>34</v>
      </c>
      <c r="AX431" s="13" t="s">
        <v>73</v>
      </c>
      <c r="AY431" s="210" t="s">
        <v>167</v>
      </c>
    </row>
    <row r="432" spans="2:51" s="13" customFormat="1" ht="11.25">
      <c r="B432" s="199"/>
      <c r="C432" s="200"/>
      <c r="D432" s="201" t="s">
        <v>178</v>
      </c>
      <c r="E432" s="202" t="s">
        <v>21</v>
      </c>
      <c r="F432" s="203" t="s">
        <v>621</v>
      </c>
      <c r="G432" s="200"/>
      <c r="H432" s="204">
        <v>17.1</v>
      </c>
      <c r="I432" s="205"/>
      <c r="J432" s="200"/>
      <c r="K432" s="200"/>
      <c r="L432" s="206"/>
      <c r="M432" s="207"/>
      <c r="N432" s="208"/>
      <c r="O432" s="208"/>
      <c r="P432" s="208"/>
      <c r="Q432" s="208"/>
      <c r="R432" s="208"/>
      <c r="S432" s="208"/>
      <c r="T432" s="209"/>
      <c r="AT432" s="210" t="s">
        <v>178</v>
      </c>
      <c r="AU432" s="210" t="s">
        <v>83</v>
      </c>
      <c r="AV432" s="13" t="s">
        <v>83</v>
      </c>
      <c r="AW432" s="13" t="s">
        <v>34</v>
      </c>
      <c r="AX432" s="13" t="s">
        <v>73</v>
      </c>
      <c r="AY432" s="210" t="s">
        <v>167</v>
      </c>
    </row>
    <row r="433" spans="2:51" s="13" customFormat="1" ht="11.25">
      <c r="B433" s="199"/>
      <c r="C433" s="200"/>
      <c r="D433" s="201" t="s">
        <v>178</v>
      </c>
      <c r="E433" s="202" t="s">
        <v>21</v>
      </c>
      <c r="F433" s="203" t="s">
        <v>622</v>
      </c>
      <c r="G433" s="200"/>
      <c r="H433" s="204">
        <v>17.1</v>
      </c>
      <c r="I433" s="205"/>
      <c r="J433" s="200"/>
      <c r="K433" s="200"/>
      <c r="L433" s="206"/>
      <c r="M433" s="207"/>
      <c r="N433" s="208"/>
      <c r="O433" s="208"/>
      <c r="P433" s="208"/>
      <c r="Q433" s="208"/>
      <c r="R433" s="208"/>
      <c r="S433" s="208"/>
      <c r="T433" s="209"/>
      <c r="AT433" s="210" t="s">
        <v>178</v>
      </c>
      <c r="AU433" s="210" t="s">
        <v>83</v>
      </c>
      <c r="AV433" s="13" t="s">
        <v>83</v>
      </c>
      <c r="AW433" s="13" t="s">
        <v>34</v>
      </c>
      <c r="AX433" s="13" t="s">
        <v>73</v>
      </c>
      <c r="AY433" s="210" t="s">
        <v>167</v>
      </c>
    </row>
    <row r="434" spans="2:51" s="13" customFormat="1" ht="11.25">
      <c r="B434" s="199"/>
      <c r="C434" s="200"/>
      <c r="D434" s="201" t="s">
        <v>178</v>
      </c>
      <c r="E434" s="202" t="s">
        <v>21</v>
      </c>
      <c r="F434" s="203" t="s">
        <v>623</v>
      </c>
      <c r="G434" s="200"/>
      <c r="H434" s="204">
        <v>15.5</v>
      </c>
      <c r="I434" s="205"/>
      <c r="J434" s="200"/>
      <c r="K434" s="200"/>
      <c r="L434" s="206"/>
      <c r="M434" s="207"/>
      <c r="N434" s="208"/>
      <c r="O434" s="208"/>
      <c r="P434" s="208"/>
      <c r="Q434" s="208"/>
      <c r="R434" s="208"/>
      <c r="S434" s="208"/>
      <c r="T434" s="209"/>
      <c r="AT434" s="210" t="s">
        <v>178</v>
      </c>
      <c r="AU434" s="210" t="s">
        <v>83</v>
      </c>
      <c r="AV434" s="13" t="s">
        <v>83</v>
      </c>
      <c r="AW434" s="13" t="s">
        <v>34</v>
      </c>
      <c r="AX434" s="13" t="s">
        <v>73</v>
      </c>
      <c r="AY434" s="210" t="s">
        <v>167</v>
      </c>
    </row>
    <row r="435" spans="2:51" s="13" customFormat="1" ht="11.25">
      <c r="B435" s="199"/>
      <c r="C435" s="200"/>
      <c r="D435" s="201" t="s">
        <v>178</v>
      </c>
      <c r="E435" s="202" t="s">
        <v>21</v>
      </c>
      <c r="F435" s="203" t="s">
        <v>624</v>
      </c>
      <c r="G435" s="200"/>
      <c r="H435" s="204">
        <v>15.5</v>
      </c>
      <c r="I435" s="205"/>
      <c r="J435" s="200"/>
      <c r="K435" s="200"/>
      <c r="L435" s="206"/>
      <c r="M435" s="207"/>
      <c r="N435" s="208"/>
      <c r="O435" s="208"/>
      <c r="P435" s="208"/>
      <c r="Q435" s="208"/>
      <c r="R435" s="208"/>
      <c r="S435" s="208"/>
      <c r="T435" s="209"/>
      <c r="AT435" s="210" t="s">
        <v>178</v>
      </c>
      <c r="AU435" s="210" t="s">
        <v>83</v>
      </c>
      <c r="AV435" s="13" t="s">
        <v>83</v>
      </c>
      <c r="AW435" s="13" t="s">
        <v>34</v>
      </c>
      <c r="AX435" s="13" t="s">
        <v>73</v>
      </c>
      <c r="AY435" s="210" t="s">
        <v>167</v>
      </c>
    </row>
    <row r="436" spans="2:51" s="13" customFormat="1" ht="11.25">
      <c r="B436" s="199"/>
      <c r="C436" s="200"/>
      <c r="D436" s="201" t="s">
        <v>178</v>
      </c>
      <c r="E436" s="202" t="s">
        <v>21</v>
      </c>
      <c r="F436" s="203" t="s">
        <v>625</v>
      </c>
      <c r="G436" s="200"/>
      <c r="H436" s="204">
        <v>14.3</v>
      </c>
      <c r="I436" s="205"/>
      <c r="J436" s="200"/>
      <c r="K436" s="200"/>
      <c r="L436" s="206"/>
      <c r="M436" s="207"/>
      <c r="N436" s="208"/>
      <c r="O436" s="208"/>
      <c r="P436" s="208"/>
      <c r="Q436" s="208"/>
      <c r="R436" s="208"/>
      <c r="S436" s="208"/>
      <c r="T436" s="209"/>
      <c r="AT436" s="210" t="s">
        <v>178</v>
      </c>
      <c r="AU436" s="210" t="s">
        <v>83</v>
      </c>
      <c r="AV436" s="13" t="s">
        <v>83</v>
      </c>
      <c r="AW436" s="13" t="s">
        <v>34</v>
      </c>
      <c r="AX436" s="13" t="s">
        <v>73</v>
      </c>
      <c r="AY436" s="210" t="s">
        <v>167</v>
      </c>
    </row>
    <row r="437" spans="2:51" s="13" customFormat="1" ht="11.25">
      <c r="B437" s="199"/>
      <c r="C437" s="200"/>
      <c r="D437" s="201" t="s">
        <v>178</v>
      </c>
      <c r="E437" s="202" t="s">
        <v>21</v>
      </c>
      <c r="F437" s="203" t="s">
        <v>626</v>
      </c>
      <c r="G437" s="200"/>
      <c r="H437" s="204">
        <v>14.3</v>
      </c>
      <c r="I437" s="205"/>
      <c r="J437" s="200"/>
      <c r="K437" s="200"/>
      <c r="L437" s="206"/>
      <c r="M437" s="207"/>
      <c r="N437" s="208"/>
      <c r="O437" s="208"/>
      <c r="P437" s="208"/>
      <c r="Q437" s="208"/>
      <c r="R437" s="208"/>
      <c r="S437" s="208"/>
      <c r="T437" s="209"/>
      <c r="AT437" s="210" t="s">
        <v>178</v>
      </c>
      <c r="AU437" s="210" t="s">
        <v>83</v>
      </c>
      <c r="AV437" s="13" t="s">
        <v>83</v>
      </c>
      <c r="AW437" s="13" t="s">
        <v>34</v>
      </c>
      <c r="AX437" s="13" t="s">
        <v>73</v>
      </c>
      <c r="AY437" s="210" t="s">
        <v>167</v>
      </c>
    </row>
    <row r="438" spans="2:51" s="13" customFormat="1" ht="11.25">
      <c r="B438" s="199"/>
      <c r="C438" s="200"/>
      <c r="D438" s="201" t="s">
        <v>178</v>
      </c>
      <c r="E438" s="202" t="s">
        <v>21</v>
      </c>
      <c r="F438" s="203" t="s">
        <v>627</v>
      </c>
      <c r="G438" s="200"/>
      <c r="H438" s="204">
        <v>19.1</v>
      </c>
      <c r="I438" s="205"/>
      <c r="J438" s="200"/>
      <c r="K438" s="200"/>
      <c r="L438" s="206"/>
      <c r="M438" s="207"/>
      <c r="N438" s="208"/>
      <c r="O438" s="208"/>
      <c r="P438" s="208"/>
      <c r="Q438" s="208"/>
      <c r="R438" s="208"/>
      <c r="S438" s="208"/>
      <c r="T438" s="209"/>
      <c r="AT438" s="210" t="s">
        <v>178</v>
      </c>
      <c r="AU438" s="210" t="s">
        <v>83</v>
      </c>
      <c r="AV438" s="13" t="s">
        <v>83</v>
      </c>
      <c r="AW438" s="13" t="s">
        <v>34</v>
      </c>
      <c r="AX438" s="13" t="s">
        <v>73</v>
      </c>
      <c r="AY438" s="210" t="s">
        <v>167</v>
      </c>
    </row>
    <row r="439" spans="2:51" s="13" customFormat="1" ht="11.25">
      <c r="B439" s="199"/>
      <c r="C439" s="200"/>
      <c r="D439" s="201" t="s">
        <v>178</v>
      </c>
      <c r="E439" s="202" t="s">
        <v>21</v>
      </c>
      <c r="F439" s="203" t="s">
        <v>628</v>
      </c>
      <c r="G439" s="200"/>
      <c r="H439" s="204">
        <v>15.5</v>
      </c>
      <c r="I439" s="205"/>
      <c r="J439" s="200"/>
      <c r="K439" s="200"/>
      <c r="L439" s="206"/>
      <c r="M439" s="207"/>
      <c r="N439" s="208"/>
      <c r="O439" s="208"/>
      <c r="P439" s="208"/>
      <c r="Q439" s="208"/>
      <c r="R439" s="208"/>
      <c r="S439" s="208"/>
      <c r="T439" s="209"/>
      <c r="AT439" s="210" t="s">
        <v>178</v>
      </c>
      <c r="AU439" s="210" t="s">
        <v>83</v>
      </c>
      <c r="AV439" s="13" t="s">
        <v>83</v>
      </c>
      <c r="AW439" s="13" t="s">
        <v>34</v>
      </c>
      <c r="AX439" s="13" t="s">
        <v>73</v>
      </c>
      <c r="AY439" s="210" t="s">
        <v>167</v>
      </c>
    </row>
    <row r="440" spans="2:51" s="13" customFormat="1" ht="11.25">
      <c r="B440" s="199"/>
      <c r="C440" s="200"/>
      <c r="D440" s="201" t="s">
        <v>178</v>
      </c>
      <c r="E440" s="202" t="s">
        <v>21</v>
      </c>
      <c r="F440" s="203" t="s">
        <v>629</v>
      </c>
      <c r="G440" s="200"/>
      <c r="H440" s="204">
        <v>17.1</v>
      </c>
      <c r="I440" s="205"/>
      <c r="J440" s="200"/>
      <c r="K440" s="200"/>
      <c r="L440" s="206"/>
      <c r="M440" s="207"/>
      <c r="N440" s="208"/>
      <c r="O440" s="208"/>
      <c r="P440" s="208"/>
      <c r="Q440" s="208"/>
      <c r="R440" s="208"/>
      <c r="S440" s="208"/>
      <c r="T440" s="209"/>
      <c r="AT440" s="210" t="s">
        <v>178</v>
      </c>
      <c r="AU440" s="210" t="s">
        <v>83</v>
      </c>
      <c r="AV440" s="13" t="s">
        <v>83</v>
      </c>
      <c r="AW440" s="13" t="s">
        <v>34</v>
      </c>
      <c r="AX440" s="13" t="s">
        <v>73</v>
      </c>
      <c r="AY440" s="210" t="s">
        <v>167</v>
      </c>
    </row>
    <row r="441" spans="2:51" s="13" customFormat="1" ht="11.25">
      <c r="B441" s="199"/>
      <c r="C441" s="200"/>
      <c r="D441" s="201" t="s">
        <v>178</v>
      </c>
      <c r="E441" s="202" t="s">
        <v>21</v>
      </c>
      <c r="F441" s="203" t="s">
        <v>630</v>
      </c>
      <c r="G441" s="200"/>
      <c r="H441" s="204">
        <v>14.3</v>
      </c>
      <c r="I441" s="205"/>
      <c r="J441" s="200"/>
      <c r="K441" s="200"/>
      <c r="L441" s="206"/>
      <c r="M441" s="207"/>
      <c r="N441" s="208"/>
      <c r="O441" s="208"/>
      <c r="P441" s="208"/>
      <c r="Q441" s="208"/>
      <c r="R441" s="208"/>
      <c r="S441" s="208"/>
      <c r="T441" s="209"/>
      <c r="AT441" s="210" t="s">
        <v>178</v>
      </c>
      <c r="AU441" s="210" t="s">
        <v>83</v>
      </c>
      <c r="AV441" s="13" t="s">
        <v>83</v>
      </c>
      <c r="AW441" s="13" t="s">
        <v>34</v>
      </c>
      <c r="AX441" s="13" t="s">
        <v>73</v>
      </c>
      <c r="AY441" s="210" t="s">
        <v>167</v>
      </c>
    </row>
    <row r="442" spans="2:51" s="13" customFormat="1" ht="11.25">
      <c r="B442" s="199"/>
      <c r="C442" s="200"/>
      <c r="D442" s="201" t="s">
        <v>178</v>
      </c>
      <c r="E442" s="202" t="s">
        <v>21</v>
      </c>
      <c r="F442" s="203" t="s">
        <v>631</v>
      </c>
      <c r="G442" s="200"/>
      <c r="H442" s="204">
        <v>19.1</v>
      </c>
      <c r="I442" s="205"/>
      <c r="J442" s="200"/>
      <c r="K442" s="200"/>
      <c r="L442" s="206"/>
      <c r="M442" s="207"/>
      <c r="N442" s="208"/>
      <c r="O442" s="208"/>
      <c r="P442" s="208"/>
      <c r="Q442" s="208"/>
      <c r="R442" s="208"/>
      <c r="S442" s="208"/>
      <c r="T442" s="209"/>
      <c r="AT442" s="210" t="s">
        <v>178</v>
      </c>
      <c r="AU442" s="210" t="s">
        <v>83</v>
      </c>
      <c r="AV442" s="13" t="s">
        <v>83</v>
      </c>
      <c r="AW442" s="13" t="s">
        <v>34</v>
      </c>
      <c r="AX442" s="13" t="s">
        <v>73</v>
      </c>
      <c r="AY442" s="210" t="s">
        <v>167</v>
      </c>
    </row>
    <row r="443" spans="2:51" s="13" customFormat="1" ht="11.25">
      <c r="B443" s="199"/>
      <c r="C443" s="200"/>
      <c r="D443" s="201" t="s">
        <v>178</v>
      </c>
      <c r="E443" s="202" t="s">
        <v>21</v>
      </c>
      <c r="F443" s="203" t="s">
        <v>632</v>
      </c>
      <c r="G443" s="200"/>
      <c r="H443" s="204">
        <v>19.1</v>
      </c>
      <c r="I443" s="205"/>
      <c r="J443" s="200"/>
      <c r="K443" s="200"/>
      <c r="L443" s="206"/>
      <c r="M443" s="207"/>
      <c r="N443" s="208"/>
      <c r="O443" s="208"/>
      <c r="P443" s="208"/>
      <c r="Q443" s="208"/>
      <c r="R443" s="208"/>
      <c r="S443" s="208"/>
      <c r="T443" s="209"/>
      <c r="AT443" s="210" t="s">
        <v>178</v>
      </c>
      <c r="AU443" s="210" t="s">
        <v>83</v>
      </c>
      <c r="AV443" s="13" t="s">
        <v>83</v>
      </c>
      <c r="AW443" s="13" t="s">
        <v>34</v>
      </c>
      <c r="AX443" s="13" t="s">
        <v>73</v>
      </c>
      <c r="AY443" s="210" t="s">
        <v>167</v>
      </c>
    </row>
    <row r="444" spans="2:51" s="13" customFormat="1" ht="11.25">
      <c r="B444" s="199"/>
      <c r="C444" s="200"/>
      <c r="D444" s="201" t="s">
        <v>178</v>
      </c>
      <c r="E444" s="202" t="s">
        <v>21</v>
      </c>
      <c r="F444" s="203" t="s">
        <v>633</v>
      </c>
      <c r="G444" s="200"/>
      <c r="H444" s="204">
        <v>17.1</v>
      </c>
      <c r="I444" s="205"/>
      <c r="J444" s="200"/>
      <c r="K444" s="200"/>
      <c r="L444" s="206"/>
      <c r="M444" s="207"/>
      <c r="N444" s="208"/>
      <c r="O444" s="208"/>
      <c r="P444" s="208"/>
      <c r="Q444" s="208"/>
      <c r="R444" s="208"/>
      <c r="S444" s="208"/>
      <c r="T444" s="209"/>
      <c r="AT444" s="210" t="s">
        <v>178</v>
      </c>
      <c r="AU444" s="210" t="s">
        <v>83</v>
      </c>
      <c r="AV444" s="13" t="s">
        <v>83</v>
      </c>
      <c r="AW444" s="13" t="s">
        <v>34</v>
      </c>
      <c r="AX444" s="13" t="s">
        <v>73</v>
      </c>
      <c r="AY444" s="210" t="s">
        <v>167</v>
      </c>
    </row>
    <row r="445" spans="2:51" s="14" customFormat="1" ht="11.25">
      <c r="B445" s="211"/>
      <c r="C445" s="212"/>
      <c r="D445" s="201" t="s">
        <v>178</v>
      </c>
      <c r="E445" s="213" t="s">
        <v>21</v>
      </c>
      <c r="F445" s="214" t="s">
        <v>180</v>
      </c>
      <c r="G445" s="212"/>
      <c r="H445" s="215">
        <v>249.7</v>
      </c>
      <c r="I445" s="216"/>
      <c r="J445" s="212"/>
      <c r="K445" s="212"/>
      <c r="L445" s="217"/>
      <c r="M445" s="218"/>
      <c r="N445" s="219"/>
      <c r="O445" s="219"/>
      <c r="P445" s="219"/>
      <c r="Q445" s="219"/>
      <c r="R445" s="219"/>
      <c r="S445" s="219"/>
      <c r="T445" s="220"/>
      <c r="AT445" s="221" t="s">
        <v>178</v>
      </c>
      <c r="AU445" s="221" t="s">
        <v>83</v>
      </c>
      <c r="AV445" s="14" t="s">
        <v>168</v>
      </c>
      <c r="AW445" s="14" t="s">
        <v>34</v>
      </c>
      <c r="AX445" s="14" t="s">
        <v>81</v>
      </c>
      <c r="AY445" s="221" t="s">
        <v>167</v>
      </c>
    </row>
    <row r="446" spans="1:65" s="2" customFormat="1" ht="16.5" customHeight="1">
      <c r="A446" s="36"/>
      <c r="B446" s="37"/>
      <c r="C446" s="181" t="s">
        <v>634</v>
      </c>
      <c r="D446" s="181" t="s">
        <v>170</v>
      </c>
      <c r="E446" s="182" t="s">
        <v>635</v>
      </c>
      <c r="F446" s="183" t="s">
        <v>636</v>
      </c>
      <c r="G446" s="184" t="s">
        <v>106</v>
      </c>
      <c r="H446" s="185">
        <v>49.67</v>
      </c>
      <c r="I446" s="186"/>
      <c r="J446" s="187">
        <f>ROUND(I446*H446,2)</f>
        <v>0</v>
      </c>
      <c r="K446" s="183" t="s">
        <v>173</v>
      </c>
      <c r="L446" s="41"/>
      <c r="M446" s="188" t="s">
        <v>21</v>
      </c>
      <c r="N446" s="189" t="s">
        <v>44</v>
      </c>
      <c r="O446" s="66"/>
      <c r="P446" s="190">
        <f>O446*H446</f>
        <v>0</v>
      </c>
      <c r="Q446" s="190">
        <v>0</v>
      </c>
      <c r="R446" s="190">
        <f>Q446*H446</f>
        <v>0</v>
      </c>
      <c r="S446" s="190">
        <v>0.0021</v>
      </c>
      <c r="T446" s="191">
        <f>S446*H446</f>
        <v>0.104307</v>
      </c>
      <c r="U446" s="36"/>
      <c r="V446" s="36"/>
      <c r="W446" s="36"/>
      <c r="X446" s="36"/>
      <c r="Y446" s="36"/>
      <c r="Z446" s="36"/>
      <c r="AA446" s="36"/>
      <c r="AB446" s="36"/>
      <c r="AC446" s="36"/>
      <c r="AD446" s="36"/>
      <c r="AE446" s="36"/>
      <c r="AR446" s="192" t="s">
        <v>336</v>
      </c>
      <c r="AT446" s="192" t="s">
        <v>170</v>
      </c>
      <c r="AU446" s="192" t="s">
        <v>83</v>
      </c>
      <c r="AY446" s="19" t="s">
        <v>167</v>
      </c>
      <c r="BE446" s="193">
        <f>IF(N446="základní",J446,0)</f>
        <v>0</v>
      </c>
      <c r="BF446" s="193">
        <f>IF(N446="snížená",J446,0)</f>
        <v>0</v>
      </c>
      <c r="BG446" s="193">
        <f>IF(N446="zákl. přenesená",J446,0)</f>
        <v>0</v>
      </c>
      <c r="BH446" s="193">
        <f>IF(N446="sníž. přenesená",J446,0)</f>
        <v>0</v>
      </c>
      <c r="BI446" s="193">
        <f>IF(N446="nulová",J446,0)</f>
        <v>0</v>
      </c>
      <c r="BJ446" s="19" t="s">
        <v>81</v>
      </c>
      <c r="BK446" s="193">
        <f>ROUND(I446*H446,2)</f>
        <v>0</v>
      </c>
      <c r="BL446" s="19" t="s">
        <v>336</v>
      </c>
      <c r="BM446" s="192" t="s">
        <v>637</v>
      </c>
    </row>
    <row r="447" spans="1:47" s="2" customFormat="1" ht="11.25">
      <c r="A447" s="36"/>
      <c r="B447" s="37"/>
      <c r="C447" s="38"/>
      <c r="D447" s="194" t="s">
        <v>176</v>
      </c>
      <c r="E447" s="38"/>
      <c r="F447" s="195" t="s">
        <v>638</v>
      </c>
      <c r="G447" s="38"/>
      <c r="H447" s="38"/>
      <c r="I447" s="196"/>
      <c r="J447" s="38"/>
      <c r="K447" s="38"/>
      <c r="L447" s="41"/>
      <c r="M447" s="197"/>
      <c r="N447" s="198"/>
      <c r="O447" s="66"/>
      <c r="P447" s="66"/>
      <c r="Q447" s="66"/>
      <c r="R447" s="66"/>
      <c r="S447" s="66"/>
      <c r="T447" s="67"/>
      <c r="U447" s="36"/>
      <c r="V447" s="36"/>
      <c r="W447" s="36"/>
      <c r="X447" s="36"/>
      <c r="Y447" s="36"/>
      <c r="Z447" s="36"/>
      <c r="AA447" s="36"/>
      <c r="AB447" s="36"/>
      <c r="AC447" s="36"/>
      <c r="AD447" s="36"/>
      <c r="AE447" s="36"/>
      <c r="AT447" s="19" t="s">
        <v>176</v>
      </c>
      <c r="AU447" s="19" t="s">
        <v>83</v>
      </c>
    </row>
    <row r="448" spans="2:51" s="15" customFormat="1" ht="11.25">
      <c r="B448" s="222"/>
      <c r="C448" s="223"/>
      <c r="D448" s="201" t="s">
        <v>178</v>
      </c>
      <c r="E448" s="224" t="s">
        <v>21</v>
      </c>
      <c r="F448" s="225" t="s">
        <v>639</v>
      </c>
      <c r="G448" s="223"/>
      <c r="H448" s="224" t="s">
        <v>21</v>
      </c>
      <c r="I448" s="226"/>
      <c r="J448" s="223"/>
      <c r="K448" s="223"/>
      <c r="L448" s="227"/>
      <c r="M448" s="228"/>
      <c r="N448" s="229"/>
      <c r="O448" s="229"/>
      <c r="P448" s="229"/>
      <c r="Q448" s="229"/>
      <c r="R448" s="229"/>
      <c r="S448" s="229"/>
      <c r="T448" s="230"/>
      <c r="AT448" s="231" t="s">
        <v>178</v>
      </c>
      <c r="AU448" s="231" t="s">
        <v>83</v>
      </c>
      <c r="AV448" s="15" t="s">
        <v>81</v>
      </c>
      <c r="AW448" s="15" t="s">
        <v>34</v>
      </c>
      <c r="AX448" s="15" t="s">
        <v>73</v>
      </c>
      <c r="AY448" s="231" t="s">
        <v>167</v>
      </c>
    </row>
    <row r="449" spans="2:51" s="13" customFormat="1" ht="11.25">
      <c r="B449" s="199"/>
      <c r="C449" s="200"/>
      <c r="D449" s="201" t="s">
        <v>178</v>
      </c>
      <c r="E449" s="202" t="s">
        <v>21</v>
      </c>
      <c r="F449" s="203" t="s">
        <v>640</v>
      </c>
      <c r="G449" s="200"/>
      <c r="H449" s="204">
        <v>49.67</v>
      </c>
      <c r="I449" s="205"/>
      <c r="J449" s="200"/>
      <c r="K449" s="200"/>
      <c r="L449" s="206"/>
      <c r="M449" s="207"/>
      <c r="N449" s="208"/>
      <c r="O449" s="208"/>
      <c r="P449" s="208"/>
      <c r="Q449" s="208"/>
      <c r="R449" s="208"/>
      <c r="S449" s="208"/>
      <c r="T449" s="209"/>
      <c r="AT449" s="210" t="s">
        <v>178</v>
      </c>
      <c r="AU449" s="210" t="s">
        <v>83</v>
      </c>
      <c r="AV449" s="13" t="s">
        <v>83</v>
      </c>
      <c r="AW449" s="13" t="s">
        <v>34</v>
      </c>
      <c r="AX449" s="13" t="s">
        <v>73</v>
      </c>
      <c r="AY449" s="210" t="s">
        <v>167</v>
      </c>
    </row>
    <row r="450" spans="2:51" s="14" customFormat="1" ht="11.25">
      <c r="B450" s="211"/>
      <c r="C450" s="212"/>
      <c r="D450" s="201" t="s">
        <v>178</v>
      </c>
      <c r="E450" s="213" t="s">
        <v>21</v>
      </c>
      <c r="F450" s="214" t="s">
        <v>180</v>
      </c>
      <c r="G450" s="212"/>
      <c r="H450" s="215">
        <v>49.67</v>
      </c>
      <c r="I450" s="216"/>
      <c r="J450" s="212"/>
      <c r="K450" s="212"/>
      <c r="L450" s="217"/>
      <c r="M450" s="218"/>
      <c r="N450" s="219"/>
      <c r="O450" s="219"/>
      <c r="P450" s="219"/>
      <c r="Q450" s="219"/>
      <c r="R450" s="219"/>
      <c r="S450" s="219"/>
      <c r="T450" s="220"/>
      <c r="AT450" s="221" t="s">
        <v>178</v>
      </c>
      <c r="AU450" s="221" t="s">
        <v>83</v>
      </c>
      <c r="AV450" s="14" t="s">
        <v>168</v>
      </c>
      <c r="AW450" s="14" t="s">
        <v>34</v>
      </c>
      <c r="AX450" s="14" t="s">
        <v>81</v>
      </c>
      <c r="AY450" s="221" t="s">
        <v>167</v>
      </c>
    </row>
    <row r="451" spans="1:65" s="2" customFormat="1" ht="37.9" customHeight="1">
      <c r="A451" s="36"/>
      <c r="B451" s="37"/>
      <c r="C451" s="181" t="s">
        <v>641</v>
      </c>
      <c r="D451" s="181" t="s">
        <v>170</v>
      </c>
      <c r="E451" s="182" t="s">
        <v>642</v>
      </c>
      <c r="F451" s="183" t="s">
        <v>643</v>
      </c>
      <c r="G451" s="184" t="s">
        <v>499</v>
      </c>
      <c r="H451" s="185">
        <v>2.015</v>
      </c>
      <c r="I451" s="186"/>
      <c r="J451" s="187">
        <f>ROUND(I451*H451,2)</f>
        <v>0</v>
      </c>
      <c r="K451" s="183" t="s">
        <v>173</v>
      </c>
      <c r="L451" s="41"/>
      <c r="M451" s="188" t="s">
        <v>21</v>
      </c>
      <c r="N451" s="189" t="s">
        <v>44</v>
      </c>
      <c r="O451" s="66"/>
      <c r="P451" s="190">
        <f>O451*H451</f>
        <v>0</v>
      </c>
      <c r="Q451" s="190">
        <v>0</v>
      </c>
      <c r="R451" s="190">
        <f>Q451*H451</f>
        <v>0</v>
      </c>
      <c r="S451" s="190">
        <v>0</v>
      </c>
      <c r="T451" s="191">
        <f>S451*H451</f>
        <v>0</v>
      </c>
      <c r="U451" s="36"/>
      <c r="V451" s="36"/>
      <c r="W451" s="36"/>
      <c r="X451" s="36"/>
      <c r="Y451" s="36"/>
      <c r="Z451" s="36"/>
      <c r="AA451" s="36"/>
      <c r="AB451" s="36"/>
      <c r="AC451" s="36"/>
      <c r="AD451" s="36"/>
      <c r="AE451" s="36"/>
      <c r="AR451" s="192" t="s">
        <v>336</v>
      </c>
      <c r="AT451" s="192" t="s">
        <v>170</v>
      </c>
      <c r="AU451" s="192" t="s">
        <v>83</v>
      </c>
      <c r="AY451" s="19" t="s">
        <v>167</v>
      </c>
      <c r="BE451" s="193">
        <f>IF(N451="základní",J451,0)</f>
        <v>0</v>
      </c>
      <c r="BF451" s="193">
        <f>IF(N451="snížená",J451,0)</f>
        <v>0</v>
      </c>
      <c r="BG451" s="193">
        <f>IF(N451="zákl. přenesená",J451,0)</f>
        <v>0</v>
      </c>
      <c r="BH451" s="193">
        <f>IF(N451="sníž. přenesená",J451,0)</f>
        <v>0</v>
      </c>
      <c r="BI451" s="193">
        <f>IF(N451="nulová",J451,0)</f>
        <v>0</v>
      </c>
      <c r="BJ451" s="19" t="s">
        <v>81</v>
      </c>
      <c r="BK451" s="193">
        <f>ROUND(I451*H451,2)</f>
        <v>0</v>
      </c>
      <c r="BL451" s="19" t="s">
        <v>336</v>
      </c>
      <c r="BM451" s="192" t="s">
        <v>644</v>
      </c>
    </row>
    <row r="452" spans="1:47" s="2" customFormat="1" ht="11.25">
      <c r="A452" s="36"/>
      <c r="B452" s="37"/>
      <c r="C452" s="38"/>
      <c r="D452" s="194" t="s">
        <v>176</v>
      </c>
      <c r="E452" s="38"/>
      <c r="F452" s="195" t="s">
        <v>645</v>
      </c>
      <c r="G452" s="38"/>
      <c r="H452" s="38"/>
      <c r="I452" s="196"/>
      <c r="J452" s="38"/>
      <c r="K452" s="38"/>
      <c r="L452" s="41"/>
      <c r="M452" s="197"/>
      <c r="N452" s="198"/>
      <c r="O452" s="66"/>
      <c r="P452" s="66"/>
      <c r="Q452" s="66"/>
      <c r="R452" s="66"/>
      <c r="S452" s="66"/>
      <c r="T452" s="67"/>
      <c r="U452" s="36"/>
      <c r="V452" s="36"/>
      <c r="W452" s="36"/>
      <c r="X452" s="36"/>
      <c r="Y452" s="36"/>
      <c r="Z452" s="36"/>
      <c r="AA452" s="36"/>
      <c r="AB452" s="36"/>
      <c r="AC452" s="36"/>
      <c r="AD452" s="36"/>
      <c r="AE452" s="36"/>
      <c r="AT452" s="19" t="s">
        <v>176</v>
      </c>
      <c r="AU452" s="19" t="s">
        <v>83</v>
      </c>
    </row>
    <row r="453" spans="1:65" s="2" customFormat="1" ht="33" customHeight="1">
      <c r="A453" s="36"/>
      <c r="B453" s="37"/>
      <c r="C453" s="181" t="s">
        <v>646</v>
      </c>
      <c r="D453" s="181" t="s">
        <v>170</v>
      </c>
      <c r="E453" s="182" t="s">
        <v>647</v>
      </c>
      <c r="F453" s="183" t="s">
        <v>648</v>
      </c>
      <c r="G453" s="184" t="s">
        <v>499</v>
      </c>
      <c r="H453" s="185">
        <v>2.015</v>
      </c>
      <c r="I453" s="186"/>
      <c r="J453" s="187">
        <f>ROUND(I453*H453,2)</f>
        <v>0</v>
      </c>
      <c r="K453" s="183" t="s">
        <v>173</v>
      </c>
      <c r="L453" s="41"/>
      <c r="M453" s="188" t="s">
        <v>21</v>
      </c>
      <c r="N453" s="189" t="s">
        <v>44</v>
      </c>
      <c r="O453" s="66"/>
      <c r="P453" s="190">
        <f>O453*H453</f>
        <v>0</v>
      </c>
      <c r="Q453" s="190">
        <v>0</v>
      </c>
      <c r="R453" s="190">
        <f>Q453*H453</f>
        <v>0</v>
      </c>
      <c r="S453" s="190">
        <v>0</v>
      </c>
      <c r="T453" s="191">
        <f>S453*H453</f>
        <v>0</v>
      </c>
      <c r="U453" s="36"/>
      <c r="V453" s="36"/>
      <c r="W453" s="36"/>
      <c r="X453" s="36"/>
      <c r="Y453" s="36"/>
      <c r="Z453" s="36"/>
      <c r="AA453" s="36"/>
      <c r="AB453" s="36"/>
      <c r="AC453" s="36"/>
      <c r="AD453" s="36"/>
      <c r="AE453" s="36"/>
      <c r="AR453" s="192" t="s">
        <v>336</v>
      </c>
      <c r="AT453" s="192" t="s">
        <v>170</v>
      </c>
      <c r="AU453" s="192" t="s">
        <v>83</v>
      </c>
      <c r="AY453" s="19" t="s">
        <v>167</v>
      </c>
      <c r="BE453" s="193">
        <f>IF(N453="základní",J453,0)</f>
        <v>0</v>
      </c>
      <c r="BF453" s="193">
        <f>IF(N453="snížená",J453,0)</f>
        <v>0</v>
      </c>
      <c r="BG453" s="193">
        <f>IF(N453="zákl. přenesená",J453,0)</f>
        <v>0</v>
      </c>
      <c r="BH453" s="193">
        <f>IF(N453="sníž. přenesená",J453,0)</f>
        <v>0</v>
      </c>
      <c r="BI453" s="193">
        <f>IF(N453="nulová",J453,0)</f>
        <v>0</v>
      </c>
      <c r="BJ453" s="19" t="s">
        <v>81</v>
      </c>
      <c r="BK453" s="193">
        <f>ROUND(I453*H453,2)</f>
        <v>0</v>
      </c>
      <c r="BL453" s="19" t="s">
        <v>336</v>
      </c>
      <c r="BM453" s="192" t="s">
        <v>649</v>
      </c>
    </row>
    <row r="454" spans="1:47" s="2" customFormat="1" ht="11.25">
      <c r="A454" s="36"/>
      <c r="B454" s="37"/>
      <c r="C454" s="38"/>
      <c r="D454" s="194" t="s">
        <v>176</v>
      </c>
      <c r="E454" s="38"/>
      <c r="F454" s="195" t="s">
        <v>650</v>
      </c>
      <c r="G454" s="38"/>
      <c r="H454" s="38"/>
      <c r="I454" s="196"/>
      <c r="J454" s="38"/>
      <c r="K454" s="38"/>
      <c r="L454" s="41"/>
      <c r="M454" s="197"/>
      <c r="N454" s="198"/>
      <c r="O454" s="66"/>
      <c r="P454" s="66"/>
      <c r="Q454" s="66"/>
      <c r="R454" s="66"/>
      <c r="S454" s="66"/>
      <c r="T454" s="67"/>
      <c r="U454" s="36"/>
      <c r="V454" s="36"/>
      <c r="W454" s="36"/>
      <c r="X454" s="36"/>
      <c r="Y454" s="36"/>
      <c r="Z454" s="36"/>
      <c r="AA454" s="36"/>
      <c r="AB454" s="36"/>
      <c r="AC454" s="36"/>
      <c r="AD454" s="36"/>
      <c r="AE454" s="36"/>
      <c r="AT454" s="19" t="s">
        <v>176</v>
      </c>
      <c r="AU454" s="19" t="s">
        <v>83</v>
      </c>
    </row>
    <row r="455" spans="2:63" s="12" customFormat="1" ht="22.9" customHeight="1">
      <c r="B455" s="165"/>
      <c r="C455" s="166"/>
      <c r="D455" s="167" t="s">
        <v>72</v>
      </c>
      <c r="E455" s="179" t="s">
        <v>651</v>
      </c>
      <c r="F455" s="179" t="s">
        <v>652</v>
      </c>
      <c r="G455" s="166"/>
      <c r="H455" s="166"/>
      <c r="I455" s="169"/>
      <c r="J455" s="180">
        <f>BK455</f>
        <v>0</v>
      </c>
      <c r="K455" s="166"/>
      <c r="L455" s="171"/>
      <c r="M455" s="172"/>
      <c r="N455" s="173"/>
      <c r="O455" s="173"/>
      <c r="P455" s="174">
        <f>SUM(P456:P473)</f>
        <v>0</v>
      </c>
      <c r="Q455" s="173"/>
      <c r="R455" s="174">
        <f>SUM(R456:R473)</f>
        <v>0</v>
      </c>
      <c r="S455" s="173"/>
      <c r="T455" s="175">
        <f>SUM(T456:T473)</f>
        <v>1.008</v>
      </c>
      <c r="AR455" s="176" t="s">
        <v>83</v>
      </c>
      <c r="AT455" s="177" t="s">
        <v>72</v>
      </c>
      <c r="AU455" s="177" t="s">
        <v>81</v>
      </c>
      <c r="AY455" s="176" t="s">
        <v>167</v>
      </c>
      <c r="BK455" s="178">
        <f>SUM(BK456:BK473)</f>
        <v>0</v>
      </c>
    </row>
    <row r="456" spans="1:65" s="2" customFormat="1" ht="24.2" customHeight="1">
      <c r="A456" s="36"/>
      <c r="B456" s="37"/>
      <c r="C456" s="181" t="s">
        <v>653</v>
      </c>
      <c r="D456" s="181" t="s">
        <v>170</v>
      </c>
      <c r="E456" s="182" t="s">
        <v>654</v>
      </c>
      <c r="F456" s="183" t="s">
        <v>655</v>
      </c>
      <c r="G456" s="184" t="s">
        <v>656</v>
      </c>
      <c r="H456" s="185">
        <v>15</v>
      </c>
      <c r="I456" s="186"/>
      <c r="J456" s="187">
        <f>ROUND(I456*H456,2)</f>
        <v>0</v>
      </c>
      <c r="K456" s="183" t="s">
        <v>369</v>
      </c>
      <c r="L456" s="41"/>
      <c r="M456" s="188" t="s">
        <v>21</v>
      </c>
      <c r="N456" s="189" t="s">
        <v>44</v>
      </c>
      <c r="O456" s="66"/>
      <c r="P456" s="190">
        <f>O456*H456</f>
        <v>0</v>
      </c>
      <c r="Q456" s="190">
        <v>0</v>
      </c>
      <c r="R456" s="190">
        <f>Q456*H456</f>
        <v>0</v>
      </c>
      <c r="S456" s="190">
        <v>0</v>
      </c>
      <c r="T456" s="191">
        <f>S456*H456</f>
        <v>0</v>
      </c>
      <c r="U456" s="36"/>
      <c r="V456" s="36"/>
      <c r="W456" s="36"/>
      <c r="X456" s="36"/>
      <c r="Y456" s="36"/>
      <c r="Z456" s="36"/>
      <c r="AA456" s="36"/>
      <c r="AB456" s="36"/>
      <c r="AC456" s="36"/>
      <c r="AD456" s="36"/>
      <c r="AE456" s="36"/>
      <c r="AR456" s="192" t="s">
        <v>336</v>
      </c>
      <c r="AT456" s="192" t="s">
        <v>170</v>
      </c>
      <c r="AU456" s="192" t="s">
        <v>83</v>
      </c>
      <c r="AY456" s="19" t="s">
        <v>167</v>
      </c>
      <c r="BE456" s="193">
        <f>IF(N456="základní",J456,0)</f>
        <v>0</v>
      </c>
      <c r="BF456" s="193">
        <f>IF(N456="snížená",J456,0)</f>
        <v>0</v>
      </c>
      <c r="BG456" s="193">
        <f>IF(N456="zákl. přenesená",J456,0)</f>
        <v>0</v>
      </c>
      <c r="BH456" s="193">
        <f>IF(N456="sníž. přenesená",J456,0)</f>
        <v>0</v>
      </c>
      <c r="BI456" s="193">
        <f>IF(N456="nulová",J456,0)</f>
        <v>0</v>
      </c>
      <c r="BJ456" s="19" t="s">
        <v>81</v>
      </c>
      <c r="BK456" s="193">
        <f>ROUND(I456*H456,2)</f>
        <v>0</v>
      </c>
      <c r="BL456" s="19" t="s">
        <v>336</v>
      </c>
      <c r="BM456" s="192" t="s">
        <v>657</v>
      </c>
    </row>
    <row r="457" spans="1:47" s="2" customFormat="1" ht="19.5">
      <c r="A457" s="36"/>
      <c r="B457" s="37"/>
      <c r="C457" s="38"/>
      <c r="D457" s="201" t="s">
        <v>397</v>
      </c>
      <c r="E457" s="38"/>
      <c r="F457" s="253" t="s">
        <v>658</v>
      </c>
      <c r="G457" s="38"/>
      <c r="H457" s="38"/>
      <c r="I457" s="196"/>
      <c r="J457" s="38"/>
      <c r="K457" s="38"/>
      <c r="L457" s="41"/>
      <c r="M457" s="197"/>
      <c r="N457" s="198"/>
      <c r="O457" s="66"/>
      <c r="P457" s="66"/>
      <c r="Q457" s="66"/>
      <c r="R457" s="66"/>
      <c r="S457" s="66"/>
      <c r="T457" s="67"/>
      <c r="U457" s="36"/>
      <c r="V457" s="36"/>
      <c r="W457" s="36"/>
      <c r="X457" s="36"/>
      <c r="Y457" s="36"/>
      <c r="Z457" s="36"/>
      <c r="AA457" s="36"/>
      <c r="AB457" s="36"/>
      <c r="AC457" s="36"/>
      <c r="AD457" s="36"/>
      <c r="AE457" s="36"/>
      <c r="AT457" s="19" t="s">
        <v>397</v>
      </c>
      <c r="AU457" s="19" t="s">
        <v>83</v>
      </c>
    </row>
    <row r="458" spans="1:65" s="2" customFormat="1" ht="24.2" customHeight="1">
      <c r="A458" s="36"/>
      <c r="B458" s="37"/>
      <c r="C458" s="181" t="s">
        <v>659</v>
      </c>
      <c r="D458" s="181" t="s">
        <v>170</v>
      </c>
      <c r="E458" s="182" t="s">
        <v>660</v>
      </c>
      <c r="F458" s="183" t="s">
        <v>661</v>
      </c>
      <c r="G458" s="184" t="s">
        <v>656</v>
      </c>
      <c r="H458" s="185">
        <v>9</v>
      </c>
      <c r="I458" s="186"/>
      <c r="J458" s="187">
        <f>ROUND(I458*H458,2)</f>
        <v>0</v>
      </c>
      <c r="K458" s="183" t="s">
        <v>369</v>
      </c>
      <c r="L458" s="41"/>
      <c r="M458" s="188" t="s">
        <v>21</v>
      </c>
      <c r="N458" s="189" t="s">
        <v>44</v>
      </c>
      <c r="O458" s="66"/>
      <c r="P458" s="190">
        <f>O458*H458</f>
        <v>0</v>
      </c>
      <c r="Q458" s="190">
        <v>0</v>
      </c>
      <c r="R458" s="190">
        <f>Q458*H458</f>
        <v>0</v>
      </c>
      <c r="S458" s="190">
        <v>0</v>
      </c>
      <c r="T458" s="191">
        <f>S458*H458</f>
        <v>0</v>
      </c>
      <c r="U458" s="36"/>
      <c r="V458" s="36"/>
      <c r="W458" s="36"/>
      <c r="X458" s="36"/>
      <c r="Y458" s="36"/>
      <c r="Z458" s="36"/>
      <c r="AA458" s="36"/>
      <c r="AB458" s="36"/>
      <c r="AC458" s="36"/>
      <c r="AD458" s="36"/>
      <c r="AE458" s="36"/>
      <c r="AR458" s="192" t="s">
        <v>336</v>
      </c>
      <c r="AT458" s="192" t="s">
        <v>170</v>
      </c>
      <c r="AU458" s="192" t="s">
        <v>83</v>
      </c>
      <c r="AY458" s="19" t="s">
        <v>167</v>
      </c>
      <c r="BE458" s="193">
        <f>IF(N458="základní",J458,0)</f>
        <v>0</v>
      </c>
      <c r="BF458" s="193">
        <f>IF(N458="snížená",J458,0)</f>
        <v>0</v>
      </c>
      <c r="BG458" s="193">
        <f>IF(N458="zákl. přenesená",J458,0)</f>
        <v>0</v>
      </c>
      <c r="BH458" s="193">
        <f>IF(N458="sníž. přenesená",J458,0)</f>
        <v>0</v>
      </c>
      <c r="BI458" s="193">
        <f>IF(N458="nulová",J458,0)</f>
        <v>0</v>
      </c>
      <c r="BJ458" s="19" t="s">
        <v>81</v>
      </c>
      <c r="BK458" s="193">
        <f>ROUND(I458*H458,2)</f>
        <v>0</v>
      </c>
      <c r="BL458" s="19" t="s">
        <v>336</v>
      </c>
      <c r="BM458" s="192" t="s">
        <v>662</v>
      </c>
    </row>
    <row r="459" spans="1:47" s="2" customFormat="1" ht="19.5">
      <c r="A459" s="36"/>
      <c r="B459" s="37"/>
      <c r="C459" s="38"/>
      <c r="D459" s="201" t="s">
        <v>397</v>
      </c>
      <c r="E459" s="38"/>
      <c r="F459" s="253" t="s">
        <v>658</v>
      </c>
      <c r="G459" s="38"/>
      <c r="H459" s="38"/>
      <c r="I459" s="196"/>
      <c r="J459" s="38"/>
      <c r="K459" s="38"/>
      <c r="L459" s="41"/>
      <c r="M459" s="197"/>
      <c r="N459" s="198"/>
      <c r="O459" s="66"/>
      <c r="P459" s="66"/>
      <c r="Q459" s="66"/>
      <c r="R459" s="66"/>
      <c r="S459" s="66"/>
      <c r="T459" s="67"/>
      <c r="U459" s="36"/>
      <c r="V459" s="36"/>
      <c r="W459" s="36"/>
      <c r="X459" s="36"/>
      <c r="Y459" s="36"/>
      <c r="Z459" s="36"/>
      <c r="AA459" s="36"/>
      <c r="AB459" s="36"/>
      <c r="AC459" s="36"/>
      <c r="AD459" s="36"/>
      <c r="AE459" s="36"/>
      <c r="AT459" s="19" t="s">
        <v>397</v>
      </c>
      <c r="AU459" s="19" t="s">
        <v>83</v>
      </c>
    </row>
    <row r="460" spans="1:65" s="2" customFormat="1" ht="24.2" customHeight="1">
      <c r="A460" s="36"/>
      <c r="B460" s="37"/>
      <c r="C460" s="181" t="s">
        <v>663</v>
      </c>
      <c r="D460" s="181" t="s">
        <v>170</v>
      </c>
      <c r="E460" s="182" t="s">
        <v>664</v>
      </c>
      <c r="F460" s="183" t="s">
        <v>665</v>
      </c>
      <c r="G460" s="184" t="s">
        <v>656</v>
      </c>
      <c r="H460" s="185">
        <v>13</v>
      </c>
      <c r="I460" s="186"/>
      <c r="J460" s="187">
        <f>ROUND(I460*H460,2)</f>
        <v>0</v>
      </c>
      <c r="K460" s="183" t="s">
        <v>369</v>
      </c>
      <c r="L460" s="41"/>
      <c r="M460" s="188" t="s">
        <v>21</v>
      </c>
      <c r="N460" s="189" t="s">
        <v>44</v>
      </c>
      <c r="O460" s="66"/>
      <c r="P460" s="190">
        <f>O460*H460</f>
        <v>0</v>
      </c>
      <c r="Q460" s="190">
        <v>0</v>
      </c>
      <c r="R460" s="190">
        <f>Q460*H460</f>
        <v>0</v>
      </c>
      <c r="S460" s="190">
        <v>0</v>
      </c>
      <c r="T460" s="191">
        <f>S460*H460</f>
        <v>0</v>
      </c>
      <c r="U460" s="36"/>
      <c r="V460" s="36"/>
      <c r="W460" s="36"/>
      <c r="X460" s="36"/>
      <c r="Y460" s="36"/>
      <c r="Z460" s="36"/>
      <c r="AA460" s="36"/>
      <c r="AB460" s="36"/>
      <c r="AC460" s="36"/>
      <c r="AD460" s="36"/>
      <c r="AE460" s="36"/>
      <c r="AR460" s="192" t="s">
        <v>336</v>
      </c>
      <c r="AT460" s="192" t="s">
        <v>170</v>
      </c>
      <c r="AU460" s="192" t="s">
        <v>83</v>
      </c>
      <c r="AY460" s="19" t="s">
        <v>167</v>
      </c>
      <c r="BE460" s="193">
        <f>IF(N460="základní",J460,0)</f>
        <v>0</v>
      </c>
      <c r="BF460" s="193">
        <f>IF(N460="snížená",J460,0)</f>
        <v>0</v>
      </c>
      <c r="BG460" s="193">
        <f>IF(N460="zákl. přenesená",J460,0)</f>
        <v>0</v>
      </c>
      <c r="BH460" s="193">
        <f>IF(N460="sníž. přenesená",J460,0)</f>
        <v>0</v>
      </c>
      <c r="BI460" s="193">
        <f>IF(N460="nulová",J460,0)</f>
        <v>0</v>
      </c>
      <c r="BJ460" s="19" t="s">
        <v>81</v>
      </c>
      <c r="BK460" s="193">
        <f>ROUND(I460*H460,2)</f>
        <v>0</v>
      </c>
      <c r="BL460" s="19" t="s">
        <v>336</v>
      </c>
      <c r="BM460" s="192" t="s">
        <v>666</v>
      </c>
    </row>
    <row r="461" spans="1:47" s="2" customFormat="1" ht="19.5">
      <c r="A461" s="36"/>
      <c r="B461" s="37"/>
      <c r="C461" s="38"/>
      <c r="D461" s="201" t="s">
        <v>397</v>
      </c>
      <c r="E461" s="38"/>
      <c r="F461" s="253" t="s">
        <v>667</v>
      </c>
      <c r="G461" s="38"/>
      <c r="H461" s="38"/>
      <c r="I461" s="196"/>
      <c r="J461" s="38"/>
      <c r="K461" s="38"/>
      <c r="L461" s="41"/>
      <c r="M461" s="197"/>
      <c r="N461" s="198"/>
      <c r="O461" s="66"/>
      <c r="P461" s="66"/>
      <c r="Q461" s="66"/>
      <c r="R461" s="66"/>
      <c r="S461" s="66"/>
      <c r="T461" s="67"/>
      <c r="U461" s="36"/>
      <c r="V461" s="36"/>
      <c r="W461" s="36"/>
      <c r="X461" s="36"/>
      <c r="Y461" s="36"/>
      <c r="Z461" s="36"/>
      <c r="AA461" s="36"/>
      <c r="AB461" s="36"/>
      <c r="AC461" s="36"/>
      <c r="AD461" s="36"/>
      <c r="AE461" s="36"/>
      <c r="AT461" s="19" t="s">
        <v>397</v>
      </c>
      <c r="AU461" s="19" t="s">
        <v>83</v>
      </c>
    </row>
    <row r="462" spans="1:65" s="2" customFormat="1" ht="24.2" customHeight="1">
      <c r="A462" s="36"/>
      <c r="B462" s="37"/>
      <c r="C462" s="181" t="s">
        <v>668</v>
      </c>
      <c r="D462" s="181" t="s">
        <v>170</v>
      </c>
      <c r="E462" s="182" t="s">
        <v>669</v>
      </c>
      <c r="F462" s="183" t="s">
        <v>670</v>
      </c>
      <c r="G462" s="184" t="s">
        <v>267</v>
      </c>
      <c r="H462" s="185">
        <v>42</v>
      </c>
      <c r="I462" s="186"/>
      <c r="J462" s="187">
        <f>ROUND(I462*H462,2)</f>
        <v>0</v>
      </c>
      <c r="K462" s="183" t="s">
        <v>173</v>
      </c>
      <c r="L462" s="41"/>
      <c r="M462" s="188" t="s">
        <v>21</v>
      </c>
      <c r="N462" s="189" t="s">
        <v>44</v>
      </c>
      <c r="O462" s="66"/>
      <c r="P462" s="190">
        <f>O462*H462</f>
        <v>0</v>
      </c>
      <c r="Q462" s="190">
        <v>0</v>
      </c>
      <c r="R462" s="190">
        <f>Q462*H462</f>
        <v>0</v>
      </c>
      <c r="S462" s="190">
        <v>0.024</v>
      </c>
      <c r="T462" s="191">
        <f>S462*H462</f>
        <v>1.008</v>
      </c>
      <c r="U462" s="36"/>
      <c r="V462" s="36"/>
      <c r="W462" s="36"/>
      <c r="X462" s="36"/>
      <c r="Y462" s="36"/>
      <c r="Z462" s="36"/>
      <c r="AA462" s="36"/>
      <c r="AB462" s="36"/>
      <c r="AC462" s="36"/>
      <c r="AD462" s="36"/>
      <c r="AE462" s="36"/>
      <c r="AR462" s="192" t="s">
        <v>336</v>
      </c>
      <c r="AT462" s="192" t="s">
        <v>170</v>
      </c>
      <c r="AU462" s="192" t="s">
        <v>83</v>
      </c>
      <c r="AY462" s="19" t="s">
        <v>167</v>
      </c>
      <c r="BE462" s="193">
        <f>IF(N462="základní",J462,0)</f>
        <v>0</v>
      </c>
      <c r="BF462" s="193">
        <f>IF(N462="snížená",J462,0)</f>
        <v>0</v>
      </c>
      <c r="BG462" s="193">
        <f>IF(N462="zákl. přenesená",J462,0)</f>
        <v>0</v>
      </c>
      <c r="BH462" s="193">
        <f>IF(N462="sníž. přenesená",J462,0)</f>
        <v>0</v>
      </c>
      <c r="BI462" s="193">
        <f>IF(N462="nulová",J462,0)</f>
        <v>0</v>
      </c>
      <c r="BJ462" s="19" t="s">
        <v>81</v>
      </c>
      <c r="BK462" s="193">
        <f>ROUND(I462*H462,2)</f>
        <v>0</v>
      </c>
      <c r="BL462" s="19" t="s">
        <v>336</v>
      </c>
      <c r="BM462" s="192" t="s">
        <v>671</v>
      </c>
    </row>
    <row r="463" spans="1:47" s="2" customFormat="1" ht="11.25">
      <c r="A463" s="36"/>
      <c r="B463" s="37"/>
      <c r="C463" s="38"/>
      <c r="D463" s="194" t="s">
        <v>176</v>
      </c>
      <c r="E463" s="38"/>
      <c r="F463" s="195" t="s">
        <v>672</v>
      </c>
      <c r="G463" s="38"/>
      <c r="H463" s="38"/>
      <c r="I463" s="196"/>
      <c r="J463" s="38"/>
      <c r="K463" s="38"/>
      <c r="L463" s="41"/>
      <c r="M463" s="197"/>
      <c r="N463" s="198"/>
      <c r="O463" s="66"/>
      <c r="P463" s="66"/>
      <c r="Q463" s="66"/>
      <c r="R463" s="66"/>
      <c r="S463" s="66"/>
      <c r="T463" s="67"/>
      <c r="U463" s="36"/>
      <c r="V463" s="36"/>
      <c r="W463" s="36"/>
      <c r="X463" s="36"/>
      <c r="Y463" s="36"/>
      <c r="Z463" s="36"/>
      <c r="AA463" s="36"/>
      <c r="AB463" s="36"/>
      <c r="AC463" s="36"/>
      <c r="AD463" s="36"/>
      <c r="AE463" s="36"/>
      <c r="AT463" s="19" t="s">
        <v>176</v>
      </c>
      <c r="AU463" s="19" t="s">
        <v>83</v>
      </c>
    </row>
    <row r="464" spans="2:51" s="15" customFormat="1" ht="11.25">
      <c r="B464" s="222"/>
      <c r="C464" s="223"/>
      <c r="D464" s="201" t="s">
        <v>178</v>
      </c>
      <c r="E464" s="224" t="s">
        <v>21</v>
      </c>
      <c r="F464" s="225" t="s">
        <v>639</v>
      </c>
      <c r="G464" s="223"/>
      <c r="H464" s="224" t="s">
        <v>21</v>
      </c>
      <c r="I464" s="226"/>
      <c r="J464" s="223"/>
      <c r="K464" s="223"/>
      <c r="L464" s="227"/>
      <c r="M464" s="228"/>
      <c r="N464" s="229"/>
      <c r="O464" s="229"/>
      <c r="P464" s="229"/>
      <c r="Q464" s="229"/>
      <c r="R464" s="229"/>
      <c r="S464" s="229"/>
      <c r="T464" s="230"/>
      <c r="AT464" s="231" t="s">
        <v>178</v>
      </c>
      <c r="AU464" s="231" t="s">
        <v>83</v>
      </c>
      <c r="AV464" s="15" t="s">
        <v>81</v>
      </c>
      <c r="AW464" s="15" t="s">
        <v>34</v>
      </c>
      <c r="AX464" s="15" t="s">
        <v>73</v>
      </c>
      <c r="AY464" s="231" t="s">
        <v>167</v>
      </c>
    </row>
    <row r="465" spans="2:51" s="13" customFormat="1" ht="11.25">
      <c r="B465" s="199"/>
      <c r="C465" s="200"/>
      <c r="D465" s="201" t="s">
        <v>178</v>
      </c>
      <c r="E465" s="202" t="s">
        <v>21</v>
      </c>
      <c r="F465" s="203" t="s">
        <v>673</v>
      </c>
      <c r="G465" s="200"/>
      <c r="H465" s="204">
        <v>36</v>
      </c>
      <c r="I465" s="205"/>
      <c r="J465" s="200"/>
      <c r="K465" s="200"/>
      <c r="L465" s="206"/>
      <c r="M465" s="207"/>
      <c r="N465" s="208"/>
      <c r="O465" s="208"/>
      <c r="P465" s="208"/>
      <c r="Q465" s="208"/>
      <c r="R465" s="208"/>
      <c r="S465" s="208"/>
      <c r="T465" s="209"/>
      <c r="AT465" s="210" t="s">
        <v>178</v>
      </c>
      <c r="AU465" s="210" t="s">
        <v>83</v>
      </c>
      <c r="AV465" s="13" t="s">
        <v>83</v>
      </c>
      <c r="AW465" s="13" t="s">
        <v>34</v>
      </c>
      <c r="AX465" s="13" t="s">
        <v>73</v>
      </c>
      <c r="AY465" s="210" t="s">
        <v>167</v>
      </c>
    </row>
    <row r="466" spans="2:51" s="13" customFormat="1" ht="11.25">
      <c r="B466" s="199"/>
      <c r="C466" s="200"/>
      <c r="D466" s="201" t="s">
        <v>178</v>
      </c>
      <c r="E466" s="202" t="s">
        <v>21</v>
      </c>
      <c r="F466" s="203" t="s">
        <v>674</v>
      </c>
      <c r="G466" s="200"/>
      <c r="H466" s="204">
        <v>6</v>
      </c>
      <c r="I466" s="205"/>
      <c r="J466" s="200"/>
      <c r="K466" s="200"/>
      <c r="L466" s="206"/>
      <c r="M466" s="207"/>
      <c r="N466" s="208"/>
      <c r="O466" s="208"/>
      <c r="P466" s="208"/>
      <c r="Q466" s="208"/>
      <c r="R466" s="208"/>
      <c r="S466" s="208"/>
      <c r="T466" s="209"/>
      <c r="AT466" s="210" t="s">
        <v>178</v>
      </c>
      <c r="AU466" s="210" t="s">
        <v>83</v>
      </c>
      <c r="AV466" s="13" t="s">
        <v>83</v>
      </c>
      <c r="AW466" s="13" t="s">
        <v>34</v>
      </c>
      <c r="AX466" s="13" t="s">
        <v>73</v>
      </c>
      <c r="AY466" s="210" t="s">
        <v>167</v>
      </c>
    </row>
    <row r="467" spans="2:51" s="14" customFormat="1" ht="11.25">
      <c r="B467" s="211"/>
      <c r="C467" s="212"/>
      <c r="D467" s="201" t="s">
        <v>178</v>
      </c>
      <c r="E467" s="213" t="s">
        <v>21</v>
      </c>
      <c r="F467" s="214" t="s">
        <v>180</v>
      </c>
      <c r="G467" s="212"/>
      <c r="H467" s="215">
        <v>42</v>
      </c>
      <c r="I467" s="216"/>
      <c r="J467" s="212"/>
      <c r="K467" s="212"/>
      <c r="L467" s="217"/>
      <c r="M467" s="218"/>
      <c r="N467" s="219"/>
      <c r="O467" s="219"/>
      <c r="P467" s="219"/>
      <c r="Q467" s="219"/>
      <c r="R467" s="219"/>
      <c r="S467" s="219"/>
      <c r="T467" s="220"/>
      <c r="AT467" s="221" t="s">
        <v>178</v>
      </c>
      <c r="AU467" s="221" t="s">
        <v>83</v>
      </c>
      <c r="AV467" s="14" t="s">
        <v>168</v>
      </c>
      <c r="AW467" s="14" t="s">
        <v>34</v>
      </c>
      <c r="AX467" s="14" t="s">
        <v>81</v>
      </c>
      <c r="AY467" s="221" t="s">
        <v>167</v>
      </c>
    </row>
    <row r="468" spans="1:65" s="2" customFormat="1" ht="16.5" customHeight="1">
      <c r="A468" s="36"/>
      <c r="B468" s="37"/>
      <c r="C468" s="181" t="s">
        <v>675</v>
      </c>
      <c r="D468" s="181" t="s">
        <v>170</v>
      </c>
      <c r="E468" s="182" t="s">
        <v>676</v>
      </c>
      <c r="F468" s="183" t="s">
        <v>677</v>
      </c>
      <c r="G468" s="184" t="s">
        <v>678</v>
      </c>
      <c r="H468" s="185">
        <v>1</v>
      </c>
      <c r="I468" s="186"/>
      <c r="J468" s="187">
        <f>ROUND(I468*H468,2)</f>
        <v>0</v>
      </c>
      <c r="K468" s="183" t="s">
        <v>369</v>
      </c>
      <c r="L468" s="41"/>
      <c r="M468" s="188" t="s">
        <v>21</v>
      </c>
      <c r="N468" s="189" t="s">
        <v>44</v>
      </c>
      <c r="O468" s="66"/>
      <c r="P468" s="190">
        <f>O468*H468</f>
        <v>0</v>
      </c>
      <c r="Q468" s="190">
        <v>0</v>
      </c>
      <c r="R468" s="190">
        <f>Q468*H468</f>
        <v>0</v>
      </c>
      <c r="S468" s="190">
        <v>0</v>
      </c>
      <c r="T468" s="191">
        <f>S468*H468</f>
        <v>0</v>
      </c>
      <c r="U468" s="36"/>
      <c r="V468" s="36"/>
      <c r="W468" s="36"/>
      <c r="X468" s="36"/>
      <c r="Y468" s="36"/>
      <c r="Z468" s="36"/>
      <c r="AA468" s="36"/>
      <c r="AB468" s="36"/>
      <c r="AC468" s="36"/>
      <c r="AD468" s="36"/>
      <c r="AE468" s="36"/>
      <c r="AR468" s="192" t="s">
        <v>336</v>
      </c>
      <c r="AT468" s="192" t="s">
        <v>170</v>
      </c>
      <c r="AU468" s="192" t="s">
        <v>83</v>
      </c>
      <c r="AY468" s="19" t="s">
        <v>167</v>
      </c>
      <c r="BE468" s="193">
        <f>IF(N468="základní",J468,0)</f>
        <v>0</v>
      </c>
      <c r="BF468" s="193">
        <f>IF(N468="snížená",J468,0)</f>
        <v>0</v>
      </c>
      <c r="BG468" s="193">
        <f>IF(N468="zákl. přenesená",J468,0)</f>
        <v>0</v>
      </c>
      <c r="BH468" s="193">
        <f>IF(N468="sníž. přenesená",J468,0)</f>
        <v>0</v>
      </c>
      <c r="BI468" s="193">
        <f>IF(N468="nulová",J468,0)</f>
        <v>0</v>
      </c>
      <c r="BJ468" s="19" t="s">
        <v>81</v>
      </c>
      <c r="BK468" s="193">
        <f>ROUND(I468*H468,2)</f>
        <v>0</v>
      </c>
      <c r="BL468" s="19" t="s">
        <v>336</v>
      </c>
      <c r="BM468" s="192" t="s">
        <v>679</v>
      </c>
    </row>
    <row r="469" spans="1:47" s="2" customFormat="1" ht="136.5">
      <c r="A469" s="36"/>
      <c r="B469" s="37"/>
      <c r="C469" s="38"/>
      <c r="D469" s="201" t="s">
        <v>397</v>
      </c>
      <c r="E469" s="38"/>
      <c r="F469" s="253" t="s">
        <v>680</v>
      </c>
      <c r="G469" s="38"/>
      <c r="H469" s="38"/>
      <c r="I469" s="196"/>
      <c r="J469" s="38"/>
      <c r="K469" s="38"/>
      <c r="L469" s="41"/>
      <c r="M469" s="197"/>
      <c r="N469" s="198"/>
      <c r="O469" s="66"/>
      <c r="P469" s="66"/>
      <c r="Q469" s="66"/>
      <c r="R469" s="66"/>
      <c r="S469" s="66"/>
      <c r="T469" s="67"/>
      <c r="U469" s="36"/>
      <c r="V469" s="36"/>
      <c r="W469" s="36"/>
      <c r="X469" s="36"/>
      <c r="Y469" s="36"/>
      <c r="Z469" s="36"/>
      <c r="AA469" s="36"/>
      <c r="AB469" s="36"/>
      <c r="AC469" s="36"/>
      <c r="AD469" s="36"/>
      <c r="AE469" s="36"/>
      <c r="AT469" s="19" t="s">
        <v>397</v>
      </c>
      <c r="AU469" s="19" t="s">
        <v>83</v>
      </c>
    </row>
    <row r="470" spans="1:65" s="2" customFormat="1" ht="16.5" customHeight="1">
      <c r="A470" s="36"/>
      <c r="B470" s="37"/>
      <c r="C470" s="181" t="s">
        <v>681</v>
      </c>
      <c r="D470" s="181" t="s">
        <v>170</v>
      </c>
      <c r="E470" s="182" t="s">
        <v>682</v>
      </c>
      <c r="F470" s="183" t="s">
        <v>683</v>
      </c>
      <c r="G470" s="184" t="s">
        <v>678</v>
      </c>
      <c r="H470" s="185">
        <v>1</v>
      </c>
      <c r="I470" s="186"/>
      <c r="J470" s="187">
        <f>ROUND(I470*H470,2)</f>
        <v>0</v>
      </c>
      <c r="K470" s="183" t="s">
        <v>369</v>
      </c>
      <c r="L470" s="41"/>
      <c r="M470" s="188" t="s">
        <v>21</v>
      </c>
      <c r="N470" s="189" t="s">
        <v>44</v>
      </c>
      <c r="O470" s="66"/>
      <c r="P470" s="190">
        <f>O470*H470</f>
        <v>0</v>
      </c>
      <c r="Q470" s="190">
        <v>0</v>
      </c>
      <c r="R470" s="190">
        <f>Q470*H470</f>
        <v>0</v>
      </c>
      <c r="S470" s="190">
        <v>0</v>
      </c>
      <c r="T470" s="191">
        <f>S470*H470</f>
        <v>0</v>
      </c>
      <c r="U470" s="36"/>
      <c r="V470" s="36"/>
      <c r="W470" s="36"/>
      <c r="X470" s="36"/>
      <c r="Y470" s="36"/>
      <c r="Z470" s="36"/>
      <c r="AA470" s="36"/>
      <c r="AB470" s="36"/>
      <c r="AC470" s="36"/>
      <c r="AD470" s="36"/>
      <c r="AE470" s="36"/>
      <c r="AR470" s="192" t="s">
        <v>336</v>
      </c>
      <c r="AT470" s="192" t="s">
        <v>170</v>
      </c>
      <c r="AU470" s="192" t="s">
        <v>83</v>
      </c>
      <c r="AY470" s="19" t="s">
        <v>167</v>
      </c>
      <c r="BE470" s="193">
        <f>IF(N470="základní",J470,0)</f>
        <v>0</v>
      </c>
      <c r="BF470" s="193">
        <f>IF(N470="snížená",J470,0)</f>
        <v>0</v>
      </c>
      <c r="BG470" s="193">
        <f>IF(N470="zákl. přenesená",J470,0)</f>
        <v>0</v>
      </c>
      <c r="BH470" s="193">
        <f>IF(N470="sníž. přenesená",J470,0)</f>
        <v>0</v>
      </c>
      <c r="BI470" s="193">
        <f>IF(N470="nulová",J470,0)</f>
        <v>0</v>
      </c>
      <c r="BJ470" s="19" t="s">
        <v>81</v>
      </c>
      <c r="BK470" s="193">
        <f>ROUND(I470*H470,2)</f>
        <v>0</v>
      </c>
      <c r="BL470" s="19" t="s">
        <v>336</v>
      </c>
      <c r="BM470" s="192" t="s">
        <v>684</v>
      </c>
    </row>
    <row r="471" spans="1:47" s="2" customFormat="1" ht="136.5">
      <c r="A471" s="36"/>
      <c r="B471" s="37"/>
      <c r="C471" s="38"/>
      <c r="D471" s="201" t="s">
        <v>397</v>
      </c>
      <c r="E471" s="38"/>
      <c r="F471" s="253" t="s">
        <v>680</v>
      </c>
      <c r="G471" s="38"/>
      <c r="H471" s="38"/>
      <c r="I471" s="196"/>
      <c r="J471" s="38"/>
      <c r="K471" s="38"/>
      <c r="L471" s="41"/>
      <c r="M471" s="197"/>
      <c r="N471" s="198"/>
      <c r="O471" s="66"/>
      <c r="P471" s="66"/>
      <c r="Q471" s="66"/>
      <c r="R471" s="66"/>
      <c r="S471" s="66"/>
      <c r="T471" s="67"/>
      <c r="U471" s="36"/>
      <c r="V471" s="36"/>
      <c r="W471" s="36"/>
      <c r="X471" s="36"/>
      <c r="Y471" s="36"/>
      <c r="Z471" s="36"/>
      <c r="AA471" s="36"/>
      <c r="AB471" s="36"/>
      <c r="AC471" s="36"/>
      <c r="AD471" s="36"/>
      <c r="AE471" s="36"/>
      <c r="AT471" s="19" t="s">
        <v>397</v>
      </c>
      <c r="AU471" s="19" t="s">
        <v>83</v>
      </c>
    </row>
    <row r="472" spans="1:65" s="2" customFormat="1" ht="24.2" customHeight="1">
      <c r="A472" s="36"/>
      <c r="B472" s="37"/>
      <c r="C472" s="181" t="s">
        <v>685</v>
      </c>
      <c r="D472" s="181" t="s">
        <v>170</v>
      </c>
      <c r="E472" s="182" t="s">
        <v>686</v>
      </c>
      <c r="F472" s="183" t="s">
        <v>687</v>
      </c>
      <c r="G472" s="184" t="s">
        <v>688</v>
      </c>
      <c r="H472" s="254"/>
      <c r="I472" s="186"/>
      <c r="J472" s="187">
        <f>ROUND(I472*H472,2)</f>
        <v>0</v>
      </c>
      <c r="K472" s="183" t="s">
        <v>173</v>
      </c>
      <c r="L472" s="41"/>
      <c r="M472" s="188" t="s">
        <v>21</v>
      </c>
      <c r="N472" s="189" t="s">
        <v>44</v>
      </c>
      <c r="O472" s="66"/>
      <c r="P472" s="190">
        <f>O472*H472</f>
        <v>0</v>
      </c>
      <c r="Q472" s="190">
        <v>0</v>
      </c>
      <c r="R472" s="190">
        <f>Q472*H472</f>
        <v>0</v>
      </c>
      <c r="S472" s="190">
        <v>0</v>
      </c>
      <c r="T472" s="191">
        <f>S472*H472</f>
        <v>0</v>
      </c>
      <c r="U472" s="36"/>
      <c r="V472" s="36"/>
      <c r="W472" s="36"/>
      <c r="X472" s="36"/>
      <c r="Y472" s="36"/>
      <c r="Z472" s="36"/>
      <c r="AA472" s="36"/>
      <c r="AB472" s="36"/>
      <c r="AC472" s="36"/>
      <c r="AD472" s="36"/>
      <c r="AE472" s="36"/>
      <c r="AR472" s="192" t="s">
        <v>336</v>
      </c>
      <c r="AT472" s="192" t="s">
        <v>170</v>
      </c>
      <c r="AU472" s="192" t="s">
        <v>83</v>
      </c>
      <c r="AY472" s="19" t="s">
        <v>167</v>
      </c>
      <c r="BE472" s="193">
        <f>IF(N472="základní",J472,0)</f>
        <v>0</v>
      </c>
      <c r="BF472" s="193">
        <f>IF(N472="snížená",J472,0)</f>
        <v>0</v>
      </c>
      <c r="BG472" s="193">
        <f>IF(N472="zákl. přenesená",J472,0)</f>
        <v>0</v>
      </c>
      <c r="BH472" s="193">
        <f>IF(N472="sníž. přenesená",J472,0)</f>
        <v>0</v>
      </c>
      <c r="BI472" s="193">
        <f>IF(N472="nulová",J472,0)</f>
        <v>0</v>
      </c>
      <c r="BJ472" s="19" t="s">
        <v>81</v>
      </c>
      <c r="BK472" s="193">
        <f>ROUND(I472*H472,2)</f>
        <v>0</v>
      </c>
      <c r="BL472" s="19" t="s">
        <v>336</v>
      </c>
      <c r="BM472" s="192" t="s">
        <v>689</v>
      </c>
    </row>
    <row r="473" spans="1:47" s="2" customFormat="1" ht="11.25">
      <c r="A473" s="36"/>
      <c r="B473" s="37"/>
      <c r="C473" s="38"/>
      <c r="D473" s="194" t="s">
        <v>176</v>
      </c>
      <c r="E473" s="38"/>
      <c r="F473" s="195" t="s">
        <v>690</v>
      </c>
      <c r="G473" s="38"/>
      <c r="H473" s="38"/>
      <c r="I473" s="196"/>
      <c r="J473" s="38"/>
      <c r="K473" s="38"/>
      <c r="L473" s="41"/>
      <c r="M473" s="197"/>
      <c r="N473" s="198"/>
      <c r="O473" s="66"/>
      <c r="P473" s="66"/>
      <c r="Q473" s="66"/>
      <c r="R473" s="66"/>
      <c r="S473" s="66"/>
      <c r="T473" s="67"/>
      <c r="U473" s="36"/>
      <c r="V473" s="36"/>
      <c r="W473" s="36"/>
      <c r="X473" s="36"/>
      <c r="Y473" s="36"/>
      <c r="Z473" s="36"/>
      <c r="AA473" s="36"/>
      <c r="AB473" s="36"/>
      <c r="AC473" s="36"/>
      <c r="AD473" s="36"/>
      <c r="AE473" s="36"/>
      <c r="AT473" s="19" t="s">
        <v>176</v>
      </c>
      <c r="AU473" s="19" t="s">
        <v>83</v>
      </c>
    </row>
    <row r="474" spans="2:63" s="12" customFormat="1" ht="22.9" customHeight="1">
      <c r="B474" s="165"/>
      <c r="C474" s="166"/>
      <c r="D474" s="167" t="s">
        <v>72</v>
      </c>
      <c r="E474" s="179" t="s">
        <v>691</v>
      </c>
      <c r="F474" s="179" t="s">
        <v>692</v>
      </c>
      <c r="G474" s="166"/>
      <c r="H474" s="166"/>
      <c r="I474" s="169"/>
      <c r="J474" s="180">
        <f>BK474</f>
        <v>0</v>
      </c>
      <c r="K474" s="166"/>
      <c r="L474" s="171"/>
      <c r="M474" s="172"/>
      <c r="N474" s="173"/>
      <c r="O474" s="173"/>
      <c r="P474" s="174">
        <f>SUM(P475:P553)</f>
        <v>0</v>
      </c>
      <c r="Q474" s="173"/>
      <c r="R474" s="174">
        <f>SUM(R475:R553)</f>
        <v>0.4348429</v>
      </c>
      <c r="S474" s="173"/>
      <c r="T474" s="175">
        <f>SUM(T475:T553)</f>
        <v>0</v>
      </c>
      <c r="AR474" s="176" t="s">
        <v>83</v>
      </c>
      <c r="AT474" s="177" t="s">
        <v>72</v>
      </c>
      <c r="AU474" s="177" t="s">
        <v>81</v>
      </c>
      <c r="AY474" s="176" t="s">
        <v>167</v>
      </c>
      <c r="BK474" s="178">
        <f>SUM(BK475:BK553)</f>
        <v>0</v>
      </c>
    </row>
    <row r="475" spans="1:65" s="2" customFormat="1" ht="16.5" customHeight="1">
      <c r="A475" s="36"/>
      <c r="B475" s="37"/>
      <c r="C475" s="181" t="s">
        <v>693</v>
      </c>
      <c r="D475" s="181" t="s">
        <v>170</v>
      </c>
      <c r="E475" s="182" t="s">
        <v>694</v>
      </c>
      <c r="F475" s="183" t="s">
        <v>695</v>
      </c>
      <c r="G475" s="184" t="s">
        <v>106</v>
      </c>
      <c r="H475" s="185">
        <v>33.63</v>
      </c>
      <c r="I475" s="186"/>
      <c r="J475" s="187">
        <f>ROUND(I475*H475,2)</f>
        <v>0</v>
      </c>
      <c r="K475" s="183" t="s">
        <v>173</v>
      </c>
      <c r="L475" s="41"/>
      <c r="M475" s="188" t="s">
        <v>21</v>
      </c>
      <c r="N475" s="189" t="s">
        <v>44</v>
      </c>
      <c r="O475" s="66"/>
      <c r="P475" s="190">
        <f>O475*H475</f>
        <v>0</v>
      </c>
      <c r="Q475" s="190">
        <v>0</v>
      </c>
      <c r="R475" s="190">
        <f>Q475*H475</f>
        <v>0</v>
      </c>
      <c r="S475" s="190">
        <v>0</v>
      </c>
      <c r="T475" s="191">
        <f>S475*H475</f>
        <v>0</v>
      </c>
      <c r="U475" s="36"/>
      <c r="V475" s="36"/>
      <c r="W475" s="36"/>
      <c r="X475" s="36"/>
      <c r="Y475" s="36"/>
      <c r="Z475" s="36"/>
      <c r="AA475" s="36"/>
      <c r="AB475" s="36"/>
      <c r="AC475" s="36"/>
      <c r="AD475" s="36"/>
      <c r="AE475" s="36"/>
      <c r="AR475" s="192" t="s">
        <v>336</v>
      </c>
      <c r="AT475" s="192" t="s">
        <v>170</v>
      </c>
      <c r="AU475" s="192" t="s">
        <v>83</v>
      </c>
      <c r="AY475" s="19" t="s">
        <v>167</v>
      </c>
      <c r="BE475" s="193">
        <f>IF(N475="základní",J475,0)</f>
        <v>0</v>
      </c>
      <c r="BF475" s="193">
        <f>IF(N475="snížená",J475,0)</f>
        <v>0</v>
      </c>
      <c r="BG475" s="193">
        <f>IF(N475="zákl. přenesená",J475,0)</f>
        <v>0</v>
      </c>
      <c r="BH475" s="193">
        <f>IF(N475="sníž. přenesená",J475,0)</f>
        <v>0</v>
      </c>
      <c r="BI475" s="193">
        <f>IF(N475="nulová",J475,0)</f>
        <v>0</v>
      </c>
      <c r="BJ475" s="19" t="s">
        <v>81</v>
      </c>
      <c r="BK475" s="193">
        <f>ROUND(I475*H475,2)</f>
        <v>0</v>
      </c>
      <c r="BL475" s="19" t="s">
        <v>336</v>
      </c>
      <c r="BM475" s="192" t="s">
        <v>696</v>
      </c>
    </row>
    <row r="476" spans="1:47" s="2" customFormat="1" ht="11.25">
      <c r="A476" s="36"/>
      <c r="B476" s="37"/>
      <c r="C476" s="38"/>
      <c r="D476" s="194" t="s">
        <v>176</v>
      </c>
      <c r="E476" s="38"/>
      <c r="F476" s="195" t="s">
        <v>697</v>
      </c>
      <c r="G476" s="38"/>
      <c r="H476" s="38"/>
      <c r="I476" s="196"/>
      <c r="J476" s="38"/>
      <c r="K476" s="38"/>
      <c r="L476" s="41"/>
      <c r="M476" s="197"/>
      <c r="N476" s="198"/>
      <c r="O476" s="66"/>
      <c r="P476" s="66"/>
      <c r="Q476" s="66"/>
      <c r="R476" s="66"/>
      <c r="S476" s="66"/>
      <c r="T476" s="67"/>
      <c r="U476" s="36"/>
      <c r="V476" s="36"/>
      <c r="W476" s="36"/>
      <c r="X476" s="36"/>
      <c r="Y476" s="36"/>
      <c r="Z476" s="36"/>
      <c r="AA476" s="36"/>
      <c r="AB476" s="36"/>
      <c r="AC476" s="36"/>
      <c r="AD476" s="36"/>
      <c r="AE476" s="36"/>
      <c r="AT476" s="19" t="s">
        <v>176</v>
      </c>
      <c r="AU476" s="19" t="s">
        <v>83</v>
      </c>
    </row>
    <row r="477" spans="2:51" s="13" customFormat="1" ht="11.25">
      <c r="B477" s="199"/>
      <c r="C477" s="200"/>
      <c r="D477" s="201" t="s">
        <v>178</v>
      </c>
      <c r="E477" s="202" t="s">
        <v>21</v>
      </c>
      <c r="F477" s="203" t="s">
        <v>698</v>
      </c>
      <c r="G477" s="200"/>
      <c r="H477" s="204">
        <v>33.63</v>
      </c>
      <c r="I477" s="205"/>
      <c r="J477" s="200"/>
      <c r="K477" s="200"/>
      <c r="L477" s="206"/>
      <c r="M477" s="207"/>
      <c r="N477" s="208"/>
      <c r="O477" s="208"/>
      <c r="P477" s="208"/>
      <c r="Q477" s="208"/>
      <c r="R477" s="208"/>
      <c r="S477" s="208"/>
      <c r="T477" s="209"/>
      <c r="AT477" s="210" t="s">
        <v>178</v>
      </c>
      <c r="AU477" s="210" t="s">
        <v>83</v>
      </c>
      <c r="AV477" s="13" t="s">
        <v>83</v>
      </c>
      <c r="AW477" s="13" t="s">
        <v>34</v>
      </c>
      <c r="AX477" s="13" t="s">
        <v>73</v>
      </c>
      <c r="AY477" s="210" t="s">
        <v>167</v>
      </c>
    </row>
    <row r="478" spans="2:51" s="14" customFormat="1" ht="11.25">
      <c r="B478" s="211"/>
      <c r="C478" s="212"/>
      <c r="D478" s="201" t="s">
        <v>178</v>
      </c>
      <c r="E478" s="213" t="s">
        <v>21</v>
      </c>
      <c r="F478" s="214" t="s">
        <v>180</v>
      </c>
      <c r="G478" s="212"/>
      <c r="H478" s="215">
        <v>33.63</v>
      </c>
      <c r="I478" s="216"/>
      <c r="J478" s="212"/>
      <c r="K478" s="212"/>
      <c r="L478" s="217"/>
      <c r="M478" s="218"/>
      <c r="N478" s="219"/>
      <c r="O478" s="219"/>
      <c r="P478" s="219"/>
      <c r="Q478" s="219"/>
      <c r="R478" s="219"/>
      <c r="S478" s="219"/>
      <c r="T478" s="220"/>
      <c r="AT478" s="221" t="s">
        <v>178</v>
      </c>
      <c r="AU478" s="221" t="s">
        <v>83</v>
      </c>
      <c r="AV478" s="14" t="s">
        <v>168</v>
      </c>
      <c r="AW478" s="14" t="s">
        <v>34</v>
      </c>
      <c r="AX478" s="14" t="s">
        <v>81</v>
      </c>
      <c r="AY478" s="221" t="s">
        <v>167</v>
      </c>
    </row>
    <row r="479" spans="1:65" s="2" customFormat="1" ht="16.5" customHeight="1">
      <c r="A479" s="36"/>
      <c r="B479" s="37"/>
      <c r="C479" s="181" t="s">
        <v>699</v>
      </c>
      <c r="D479" s="181" t="s">
        <v>170</v>
      </c>
      <c r="E479" s="182" t="s">
        <v>700</v>
      </c>
      <c r="F479" s="183" t="s">
        <v>701</v>
      </c>
      <c r="G479" s="184" t="s">
        <v>106</v>
      </c>
      <c r="H479" s="185">
        <v>11.21</v>
      </c>
      <c r="I479" s="186"/>
      <c r="J479" s="187">
        <f>ROUND(I479*H479,2)</f>
        <v>0</v>
      </c>
      <c r="K479" s="183" t="s">
        <v>173</v>
      </c>
      <c r="L479" s="41"/>
      <c r="M479" s="188" t="s">
        <v>21</v>
      </c>
      <c r="N479" s="189" t="s">
        <v>44</v>
      </c>
      <c r="O479" s="66"/>
      <c r="P479" s="190">
        <f>O479*H479</f>
        <v>0</v>
      </c>
      <c r="Q479" s="190">
        <v>0.0003</v>
      </c>
      <c r="R479" s="190">
        <f>Q479*H479</f>
        <v>0.003363</v>
      </c>
      <c r="S479" s="190">
        <v>0</v>
      </c>
      <c r="T479" s="191">
        <f>S479*H479</f>
        <v>0</v>
      </c>
      <c r="U479" s="36"/>
      <c r="V479" s="36"/>
      <c r="W479" s="36"/>
      <c r="X479" s="36"/>
      <c r="Y479" s="36"/>
      <c r="Z479" s="36"/>
      <c r="AA479" s="36"/>
      <c r="AB479" s="36"/>
      <c r="AC479" s="36"/>
      <c r="AD479" s="36"/>
      <c r="AE479" s="36"/>
      <c r="AR479" s="192" t="s">
        <v>336</v>
      </c>
      <c r="AT479" s="192" t="s">
        <v>170</v>
      </c>
      <c r="AU479" s="192" t="s">
        <v>83</v>
      </c>
      <c r="AY479" s="19" t="s">
        <v>167</v>
      </c>
      <c r="BE479" s="193">
        <f>IF(N479="základní",J479,0)</f>
        <v>0</v>
      </c>
      <c r="BF479" s="193">
        <f>IF(N479="snížená",J479,0)</f>
        <v>0</v>
      </c>
      <c r="BG479" s="193">
        <f>IF(N479="zákl. přenesená",J479,0)</f>
        <v>0</v>
      </c>
      <c r="BH479" s="193">
        <f>IF(N479="sníž. přenesená",J479,0)</f>
        <v>0</v>
      </c>
      <c r="BI479" s="193">
        <f>IF(N479="nulová",J479,0)</f>
        <v>0</v>
      </c>
      <c r="BJ479" s="19" t="s">
        <v>81</v>
      </c>
      <c r="BK479" s="193">
        <f>ROUND(I479*H479,2)</f>
        <v>0</v>
      </c>
      <c r="BL479" s="19" t="s">
        <v>336</v>
      </c>
      <c r="BM479" s="192" t="s">
        <v>702</v>
      </c>
    </row>
    <row r="480" spans="1:47" s="2" customFormat="1" ht="11.25">
      <c r="A480" s="36"/>
      <c r="B480" s="37"/>
      <c r="C480" s="38"/>
      <c r="D480" s="194" t="s">
        <v>176</v>
      </c>
      <c r="E480" s="38"/>
      <c r="F480" s="195" t="s">
        <v>703</v>
      </c>
      <c r="G480" s="38"/>
      <c r="H480" s="38"/>
      <c r="I480" s="196"/>
      <c r="J480" s="38"/>
      <c r="K480" s="38"/>
      <c r="L480" s="41"/>
      <c r="M480" s="197"/>
      <c r="N480" s="198"/>
      <c r="O480" s="66"/>
      <c r="P480" s="66"/>
      <c r="Q480" s="66"/>
      <c r="R480" s="66"/>
      <c r="S480" s="66"/>
      <c r="T480" s="67"/>
      <c r="U480" s="36"/>
      <c r="V480" s="36"/>
      <c r="W480" s="36"/>
      <c r="X480" s="36"/>
      <c r="Y480" s="36"/>
      <c r="Z480" s="36"/>
      <c r="AA480" s="36"/>
      <c r="AB480" s="36"/>
      <c r="AC480" s="36"/>
      <c r="AD480" s="36"/>
      <c r="AE480" s="36"/>
      <c r="AT480" s="19" t="s">
        <v>176</v>
      </c>
      <c r="AU480" s="19" t="s">
        <v>83</v>
      </c>
    </row>
    <row r="481" spans="2:51" s="13" customFormat="1" ht="11.25">
      <c r="B481" s="199"/>
      <c r="C481" s="200"/>
      <c r="D481" s="201" t="s">
        <v>178</v>
      </c>
      <c r="E481" s="202" t="s">
        <v>21</v>
      </c>
      <c r="F481" s="203" t="s">
        <v>121</v>
      </c>
      <c r="G481" s="200"/>
      <c r="H481" s="204">
        <v>11.21</v>
      </c>
      <c r="I481" s="205"/>
      <c r="J481" s="200"/>
      <c r="K481" s="200"/>
      <c r="L481" s="206"/>
      <c r="M481" s="207"/>
      <c r="N481" s="208"/>
      <c r="O481" s="208"/>
      <c r="P481" s="208"/>
      <c r="Q481" s="208"/>
      <c r="R481" s="208"/>
      <c r="S481" s="208"/>
      <c r="T481" s="209"/>
      <c r="AT481" s="210" t="s">
        <v>178</v>
      </c>
      <c r="AU481" s="210" t="s">
        <v>83</v>
      </c>
      <c r="AV481" s="13" t="s">
        <v>83</v>
      </c>
      <c r="AW481" s="13" t="s">
        <v>34</v>
      </c>
      <c r="AX481" s="13" t="s">
        <v>73</v>
      </c>
      <c r="AY481" s="210" t="s">
        <v>167</v>
      </c>
    </row>
    <row r="482" spans="2:51" s="14" customFormat="1" ht="11.25">
      <c r="B482" s="211"/>
      <c r="C482" s="212"/>
      <c r="D482" s="201" t="s">
        <v>178</v>
      </c>
      <c r="E482" s="213" t="s">
        <v>21</v>
      </c>
      <c r="F482" s="214" t="s">
        <v>180</v>
      </c>
      <c r="G482" s="212"/>
      <c r="H482" s="215">
        <v>11.21</v>
      </c>
      <c r="I482" s="216"/>
      <c r="J482" s="212"/>
      <c r="K482" s="212"/>
      <c r="L482" s="217"/>
      <c r="M482" s="218"/>
      <c r="N482" s="219"/>
      <c r="O482" s="219"/>
      <c r="P482" s="219"/>
      <c r="Q482" s="219"/>
      <c r="R482" s="219"/>
      <c r="S482" s="219"/>
      <c r="T482" s="220"/>
      <c r="AT482" s="221" t="s">
        <v>178</v>
      </c>
      <c r="AU482" s="221" t="s">
        <v>83</v>
      </c>
      <c r="AV482" s="14" t="s">
        <v>168</v>
      </c>
      <c r="AW482" s="14" t="s">
        <v>34</v>
      </c>
      <c r="AX482" s="14" t="s">
        <v>81</v>
      </c>
      <c r="AY482" s="221" t="s">
        <v>167</v>
      </c>
    </row>
    <row r="483" spans="1:65" s="2" customFormat="1" ht="21.75" customHeight="1">
      <c r="A483" s="36"/>
      <c r="B483" s="37"/>
      <c r="C483" s="181" t="s">
        <v>704</v>
      </c>
      <c r="D483" s="181" t="s">
        <v>170</v>
      </c>
      <c r="E483" s="182" t="s">
        <v>705</v>
      </c>
      <c r="F483" s="183" t="s">
        <v>706</v>
      </c>
      <c r="G483" s="184" t="s">
        <v>106</v>
      </c>
      <c r="H483" s="185">
        <v>11.21</v>
      </c>
      <c r="I483" s="186"/>
      <c r="J483" s="187">
        <f>ROUND(I483*H483,2)</f>
        <v>0</v>
      </c>
      <c r="K483" s="183" t="s">
        <v>173</v>
      </c>
      <c r="L483" s="41"/>
      <c r="M483" s="188" t="s">
        <v>21</v>
      </c>
      <c r="N483" s="189" t="s">
        <v>44</v>
      </c>
      <c r="O483" s="66"/>
      <c r="P483" s="190">
        <f>O483*H483</f>
        <v>0</v>
      </c>
      <c r="Q483" s="190">
        <v>0.0045</v>
      </c>
      <c r="R483" s="190">
        <f>Q483*H483</f>
        <v>0.050445</v>
      </c>
      <c r="S483" s="190">
        <v>0</v>
      </c>
      <c r="T483" s="191">
        <f>S483*H483</f>
        <v>0</v>
      </c>
      <c r="U483" s="36"/>
      <c r="V483" s="36"/>
      <c r="W483" s="36"/>
      <c r="X483" s="36"/>
      <c r="Y483" s="36"/>
      <c r="Z483" s="36"/>
      <c r="AA483" s="36"/>
      <c r="AB483" s="36"/>
      <c r="AC483" s="36"/>
      <c r="AD483" s="36"/>
      <c r="AE483" s="36"/>
      <c r="AR483" s="192" t="s">
        <v>336</v>
      </c>
      <c r="AT483" s="192" t="s">
        <v>170</v>
      </c>
      <c r="AU483" s="192" t="s">
        <v>83</v>
      </c>
      <c r="AY483" s="19" t="s">
        <v>167</v>
      </c>
      <c r="BE483" s="193">
        <f>IF(N483="základní",J483,0)</f>
        <v>0</v>
      </c>
      <c r="BF483" s="193">
        <f>IF(N483="snížená",J483,0)</f>
        <v>0</v>
      </c>
      <c r="BG483" s="193">
        <f>IF(N483="zákl. přenesená",J483,0)</f>
        <v>0</v>
      </c>
      <c r="BH483" s="193">
        <f>IF(N483="sníž. přenesená",J483,0)</f>
        <v>0</v>
      </c>
      <c r="BI483" s="193">
        <f>IF(N483="nulová",J483,0)</f>
        <v>0</v>
      </c>
      <c r="BJ483" s="19" t="s">
        <v>81</v>
      </c>
      <c r="BK483" s="193">
        <f>ROUND(I483*H483,2)</f>
        <v>0</v>
      </c>
      <c r="BL483" s="19" t="s">
        <v>336</v>
      </c>
      <c r="BM483" s="192" t="s">
        <v>707</v>
      </c>
    </row>
    <row r="484" spans="1:47" s="2" customFormat="1" ht="11.25">
      <c r="A484" s="36"/>
      <c r="B484" s="37"/>
      <c r="C484" s="38"/>
      <c r="D484" s="194" t="s">
        <v>176</v>
      </c>
      <c r="E484" s="38"/>
      <c r="F484" s="195" t="s">
        <v>708</v>
      </c>
      <c r="G484" s="38"/>
      <c r="H484" s="38"/>
      <c r="I484" s="196"/>
      <c r="J484" s="38"/>
      <c r="K484" s="38"/>
      <c r="L484" s="41"/>
      <c r="M484" s="197"/>
      <c r="N484" s="198"/>
      <c r="O484" s="66"/>
      <c r="P484" s="66"/>
      <c r="Q484" s="66"/>
      <c r="R484" s="66"/>
      <c r="S484" s="66"/>
      <c r="T484" s="67"/>
      <c r="U484" s="36"/>
      <c r="V484" s="36"/>
      <c r="W484" s="36"/>
      <c r="X484" s="36"/>
      <c r="Y484" s="36"/>
      <c r="Z484" s="36"/>
      <c r="AA484" s="36"/>
      <c r="AB484" s="36"/>
      <c r="AC484" s="36"/>
      <c r="AD484" s="36"/>
      <c r="AE484" s="36"/>
      <c r="AT484" s="19" t="s">
        <v>176</v>
      </c>
      <c r="AU484" s="19" t="s">
        <v>83</v>
      </c>
    </row>
    <row r="485" spans="2:51" s="13" customFormat="1" ht="11.25">
      <c r="B485" s="199"/>
      <c r="C485" s="200"/>
      <c r="D485" s="201" t="s">
        <v>178</v>
      </c>
      <c r="E485" s="202" t="s">
        <v>21</v>
      </c>
      <c r="F485" s="203" t="s">
        <v>121</v>
      </c>
      <c r="G485" s="200"/>
      <c r="H485" s="204">
        <v>11.21</v>
      </c>
      <c r="I485" s="205"/>
      <c r="J485" s="200"/>
      <c r="K485" s="200"/>
      <c r="L485" s="206"/>
      <c r="M485" s="207"/>
      <c r="N485" s="208"/>
      <c r="O485" s="208"/>
      <c r="P485" s="208"/>
      <c r="Q485" s="208"/>
      <c r="R485" s="208"/>
      <c r="S485" s="208"/>
      <c r="T485" s="209"/>
      <c r="AT485" s="210" t="s">
        <v>178</v>
      </c>
      <c r="AU485" s="210" t="s">
        <v>83</v>
      </c>
      <c r="AV485" s="13" t="s">
        <v>83</v>
      </c>
      <c r="AW485" s="13" t="s">
        <v>34</v>
      </c>
      <c r="AX485" s="13" t="s">
        <v>73</v>
      </c>
      <c r="AY485" s="210" t="s">
        <v>167</v>
      </c>
    </row>
    <row r="486" spans="2:51" s="14" customFormat="1" ht="11.25">
      <c r="B486" s="211"/>
      <c r="C486" s="212"/>
      <c r="D486" s="201" t="s">
        <v>178</v>
      </c>
      <c r="E486" s="213" t="s">
        <v>21</v>
      </c>
      <c r="F486" s="214" t="s">
        <v>180</v>
      </c>
      <c r="G486" s="212"/>
      <c r="H486" s="215">
        <v>11.21</v>
      </c>
      <c r="I486" s="216"/>
      <c r="J486" s="212"/>
      <c r="K486" s="212"/>
      <c r="L486" s="217"/>
      <c r="M486" s="218"/>
      <c r="N486" s="219"/>
      <c r="O486" s="219"/>
      <c r="P486" s="219"/>
      <c r="Q486" s="219"/>
      <c r="R486" s="219"/>
      <c r="S486" s="219"/>
      <c r="T486" s="220"/>
      <c r="AT486" s="221" t="s">
        <v>178</v>
      </c>
      <c r="AU486" s="221" t="s">
        <v>83</v>
      </c>
      <c r="AV486" s="14" t="s">
        <v>168</v>
      </c>
      <c r="AW486" s="14" t="s">
        <v>34</v>
      </c>
      <c r="AX486" s="14" t="s">
        <v>81</v>
      </c>
      <c r="AY486" s="221" t="s">
        <v>167</v>
      </c>
    </row>
    <row r="487" spans="1:65" s="2" customFormat="1" ht="24.2" customHeight="1">
      <c r="A487" s="36"/>
      <c r="B487" s="37"/>
      <c r="C487" s="181" t="s">
        <v>709</v>
      </c>
      <c r="D487" s="181" t="s">
        <v>170</v>
      </c>
      <c r="E487" s="182" t="s">
        <v>710</v>
      </c>
      <c r="F487" s="183" t="s">
        <v>711</v>
      </c>
      <c r="G487" s="184" t="s">
        <v>183</v>
      </c>
      <c r="H487" s="185">
        <v>4.4</v>
      </c>
      <c r="I487" s="186"/>
      <c r="J487" s="187">
        <f>ROUND(I487*H487,2)</f>
        <v>0</v>
      </c>
      <c r="K487" s="183" t="s">
        <v>173</v>
      </c>
      <c r="L487" s="41"/>
      <c r="M487" s="188" t="s">
        <v>21</v>
      </c>
      <c r="N487" s="189" t="s">
        <v>44</v>
      </c>
      <c r="O487" s="66"/>
      <c r="P487" s="190">
        <f>O487*H487</f>
        <v>0</v>
      </c>
      <c r="Q487" s="190">
        <v>0.0002</v>
      </c>
      <c r="R487" s="190">
        <f>Q487*H487</f>
        <v>0.0008800000000000001</v>
      </c>
      <c r="S487" s="190">
        <v>0</v>
      </c>
      <c r="T487" s="191">
        <f>S487*H487</f>
        <v>0</v>
      </c>
      <c r="U487" s="36"/>
      <c r="V487" s="36"/>
      <c r="W487" s="36"/>
      <c r="X487" s="36"/>
      <c r="Y487" s="36"/>
      <c r="Z487" s="36"/>
      <c r="AA487" s="36"/>
      <c r="AB487" s="36"/>
      <c r="AC487" s="36"/>
      <c r="AD487" s="36"/>
      <c r="AE487" s="36"/>
      <c r="AR487" s="192" t="s">
        <v>336</v>
      </c>
      <c r="AT487" s="192" t="s">
        <v>170</v>
      </c>
      <c r="AU487" s="192" t="s">
        <v>83</v>
      </c>
      <c r="AY487" s="19" t="s">
        <v>167</v>
      </c>
      <c r="BE487" s="193">
        <f>IF(N487="základní",J487,0)</f>
        <v>0</v>
      </c>
      <c r="BF487" s="193">
        <f>IF(N487="snížená",J487,0)</f>
        <v>0</v>
      </c>
      <c r="BG487" s="193">
        <f>IF(N487="zákl. přenesená",J487,0)</f>
        <v>0</v>
      </c>
      <c r="BH487" s="193">
        <f>IF(N487="sníž. přenesená",J487,0)</f>
        <v>0</v>
      </c>
      <c r="BI487" s="193">
        <f>IF(N487="nulová",J487,0)</f>
        <v>0</v>
      </c>
      <c r="BJ487" s="19" t="s">
        <v>81</v>
      </c>
      <c r="BK487" s="193">
        <f>ROUND(I487*H487,2)</f>
        <v>0</v>
      </c>
      <c r="BL487" s="19" t="s">
        <v>336</v>
      </c>
      <c r="BM487" s="192" t="s">
        <v>712</v>
      </c>
    </row>
    <row r="488" spans="1:47" s="2" customFormat="1" ht="11.25">
      <c r="A488" s="36"/>
      <c r="B488" s="37"/>
      <c r="C488" s="38"/>
      <c r="D488" s="194" t="s">
        <v>176</v>
      </c>
      <c r="E488" s="38"/>
      <c r="F488" s="195" t="s">
        <v>713</v>
      </c>
      <c r="G488" s="38"/>
      <c r="H488" s="38"/>
      <c r="I488" s="196"/>
      <c r="J488" s="38"/>
      <c r="K488" s="38"/>
      <c r="L488" s="41"/>
      <c r="M488" s="197"/>
      <c r="N488" s="198"/>
      <c r="O488" s="66"/>
      <c r="P488" s="66"/>
      <c r="Q488" s="66"/>
      <c r="R488" s="66"/>
      <c r="S488" s="66"/>
      <c r="T488" s="67"/>
      <c r="U488" s="36"/>
      <c r="V488" s="36"/>
      <c r="W488" s="36"/>
      <c r="X488" s="36"/>
      <c r="Y488" s="36"/>
      <c r="Z488" s="36"/>
      <c r="AA488" s="36"/>
      <c r="AB488" s="36"/>
      <c r="AC488" s="36"/>
      <c r="AD488" s="36"/>
      <c r="AE488" s="36"/>
      <c r="AT488" s="19" t="s">
        <v>176</v>
      </c>
      <c r="AU488" s="19" t="s">
        <v>83</v>
      </c>
    </row>
    <row r="489" spans="2:51" s="13" customFormat="1" ht="11.25">
      <c r="B489" s="199"/>
      <c r="C489" s="200"/>
      <c r="D489" s="201" t="s">
        <v>178</v>
      </c>
      <c r="E489" s="202" t="s">
        <v>21</v>
      </c>
      <c r="F489" s="203" t="s">
        <v>714</v>
      </c>
      <c r="G489" s="200"/>
      <c r="H489" s="204">
        <v>4.4</v>
      </c>
      <c r="I489" s="205"/>
      <c r="J489" s="200"/>
      <c r="K489" s="200"/>
      <c r="L489" s="206"/>
      <c r="M489" s="207"/>
      <c r="N489" s="208"/>
      <c r="O489" s="208"/>
      <c r="P489" s="208"/>
      <c r="Q489" s="208"/>
      <c r="R489" s="208"/>
      <c r="S489" s="208"/>
      <c r="T489" s="209"/>
      <c r="AT489" s="210" t="s">
        <v>178</v>
      </c>
      <c r="AU489" s="210" t="s">
        <v>83</v>
      </c>
      <c r="AV489" s="13" t="s">
        <v>83</v>
      </c>
      <c r="AW489" s="13" t="s">
        <v>34</v>
      </c>
      <c r="AX489" s="13" t="s">
        <v>73</v>
      </c>
      <c r="AY489" s="210" t="s">
        <v>167</v>
      </c>
    </row>
    <row r="490" spans="2:51" s="14" customFormat="1" ht="11.25">
      <c r="B490" s="211"/>
      <c r="C490" s="212"/>
      <c r="D490" s="201" t="s">
        <v>178</v>
      </c>
      <c r="E490" s="213" t="s">
        <v>21</v>
      </c>
      <c r="F490" s="214" t="s">
        <v>180</v>
      </c>
      <c r="G490" s="212"/>
      <c r="H490" s="215">
        <v>4.4</v>
      </c>
      <c r="I490" s="216"/>
      <c r="J490" s="212"/>
      <c r="K490" s="212"/>
      <c r="L490" s="217"/>
      <c r="M490" s="218"/>
      <c r="N490" s="219"/>
      <c r="O490" s="219"/>
      <c r="P490" s="219"/>
      <c r="Q490" s="219"/>
      <c r="R490" s="219"/>
      <c r="S490" s="219"/>
      <c r="T490" s="220"/>
      <c r="AT490" s="221" t="s">
        <v>178</v>
      </c>
      <c r="AU490" s="221" t="s">
        <v>83</v>
      </c>
      <c r="AV490" s="14" t="s">
        <v>168</v>
      </c>
      <c r="AW490" s="14" t="s">
        <v>34</v>
      </c>
      <c r="AX490" s="14" t="s">
        <v>81</v>
      </c>
      <c r="AY490" s="221" t="s">
        <v>167</v>
      </c>
    </row>
    <row r="491" spans="1:65" s="2" customFormat="1" ht="16.5" customHeight="1">
      <c r="A491" s="36"/>
      <c r="B491" s="37"/>
      <c r="C491" s="243" t="s">
        <v>715</v>
      </c>
      <c r="D491" s="243" t="s">
        <v>378</v>
      </c>
      <c r="E491" s="244" t="s">
        <v>716</v>
      </c>
      <c r="F491" s="245" t="s">
        <v>717</v>
      </c>
      <c r="G491" s="246" t="s">
        <v>183</v>
      </c>
      <c r="H491" s="247">
        <v>4.84</v>
      </c>
      <c r="I491" s="248"/>
      <c r="J491" s="249">
        <f>ROUND(I491*H491,2)</f>
        <v>0</v>
      </c>
      <c r="K491" s="245" t="s">
        <v>173</v>
      </c>
      <c r="L491" s="250"/>
      <c r="M491" s="251" t="s">
        <v>21</v>
      </c>
      <c r="N491" s="252" t="s">
        <v>44</v>
      </c>
      <c r="O491" s="66"/>
      <c r="P491" s="190">
        <f>O491*H491</f>
        <v>0</v>
      </c>
      <c r="Q491" s="190">
        <v>0.00027</v>
      </c>
      <c r="R491" s="190">
        <f>Q491*H491</f>
        <v>0.0013067999999999999</v>
      </c>
      <c r="S491" s="190">
        <v>0</v>
      </c>
      <c r="T491" s="191">
        <f>S491*H491</f>
        <v>0</v>
      </c>
      <c r="U491" s="36"/>
      <c r="V491" s="36"/>
      <c r="W491" s="36"/>
      <c r="X491" s="36"/>
      <c r="Y491" s="36"/>
      <c r="Z491" s="36"/>
      <c r="AA491" s="36"/>
      <c r="AB491" s="36"/>
      <c r="AC491" s="36"/>
      <c r="AD491" s="36"/>
      <c r="AE491" s="36"/>
      <c r="AR491" s="192" t="s">
        <v>433</v>
      </c>
      <c r="AT491" s="192" t="s">
        <v>378</v>
      </c>
      <c r="AU491" s="192" t="s">
        <v>83</v>
      </c>
      <c r="AY491" s="19" t="s">
        <v>167</v>
      </c>
      <c r="BE491" s="193">
        <f>IF(N491="základní",J491,0)</f>
        <v>0</v>
      </c>
      <c r="BF491" s="193">
        <f>IF(N491="snížená",J491,0)</f>
        <v>0</v>
      </c>
      <c r="BG491" s="193">
        <f>IF(N491="zákl. přenesená",J491,0)</f>
        <v>0</v>
      </c>
      <c r="BH491" s="193">
        <f>IF(N491="sníž. přenesená",J491,0)</f>
        <v>0</v>
      </c>
      <c r="BI491" s="193">
        <f>IF(N491="nulová",J491,0)</f>
        <v>0</v>
      </c>
      <c r="BJ491" s="19" t="s">
        <v>81</v>
      </c>
      <c r="BK491" s="193">
        <f>ROUND(I491*H491,2)</f>
        <v>0</v>
      </c>
      <c r="BL491" s="19" t="s">
        <v>336</v>
      </c>
      <c r="BM491" s="192" t="s">
        <v>718</v>
      </c>
    </row>
    <row r="492" spans="2:51" s="13" customFormat="1" ht="11.25">
      <c r="B492" s="199"/>
      <c r="C492" s="200"/>
      <c r="D492" s="201" t="s">
        <v>178</v>
      </c>
      <c r="E492" s="200"/>
      <c r="F492" s="203" t="s">
        <v>719</v>
      </c>
      <c r="G492" s="200"/>
      <c r="H492" s="204">
        <v>4.84</v>
      </c>
      <c r="I492" s="205"/>
      <c r="J492" s="200"/>
      <c r="K492" s="200"/>
      <c r="L492" s="206"/>
      <c r="M492" s="207"/>
      <c r="N492" s="208"/>
      <c r="O492" s="208"/>
      <c r="P492" s="208"/>
      <c r="Q492" s="208"/>
      <c r="R492" s="208"/>
      <c r="S492" s="208"/>
      <c r="T492" s="209"/>
      <c r="AT492" s="210" t="s">
        <v>178</v>
      </c>
      <c r="AU492" s="210" t="s">
        <v>83</v>
      </c>
      <c r="AV492" s="13" t="s">
        <v>83</v>
      </c>
      <c r="AW492" s="13" t="s">
        <v>4</v>
      </c>
      <c r="AX492" s="13" t="s">
        <v>81</v>
      </c>
      <c r="AY492" s="210" t="s">
        <v>167</v>
      </c>
    </row>
    <row r="493" spans="1:65" s="2" customFormat="1" ht="24.2" customHeight="1">
      <c r="A493" s="36"/>
      <c r="B493" s="37"/>
      <c r="C493" s="181" t="s">
        <v>720</v>
      </c>
      <c r="D493" s="181" t="s">
        <v>170</v>
      </c>
      <c r="E493" s="182" t="s">
        <v>721</v>
      </c>
      <c r="F493" s="183" t="s">
        <v>722</v>
      </c>
      <c r="G493" s="184" t="s">
        <v>106</v>
      </c>
      <c r="H493" s="185">
        <v>11.21</v>
      </c>
      <c r="I493" s="186"/>
      <c r="J493" s="187">
        <f>ROUND(I493*H493,2)</f>
        <v>0</v>
      </c>
      <c r="K493" s="183" t="s">
        <v>173</v>
      </c>
      <c r="L493" s="41"/>
      <c r="M493" s="188" t="s">
        <v>21</v>
      </c>
      <c r="N493" s="189" t="s">
        <v>44</v>
      </c>
      <c r="O493" s="66"/>
      <c r="P493" s="190">
        <f>O493*H493</f>
        <v>0</v>
      </c>
      <c r="Q493" s="190">
        <v>0.009</v>
      </c>
      <c r="R493" s="190">
        <f>Q493*H493</f>
        <v>0.10089</v>
      </c>
      <c r="S493" s="190">
        <v>0</v>
      </c>
      <c r="T493" s="191">
        <f>S493*H493</f>
        <v>0</v>
      </c>
      <c r="U493" s="36"/>
      <c r="V493" s="36"/>
      <c r="W493" s="36"/>
      <c r="X493" s="36"/>
      <c r="Y493" s="36"/>
      <c r="Z493" s="36"/>
      <c r="AA493" s="36"/>
      <c r="AB493" s="36"/>
      <c r="AC493" s="36"/>
      <c r="AD493" s="36"/>
      <c r="AE493" s="36"/>
      <c r="AR493" s="192" t="s">
        <v>336</v>
      </c>
      <c r="AT493" s="192" t="s">
        <v>170</v>
      </c>
      <c r="AU493" s="192" t="s">
        <v>83</v>
      </c>
      <c r="AY493" s="19" t="s">
        <v>167</v>
      </c>
      <c r="BE493" s="193">
        <f>IF(N493="základní",J493,0)</f>
        <v>0</v>
      </c>
      <c r="BF493" s="193">
        <f>IF(N493="snížená",J493,0)</f>
        <v>0</v>
      </c>
      <c r="BG493" s="193">
        <f>IF(N493="zákl. přenesená",J493,0)</f>
        <v>0</v>
      </c>
      <c r="BH493" s="193">
        <f>IF(N493="sníž. přenesená",J493,0)</f>
        <v>0</v>
      </c>
      <c r="BI493" s="193">
        <f>IF(N493="nulová",J493,0)</f>
        <v>0</v>
      </c>
      <c r="BJ493" s="19" t="s">
        <v>81</v>
      </c>
      <c r="BK493" s="193">
        <f>ROUND(I493*H493,2)</f>
        <v>0</v>
      </c>
      <c r="BL493" s="19" t="s">
        <v>336</v>
      </c>
      <c r="BM493" s="192" t="s">
        <v>723</v>
      </c>
    </row>
    <row r="494" spans="1:47" s="2" customFormat="1" ht="11.25">
      <c r="A494" s="36"/>
      <c r="B494" s="37"/>
      <c r="C494" s="38"/>
      <c r="D494" s="194" t="s">
        <v>176</v>
      </c>
      <c r="E494" s="38"/>
      <c r="F494" s="195" t="s">
        <v>724</v>
      </c>
      <c r="G494" s="38"/>
      <c r="H494" s="38"/>
      <c r="I494" s="196"/>
      <c r="J494" s="38"/>
      <c r="K494" s="38"/>
      <c r="L494" s="41"/>
      <c r="M494" s="197"/>
      <c r="N494" s="198"/>
      <c r="O494" s="66"/>
      <c r="P494" s="66"/>
      <c r="Q494" s="66"/>
      <c r="R494" s="66"/>
      <c r="S494" s="66"/>
      <c r="T494" s="67"/>
      <c r="U494" s="36"/>
      <c r="V494" s="36"/>
      <c r="W494" s="36"/>
      <c r="X494" s="36"/>
      <c r="Y494" s="36"/>
      <c r="Z494" s="36"/>
      <c r="AA494" s="36"/>
      <c r="AB494" s="36"/>
      <c r="AC494" s="36"/>
      <c r="AD494" s="36"/>
      <c r="AE494" s="36"/>
      <c r="AT494" s="19" t="s">
        <v>176</v>
      </c>
      <c r="AU494" s="19" t="s">
        <v>83</v>
      </c>
    </row>
    <row r="495" spans="2:51" s="15" customFormat="1" ht="11.25">
      <c r="B495" s="222"/>
      <c r="C495" s="223"/>
      <c r="D495" s="201" t="s">
        <v>178</v>
      </c>
      <c r="E495" s="224" t="s">
        <v>21</v>
      </c>
      <c r="F495" s="225" t="s">
        <v>725</v>
      </c>
      <c r="G495" s="223"/>
      <c r="H495" s="224" t="s">
        <v>21</v>
      </c>
      <c r="I495" s="226"/>
      <c r="J495" s="223"/>
      <c r="K495" s="223"/>
      <c r="L495" s="227"/>
      <c r="M495" s="228"/>
      <c r="N495" s="229"/>
      <c r="O495" s="229"/>
      <c r="P495" s="229"/>
      <c r="Q495" s="229"/>
      <c r="R495" s="229"/>
      <c r="S495" s="229"/>
      <c r="T495" s="230"/>
      <c r="AT495" s="231" t="s">
        <v>178</v>
      </c>
      <c r="AU495" s="231" t="s">
        <v>83</v>
      </c>
      <c r="AV495" s="15" t="s">
        <v>81</v>
      </c>
      <c r="AW495" s="15" t="s">
        <v>34</v>
      </c>
      <c r="AX495" s="15" t="s">
        <v>73</v>
      </c>
      <c r="AY495" s="231" t="s">
        <v>167</v>
      </c>
    </row>
    <row r="496" spans="2:51" s="13" customFormat="1" ht="11.25">
      <c r="B496" s="199"/>
      <c r="C496" s="200"/>
      <c r="D496" s="201" t="s">
        <v>178</v>
      </c>
      <c r="E496" s="202" t="s">
        <v>21</v>
      </c>
      <c r="F496" s="203" t="s">
        <v>726</v>
      </c>
      <c r="G496" s="200"/>
      <c r="H496" s="204">
        <v>11.21</v>
      </c>
      <c r="I496" s="205"/>
      <c r="J496" s="200"/>
      <c r="K496" s="200"/>
      <c r="L496" s="206"/>
      <c r="M496" s="207"/>
      <c r="N496" s="208"/>
      <c r="O496" s="208"/>
      <c r="P496" s="208"/>
      <c r="Q496" s="208"/>
      <c r="R496" s="208"/>
      <c r="S496" s="208"/>
      <c r="T496" s="209"/>
      <c r="AT496" s="210" t="s">
        <v>178</v>
      </c>
      <c r="AU496" s="210" t="s">
        <v>83</v>
      </c>
      <c r="AV496" s="13" t="s">
        <v>83</v>
      </c>
      <c r="AW496" s="13" t="s">
        <v>34</v>
      </c>
      <c r="AX496" s="13" t="s">
        <v>73</v>
      </c>
      <c r="AY496" s="210" t="s">
        <v>167</v>
      </c>
    </row>
    <row r="497" spans="2:51" s="14" customFormat="1" ht="11.25">
      <c r="B497" s="211"/>
      <c r="C497" s="212"/>
      <c r="D497" s="201" t="s">
        <v>178</v>
      </c>
      <c r="E497" s="213" t="s">
        <v>121</v>
      </c>
      <c r="F497" s="214" t="s">
        <v>180</v>
      </c>
      <c r="G497" s="212"/>
      <c r="H497" s="215">
        <v>11.21</v>
      </c>
      <c r="I497" s="216"/>
      <c r="J497" s="212"/>
      <c r="K497" s="212"/>
      <c r="L497" s="217"/>
      <c r="M497" s="218"/>
      <c r="N497" s="219"/>
      <c r="O497" s="219"/>
      <c r="P497" s="219"/>
      <c r="Q497" s="219"/>
      <c r="R497" s="219"/>
      <c r="S497" s="219"/>
      <c r="T497" s="220"/>
      <c r="AT497" s="221" t="s">
        <v>178</v>
      </c>
      <c r="AU497" s="221" t="s">
        <v>83</v>
      </c>
      <c r="AV497" s="14" t="s">
        <v>168</v>
      </c>
      <c r="AW497" s="14" t="s">
        <v>34</v>
      </c>
      <c r="AX497" s="14" t="s">
        <v>81</v>
      </c>
      <c r="AY497" s="221" t="s">
        <v>167</v>
      </c>
    </row>
    <row r="498" spans="1:65" s="2" customFormat="1" ht="24.2" customHeight="1">
      <c r="A498" s="36"/>
      <c r="B498" s="37"/>
      <c r="C498" s="243" t="s">
        <v>727</v>
      </c>
      <c r="D498" s="243" t="s">
        <v>378</v>
      </c>
      <c r="E498" s="244" t="s">
        <v>728</v>
      </c>
      <c r="F498" s="245" t="s">
        <v>729</v>
      </c>
      <c r="G498" s="246" t="s">
        <v>106</v>
      </c>
      <c r="H498" s="247">
        <v>12.892</v>
      </c>
      <c r="I498" s="248"/>
      <c r="J498" s="249">
        <f>ROUND(I498*H498,2)</f>
        <v>0</v>
      </c>
      <c r="K498" s="245" t="s">
        <v>173</v>
      </c>
      <c r="L498" s="250"/>
      <c r="M498" s="251" t="s">
        <v>21</v>
      </c>
      <c r="N498" s="252" t="s">
        <v>44</v>
      </c>
      <c r="O498" s="66"/>
      <c r="P498" s="190">
        <f>O498*H498</f>
        <v>0</v>
      </c>
      <c r="Q498" s="190">
        <v>0.0192</v>
      </c>
      <c r="R498" s="190">
        <f>Q498*H498</f>
        <v>0.24752639999999998</v>
      </c>
      <c r="S498" s="190">
        <v>0</v>
      </c>
      <c r="T498" s="191">
        <f>S498*H498</f>
        <v>0</v>
      </c>
      <c r="U498" s="36"/>
      <c r="V498" s="36"/>
      <c r="W498" s="36"/>
      <c r="X498" s="36"/>
      <c r="Y498" s="36"/>
      <c r="Z498" s="36"/>
      <c r="AA498" s="36"/>
      <c r="AB498" s="36"/>
      <c r="AC498" s="36"/>
      <c r="AD498" s="36"/>
      <c r="AE498" s="36"/>
      <c r="AR498" s="192" t="s">
        <v>433</v>
      </c>
      <c r="AT498" s="192" t="s">
        <v>378</v>
      </c>
      <c r="AU498" s="192" t="s">
        <v>83</v>
      </c>
      <c r="AY498" s="19" t="s">
        <v>167</v>
      </c>
      <c r="BE498" s="193">
        <f>IF(N498="základní",J498,0)</f>
        <v>0</v>
      </c>
      <c r="BF498" s="193">
        <f>IF(N498="snížená",J498,0)</f>
        <v>0</v>
      </c>
      <c r="BG498" s="193">
        <f>IF(N498="zákl. přenesená",J498,0)</f>
        <v>0</v>
      </c>
      <c r="BH498" s="193">
        <f>IF(N498="sníž. přenesená",J498,0)</f>
        <v>0</v>
      </c>
      <c r="BI498" s="193">
        <f>IF(N498="nulová",J498,0)</f>
        <v>0</v>
      </c>
      <c r="BJ498" s="19" t="s">
        <v>81</v>
      </c>
      <c r="BK498" s="193">
        <f>ROUND(I498*H498,2)</f>
        <v>0</v>
      </c>
      <c r="BL498" s="19" t="s">
        <v>336</v>
      </c>
      <c r="BM498" s="192" t="s">
        <v>730</v>
      </c>
    </row>
    <row r="499" spans="1:47" s="2" customFormat="1" ht="146.25">
      <c r="A499" s="36"/>
      <c r="B499" s="37"/>
      <c r="C499" s="38"/>
      <c r="D499" s="201" t="s">
        <v>397</v>
      </c>
      <c r="E499" s="38"/>
      <c r="F499" s="253" t="s">
        <v>731</v>
      </c>
      <c r="G499" s="38"/>
      <c r="H499" s="38"/>
      <c r="I499" s="196"/>
      <c r="J499" s="38"/>
      <c r="K499" s="38"/>
      <c r="L499" s="41"/>
      <c r="M499" s="197"/>
      <c r="N499" s="198"/>
      <c r="O499" s="66"/>
      <c r="P499" s="66"/>
      <c r="Q499" s="66"/>
      <c r="R499" s="66"/>
      <c r="S499" s="66"/>
      <c r="T499" s="67"/>
      <c r="U499" s="36"/>
      <c r="V499" s="36"/>
      <c r="W499" s="36"/>
      <c r="X499" s="36"/>
      <c r="Y499" s="36"/>
      <c r="Z499" s="36"/>
      <c r="AA499" s="36"/>
      <c r="AB499" s="36"/>
      <c r="AC499" s="36"/>
      <c r="AD499" s="36"/>
      <c r="AE499" s="36"/>
      <c r="AT499" s="19" t="s">
        <v>397</v>
      </c>
      <c r="AU499" s="19" t="s">
        <v>83</v>
      </c>
    </row>
    <row r="500" spans="2:51" s="13" customFormat="1" ht="11.25">
      <c r="B500" s="199"/>
      <c r="C500" s="200"/>
      <c r="D500" s="201" t="s">
        <v>178</v>
      </c>
      <c r="E500" s="200"/>
      <c r="F500" s="203" t="s">
        <v>732</v>
      </c>
      <c r="G500" s="200"/>
      <c r="H500" s="204">
        <v>12.892</v>
      </c>
      <c r="I500" s="205"/>
      <c r="J500" s="200"/>
      <c r="K500" s="200"/>
      <c r="L500" s="206"/>
      <c r="M500" s="207"/>
      <c r="N500" s="208"/>
      <c r="O500" s="208"/>
      <c r="P500" s="208"/>
      <c r="Q500" s="208"/>
      <c r="R500" s="208"/>
      <c r="S500" s="208"/>
      <c r="T500" s="209"/>
      <c r="AT500" s="210" t="s">
        <v>178</v>
      </c>
      <c r="AU500" s="210" t="s">
        <v>83</v>
      </c>
      <c r="AV500" s="13" t="s">
        <v>83</v>
      </c>
      <c r="AW500" s="13" t="s">
        <v>4</v>
      </c>
      <c r="AX500" s="13" t="s">
        <v>81</v>
      </c>
      <c r="AY500" s="210" t="s">
        <v>167</v>
      </c>
    </row>
    <row r="501" spans="1:65" s="2" customFormat="1" ht="24.2" customHeight="1">
      <c r="A501" s="36"/>
      <c r="B501" s="37"/>
      <c r="C501" s="181" t="s">
        <v>733</v>
      </c>
      <c r="D501" s="181" t="s">
        <v>170</v>
      </c>
      <c r="E501" s="182" t="s">
        <v>734</v>
      </c>
      <c r="F501" s="183" t="s">
        <v>735</v>
      </c>
      <c r="G501" s="184" t="s">
        <v>106</v>
      </c>
      <c r="H501" s="185">
        <v>11.21</v>
      </c>
      <c r="I501" s="186"/>
      <c r="J501" s="187">
        <f>ROUND(I501*H501,2)</f>
        <v>0</v>
      </c>
      <c r="K501" s="183" t="s">
        <v>173</v>
      </c>
      <c r="L501" s="41"/>
      <c r="M501" s="188" t="s">
        <v>21</v>
      </c>
      <c r="N501" s="189" t="s">
        <v>44</v>
      </c>
      <c r="O501" s="66"/>
      <c r="P501" s="190">
        <f>O501*H501</f>
        <v>0</v>
      </c>
      <c r="Q501" s="190">
        <v>0</v>
      </c>
      <c r="R501" s="190">
        <f>Q501*H501</f>
        <v>0</v>
      </c>
      <c r="S501" s="190">
        <v>0</v>
      </c>
      <c r="T501" s="191">
        <f>S501*H501</f>
        <v>0</v>
      </c>
      <c r="U501" s="36"/>
      <c r="V501" s="36"/>
      <c r="W501" s="36"/>
      <c r="X501" s="36"/>
      <c r="Y501" s="36"/>
      <c r="Z501" s="36"/>
      <c r="AA501" s="36"/>
      <c r="AB501" s="36"/>
      <c r="AC501" s="36"/>
      <c r="AD501" s="36"/>
      <c r="AE501" s="36"/>
      <c r="AR501" s="192" t="s">
        <v>336</v>
      </c>
      <c r="AT501" s="192" t="s">
        <v>170</v>
      </c>
      <c r="AU501" s="192" t="s">
        <v>83</v>
      </c>
      <c r="AY501" s="19" t="s">
        <v>167</v>
      </c>
      <c r="BE501" s="193">
        <f>IF(N501="základní",J501,0)</f>
        <v>0</v>
      </c>
      <c r="BF501" s="193">
        <f>IF(N501="snížená",J501,0)</f>
        <v>0</v>
      </c>
      <c r="BG501" s="193">
        <f>IF(N501="zákl. přenesená",J501,0)</f>
        <v>0</v>
      </c>
      <c r="BH501" s="193">
        <f>IF(N501="sníž. přenesená",J501,0)</f>
        <v>0</v>
      </c>
      <c r="BI501" s="193">
        <f>IF(N501="nulová",J501,0)</f>
        <v>0</v>
      </c>
      <c r="BJ501" s="19" t="s">
        <v>81</v>
      </c>
      <c r="BK501" s="193">
        <f>ROUND(I501*H501,2)</f>
        <v>0</v>
      </c>
      <c r="BL501" s="19" t="s">
        <v>336</v>
      </c>
      <c r="BM501" s="192" t="s">
        <v>736</v>
      </c>
    </row>
    <row r="502" spans="1:47" s="2" customFormat="1" ht="11.25">
      <c r="A502" s="36"/>
      <c r="B502" s="37"/>
      <c r="C502" s="38"/>
      <c r="D502" s="194" t="s">
        <v>176</v>
      </c>
      <c r="E502" s="38"/>
      <c r="F502" s="195" t="s">
        <v>737</v>
      </c>
      <c r="G502" s="38"/>
      <c r="H502" s="38"/>
      <c r="I502" s="196"/>
      <c r="J502" s="38"/>
      <c r="K502" s="38"/>
      <c r="L502" s="41"/>
      <c r="M502" s="197"/>
      <c r="N502" s="198"/>
      <c r="O502" s="66"/>
      <c r="P502" s="66"/>
      <c r="Q502" s="66"/>
      <c r="R502" s="66"/>
      <c r="S502" s="66"/>
      <c r="T502" s="67"/>
      <c r="U502" s="36"/>
      <c r="V502" s="36"/>
      <c r="W502" s="36"/>
      <c r="X502" s="36"/>
      <c r="Y502" s="36"/>
      <c r="Z502" s="36"/>
      <c r="AA502" s="36"/>
      <c r="AB502" s="36"/>
      <c r="AC502" s="36"/>
      <c r="AD502" s="36"/>
      <c r="AE502" s="36"/>
      <c r="AT502" s="19" t="s">
        <v>176</v>
      </c>
      <c r="AU502" s="19" t="s">
        <v>83</v>
      </c>
    </row>
    <row r="503" spans="2:51" s="13" customFormat="1" ht="11.25">
      <c r="B503" s="199"/>
      <c r="C503" s="200"/>
      <c r="D503" s="201" t="s">
        <v>178</v>
      </c>
      <c r="E503" s="202" t="s">
        <v>21</v>
      </c>
      <c r="F503" s="203" t="s">
        <v>121</v>
      </c>
      <c r="G503" s="200"/>
      <c r="H503" s="204">
        <v>11.21</v>
      </c>
      <c r="I503" s="205"/>
      <c r="J503" s="200"/>
      <c r="K503" s="200"/>
      <c r="L503" s="206"/>
      <c r="M503" s="207"/>
      <c r="N503" s="208"/>
      <c r="O503" s="208"/>
      <c r="P503" s="208"/>
      <c r="Q503" s="208"/>
      <c r="R503" s="208"/>
      <c r="S503" s="208"/>
      <c r="T503" s="209"/>
      <c r="AT503" s="210" t="s">
        <v>178</v>
      </c>
      <c r="AU503" s="210" t="s">
        <v>83</v>
      </c>
      <c r="AV503" s="13" t="s">
        <v>83</v>
      </c>
      <c r="AW503" s="13" t="s">
        <v>34</v>
      </c>
      <c r="AX503" s="13" t="s">
        <v>73</v>
      </c>
      <c r="AY503" s="210" t="s">
        <v>167</v>
      </c>
    </row>
    <row r="504" spans="2:51" s="14" customFormat="1" ht="11.25">
      <c r="B504" s="211"/>
      <c r="C504" s="212"/>
      <c r="D504" s="201" t="s">
        <v>178</v>
      </c>
      <c r="E504" s="213" t="s">
        <v>21</v>
      </c>
      <c r="F504" s="214" t="s">
        <v>180</v>
      </c>
      <c r="G504" s="212"/>
      <c r="H504" s="215">
        <v>11.21</v>
      </c>
      <c r="I504" s="216"/>
      <c r="J504" s="212"/>
      <c r="K504" s="212"/>
      <c r="L504" s="217"/>
      <c r="M504" s="218"/>
      <c r="N504" s="219"/>
      <c r="O504" s="219"/>
      <c r="P504" s="219"/>
      <c r="Q504" s="219"/>
      <c r="R504" s="219"/>
      <c r="S504" s="219"/>
      <c r="T504" s="220"/>
      <c r="AT504" s="221" t="s">
        <v>178</v>
      </c>
      <c r="AU504" s="221" t="s">
        <v>83</v>
      </c>
      <c r="AV504" s="14" t="s">
        <v>168</v>
      </c>
      <c r="AW504" s="14" t="s">
        <v>34</v>
      </c>
      <c r="AX504" s="14" t="s">
        <v>81</v>
      </c>
      <c r="AY504" s="221" t="s">
        <v>167</v>
      </c>
    </row>
    <row r="505" spans="1:65" s="2" customFormat="1" ht="24.2" customHeight="1">
      <c r="A505" s="36"/>
      <c r="B505" s="37"/>
      <c r="C505" s="181" t="s">
        <v>738</v>
      </c>
      <c r="D505" s="181" t="s">
        <v>170</v>
      </c>
      <c r="E505" s="182" t="s">
        <v>739</v>
      </c>
      <c r="F505" s="183" t="s">
        <v>740</v>
      </c>
      <c r="G505" s="184" t="s">
        <v>106</v>
      </c>
      <c r="H505" s="185">
        <v>11.21</v>
      </c>
      <c r="I505" s="186"/>
      <c r="J505" s="187">
        <f>ROUND(I505*H505,2)</f>
        <v>0</v>
      </c>
      <c r="K505" s="183" t="s">
        <v>173</v>
      </c>
      <c r="L505" s="41"/>
      <c r="M505" s="188" t="s">
        <v>21</v>
      </c>
      <c r="N505" s="189" t="s">
        <v>44</v>
      </c>
      <c r="O505" s="66"/>
      <c r="P505" s="190">
        <f>O505*H505</f>
        <v>0</v>
      </c>
      <c r="Q505" s="190">
        <v>0</v>
      </c>
      <c r="R505" s="190">
        <f>Q505*H505</f>
        <v>0</v>
      </c>
      <c r="S505" s="190">
        <v>0</v>
      </c>
      <c r="T505" s="191">
        <f>S505*H505</f>
        <v>0</v>
      </c>
      <c r="U505" s="36"/>
      <c r="V505" s="36"/>
      <c r="W505" s="36"/>
      <c r="X505" s="36"/>
      <c r="Y505" s="36"/>
      <c r="Z505" s="36"/>
      <c r="AA505" s="36"/>
      <c r="AB505" s="36"/>
      <c r="AC505" s="36"/>
      <c r="AD505" s="36"/>
      <c r="AE505" s="36"/>
      <c r="AR505" s="192" t="s">
        <v>336</v>
      </c>
      <c r="AT505" s="192" t="s">
        <v>170</v>
      </c>
      <c r="AU505" s="192" t="s">
        <v>83</v>
      </c>
      <c r="AY505" s="19" t="s">
        <v>167</v>
      </c>
      <c r="BE505" s="193">
        <f>IF(N505="základní",J505,0)</f>
        <v>0</v>
      </c>
      <c r="BF505" s="193">
        <f>IF(N505="snížená",J505,0)</f>
        <v>0</v>
      </c>
      <c r="BG505" s="193">
        <f>IF(N505="zákl. přenesená",J505,0)</f>
        <v>0</v>
      </c>
      <c r="BH505" s="193">
        <f>IF(N505="sníž. přenesená",J505,0)</f>
        <v>0</v>
      </c>
      <c r="BI505" s="193">
        <f>IF(N505="nulová",J505,0)</f>
        <v>0</v>
      </c>
      <c r="BJ505" s="19" t="s">
        <v>81</v>
      </c>
      <c r="BK505" s="193">
        <f>ROUND(I505*H505,2)</f>
        <v>0</v>
      </c>
      <c r="BL505" s="19" t="s">
        <v>336</v>
      </c>
      <c r="BM505" s="192" t="s">
        <v>741</v>
      </c>
    </row>
    <row r="506" spans="1:47" s="2" customFormat="1" ht="11.25">
      <c r="A506" s="36"/>
      <c r="B506" s="37"/>
      <c r="C506" s="38"/>
      <c r="D506" s="194" t="s">
        <v>176</v>
      </c>
      <c r="E506" s="38"/>
      <c r="F506" s="195" t="s">
        <v>742</v>
      </c>
      <c r="G506" s="38"/>
      <c r="H506" s="38"/>
      <c r="I506" s="196"/>
      <c r="J506" s="38"/>
      <c r="K506" s="38"/>
      <c r="L506" s="41"/>
      <c r="M506" s="197"/>
      <c r="N506" s="198"/>
      <c r="O506" s="66"/>
      <c r="P506" s="66"/>
      <c r="Q506" s="66"/>
      <c r="R506" s="66"/>
      <c r="S506" s="66"/>
      <c r="T506" s="67"/>
      <c r="U506" s="36"/>
      <c r="V506" s="36"/>
      <c r="W506" s="36"/>
      <c r="X506" s="36"/>
      <c r="Y506" s="36"/>
      <c r="Z506" s="36"/>
      <c r="AA506" s="36"/>
      <c r="AB506" s="36"/>
      <c r="AC506" s="36"/>
      <c r="AD506" s="36"/>
      <c r="AE506" s="36"/>
      <c r="AT506" s="19" t="s">
        <v>176</v>
      </c>
      <c r="AU506" s="19" t="s">
        <v>83</v>
      </c>
    </row>
    <row r="507" spans="2:51" s="13" customFormat="1" ht="11.25">
      <c r="B507" s="199"/>
      <c r="C507" s="200"/>
      <c r="D507" s="201" t="s">
        <v>178</v>
      </c>
      <c r="E507" s="202" t="s">
        <v>21</v>
      </c>
      <c r="F507" s="203" t="s">
        <v>121</v>
      </c>
      <c r="G507" s="200"/>
      <c r="H507" s="204">
        <v>11.21</v>
      </c>
      <c r="I507" s="205"/>
      <c r="J507" s="200"/>
      <c r="K507" s="200"/>
      <c r="L507" s="206"/>
      <c r="M507" s="207"/>
      <c r="N507" s="208"/>
      <c r="O507" s="208"/>
      <c r="P507" s="208"/>
      <c r="Q507" s="208"/>
      <c r="R507" s="208"/>
      <c r="S507" s="208"/>
      <c r="T507" s="209"/>
      <c r="AT507" s="210" t="s">
        <v>178</v>
      </c>
      <c r="AU507" s="210" t="s">
        <v>83</v>
      </c>
      <c r="AV507" s="13" t="s">
        <v>83</v>
      </c>
      <c r="AW507" s="13" t="s">
        <v>34</v>
      </c>
      <c r="AX507" s="13" t="s">
        <v>73</v>
      </c>
      <c r="AY507" s="210" t="s">
        <v>167</v>
      </c>
    </row>
    <row r="508" spans="2:51" s="14" customFormat="1" ht="11.25">
      <c r="B508" s="211"/>
      <c r="C508" s="212"/>
      <c r="D508" s="201" t="s">
        <v>178</v>
      </c>
      <c r="E508" s="213" t="s">
        <v>21</v>
      </c>
      <c r="F508" s="214" t="s">
        <v>180</v>
      </c>
      <c r="G508" s="212"/>
      <c r="H508" s="215">
        <v>11.21</v>
      </c>
      <c r="I508" s="216"/>
      <c r="J508" s="212"/>
      <c r="K508" s="212"/>
      <c r="L508" s="217"/>
      <c r="M508" s="218"/>
      <c r="N508" s="219"/>
      <c r="O508" s="219"/>
      <c r="P508" s="219"/>
      <c r="Q508" s="219"/>
      <c r="R508" s="219"/>
      <c r="S508" s="219"/>
      <c r="T508" s="220"/>
      <c r="AT508" s="221" t="s">
        <v>178</v>
      </c>
      <c r="AU508" s="221" t="s">
        <v>83</v>
      </c>
      <c r="AV508" s="14" t="s">
        <v>168</v>
      </c>
      <c r="AW508" s="14" t="s">
        <v>34</v>
      </c>
      <c r="AX508" s="14" t="s">
        <v>81</v>
      </c>
      <c r="AY508" s="221" t="s">
        <v>167</v>
      </c>
    </row>
    <row r="509" spans="1:65" s="2" customFormat="1" ht="21.75" customHeight="1">
      <c r="A509" s="36"/>
      <c r="B509" s="37"/>
      <c r="C509" s="181" t="s">
        <v>743</v>
      </c>
      <c r="D509" s="181" t="s">
        <v>170</v>
      </c>
      <c r="E509" s="182" t="s">
        <v>744</v>
      </c>
      <c r="F509" s="183" t="s">
        <v>745</v>
      </c>
      <c r="G509" s="184" t="s">
        <v>106</v>
      </c>
      <c r="H509" s="185">
        <v>11.21</v>
      </c>
      <c r="I509" s="186"/>
      <c r="J509" s="187">
        <f>ROUND(I509*H509,2)</f>
        <v>0</v>
      </c>
      <c r="K509" s="183" t="s">
        <v>173</v>
      </c>
      <c r="L509" s="41"/>
      <c r="M509" s="188" t="s">
        <v>21</v>
      </c>
      <c r="N509" s="189" t="s">
        <v>44</v>
      </c>
      <c r="O509" s="66"/>
      <c r="P509" s="190">
        <f>O509*H509</f>
        <v>0</v>
      </c>
      <c r="Q509" s="190">
        <v>0</v>
      </c>
      <c r="R509" s="190">
        <f>Q509*H509</f>
        <v>0</v>
      </c>
      <c r="S509" s="190">
        <v>0</v>
      </c>
      <c r="T509" s="191">
        <f>S509*H509</f>
        <v>0</v>
      </c>
      <c r="U509" s="36"/>
      <c r="V509" s="36"/>
      <c r="W509" s="36"/>
      <c r="X509" s="36"/>
      <c r="Y509" s="36"/>
      <c r="Z509" s="36"/>
      <c r="AA509" s="36"/>
      <c r="AB509" s="36"/>
      <c r="AC509" s="36"/>
      <c r="AD509" s="36"/>
      <c r="AE509" s="36"/>
      <c r="AR509" s="192" t="s">
        <v>336</v>
      </c>
      <c r="AT509" s="192" t="s">
        <v>170</v>
      </c>
      <c r="AU509" s="192" t="s">
        <v>83</v>
      </c>
      <c r="AY509" s="19" t="s">
        <v>167</v>
      </c>
      <c r="BE509" s="193">
        <f>IF(N509="základní",J509,0)</f>
        <v>0</v>
      </c>
      <c r="BF509" s="193">
        <f>IF(N509="snížená",J509,0)</f>
        <v>0</v>
      </c>
      <c r="BG509" s="193">
        <f>IF(N509="zákl. přenesená",J509,0)</f>
        <v>0</v>
      </c>
      <c r="BH509" s="193">
        <f>IF(N509="sníž. přenesená",J509,0)</f>
        <v>0</v>
      </c>
      <c r="BI509" s="193">
        <f>IF(N509="nulová",J509,0)</f>
        <v>0</v>
      </c>
      <c r="BJ509" s="19" t="s">
        <v>81</v>
      </c>
      <c r="BK509" s="193">
        <f>ROUND(I509*H509,2)</f>
        <v>0</v>
      </c>
      <c r="BL509" s="19" t="s">
        <v>336</v>
      </c>
      <c r="BM509" s="192" t="s">
        <v>746</v>
      </c>
    </row>
    <row r="510" spans="1:47" s="2" customFormat="1" ht="11.25">
      <c r="A510" s="36"/>
      <c r="B510" s="37"/>
      <c r="C510" s="38"/>
      <c r="D510" s="194" t="s">
        <v>176</v>
      </c>
      <c r="E510" s="38"/>
      <c r="F510" s="195" t="s">
        <v>747</v>
      </c>
      <c r="G510" s="38"/>
      <c r="H510" s="38"/>
      <c r="I510" s="196"/>
      <c r="J510" s="38"/>
      <c r="K510" s="38"/>
      <c r="L510" s="41"/>
      <c r="M510" s="197"/>
      <c r="N510" s="198"/>
      <c r="O510" s="66"/>
      <c r="P510" s="66"/>
      <c r="Q510" s="66"/>
      <c r="R510" s="66"/>
      <c r="S510" s="66"/>
      <c r="T510" s="67"/>
      <c r="U510" s="36"/>
      <c r="V510" s="36"/>
      <c r="W510" s="36"/>
      <c r="X510" s="36"/>
      <c r="Y510" s="36"/>
      <c r="Z510" s="36"/>
      <c r="AA510" s="36"/>
      <c r="AB510" s="36"/>
      <c r="AC510" s="36"/>
      <c r="AD510" s="36"/>
      <c r="AE510" s="36"/>
      <c r="AT510" s="19" t="s">
        <v>176</v>
      </c>
      <c r="AU510" s="19" t="s">
        <v>83</v>
      </c>
    </row>
    <row r="511" spans="2:51" s="13" customFormat="1" ht="11.25">
      <c r="B511" s="199"/>
      <c r="C511" s="200"/>
      <c r="D511" s="201" t="s">
        <v>178</v>
      </c>
      <c r="E511" s="202" t="s">
        <v>21</v>
      </c>
      <c r="F511" s="203" t="s">
        <v>121</v>
      </c>
      <c r="G511" s="200"/>
      <c r="H511" s="204">
        <v>11.21</v>
      </c>
      <c r="I511" s="205"/>
      <c r="J511" s="200"/>
      <c r="K511" s="200"/>
      <c r="L511" s="206"/>
      <c r="M511" s="207"/>
      <c r="N511" s="208"/>
      <c r="O511" s="208"/>
      <c r="P511" s="208"/>
      <c r="Q511" s="208"/>
      <c r="R511" s="208"/>
      <c r="S511" s="208"/>
      <c r="T511" s="209"/>
      <c r="AT511" s="210" t="s">
        <v>178</v>
      </c>
      <c r="AU511" s="210" t="s">
        <v>83</v>
      </c>
      <c r="AV511" s="13" t="s">
        <v>83</v>
      </c>
      <c r="AW511" s="13" t="s">
        <v>34</v>
      </c>
      <c r="AX511" s="13" t="s">
        <v>73</v>
      </c>
      <c r="AY511" s="210" t="s">
        <v>167</v>
      </c>
    </row>
    <row r="512" spans="2:51" s="14" customFormat="1" ht="11.25">
      <c r="B512" s="211"/>
      <c r="C512" s="212"/>
      <c r="D512" s="201" t="s">
        <v>178</v>
      </c>
      <c r="E512" s="213" t="s">
        <v>21</v>
      </c>
      <c r="F512" s="214" t="s">
        <v>180</v>
      </c>
      <c r="G512" s="212"/>
      <c r="H512" s="215">
        <v>11.21</v>
      </c>
      <c r="I512" s="216"/>
      <c r="J512" s="212"/>
      <c r="K512" s="212"/>
      <c r="L512" s="217"/>
      <c r="M512" s="218"/>
      <c r="N512" s="219"/>
      <c r="O512" s="219"/>
      <c r="P512" s="219"/>
      <c r="Q512" s="219"/>
      <c r="R512" s="219"/>
      <c r="S512" s="219"/>
      <c r="T512" s="220"/>
      <c r="AT512" s="221" t="s">
        <v>178</v>
      </c>
      <c r="AU512" s="221" t="s">
        <v>83</v>
      </c>
      <c r="AV512" s="14" t="s">
        <v>168</v>
      </c>
      <c r="AW512" s="14" t="s">
        <v>34</v>
      </c>
      <c r="AX512" s="14" t="s">
        <v>81</v>
      </c>
      <c r="AY512" s="221" t="s">
        <v>167</v>
      </c>
    </row>
    <row r="513" spans="1:65" s="2" customFormat="1" ht="16.5" customHeight="1">
      <c r="A513" s="36"/>
      <c r="B513" s="37"/>
      <c r="C513" s="181" t="s">
        <v>748</v>
      </c>
      <c r="D513" s="181" t="s">
        <v>170</v>
      </c>
      <c r="E513" s="182" t="s">
        <v>749</v>
      </c>
      <c r="F513" s="183" t="s">
        <v>750</v>
      </c>
      <c r="G513" s="184" t="s">
        <v>106</v>
      </c>
      <c r="H513" s="185">
        <v>12.892</v>
      </c>
      <c r="I513" s="186"/>
      <c r="J513" s="187">
        <f>ROUND(I513*H513,2)</f>
        <v>0</v>
      </c>
      <c r="K513" s="183" t="s">
        <v>173</v>
      </c>
      <c r="L513" s="41"/>
      <c r="M513" s="188" t="s">
        <v>21</v>
      </c>
      <c r="N513" s="189" t="s">
        <v>44</v>
      </c>
      <c r="O513" s="66"/>
      <c r="P513" s="190">
        <f>O513*H513</f>
        <v>0</v>
      </c>
      <c r="Q513" s="190">
        <v>0.0015</v>
      </c>
      <c r="R513" s="190">
        <f>Q513*H513</f>
        <v>0.019338</v>
      </c>
      <c r="S513" s="190">
        <v>0</v>
      </c>
      <c r="T513" s="191">
        <f>S513*H513</f>
        <v>0</v>
      </c>
      <c r="U513" s="36"/>
      <c r="V513" s="36"/>
      <c r="W513" s="36"/>
      <c r="X513" s="36"/>
      <c r="Y513" s="36"/>
      <c r="Z513" s="36"/>
      <c r="AA513" s="36"/>
      <c r="AB513" s="36"/>
      <c r="AC513" s="36"/>
      <c r="AD513" s="36"/>
      <c r="AE513" s="36"/>
      <c r="AR513" s="192" t="s">
        <v>336</v>
      </c>
      <c r="AT513" s="192" t="s">
        <v>170</v>
      </c>
      <c r="AU513" s="192" t="s">
        <v>83</v>
      </c>
      <c r="AY513" s="19" t="s">
        <v>167</v>
      </c>
      <c r="BE513" s="193">
        <f>IF(N513="základní",J513,0)</f>
        <v>0</v>
      </c>
      <c r="BF513" s="193">
        <f>IF(N513="snížená",J513,0)</f>
        <v>0</v>
      </c>
      <c r="BG513" s="193">
        <f>IF(N513="zákl. přenesená",J513,0)</f>
        <v>0</v>
      </c>
      <c r="BH513" s="193">
        <f>IF(N513="sníž. přenesená",J513,0)</f>
        <v>0</v>
      </c>
      <c r="BI513" s="193">
        <f>IF(N513="nulová",J513,0)</f>
        <v>0</v>
      </c>
      <c r="BJ513" s="19" t="s">
        <v>81</v>
      </c>
      <c r="BK513" s="193">
        <f>ROUND(I513*H513,2)</f>
        <v>0</v>
      </c>
      <c r="BL513" s="19" t="s">
        <v>336</v>
      </c>
      <c r="BM513" s="192" t="s">
        <v>751</v>
      </c>
    </row>
    <row r="514" spans="1:47" s="2" customFormat="1" ht="11.25">
      <c r="A514" s="36"/>
      <c r="B514" s="37"/>
      <c r="C514" s="38"/>
      <c r="D514" s="194" t="s">
        <v>176</v>
      </c>
      <c r="E514" s="38"/>
      <c r="F514" s="195" t="s">
        <v>752</v>
      </c>
      <c r="G514" s="38"/>
      <c r="H514" s="38"/>
      <c r="I514" s="196"/>
      <c r="J514" s="38"/>
      <c r="K514" s="38"/>
      <c r="L514" s="41"/>
      <c r="M514" s="197"/>
      <c r="N514" s="198"/>
      <c r="O514" s="66"/>
      <c r="P514" s="66"/>
      <c r="Q514" s="66"/>
      <c r="R514" s="66"/>
      <c r="S514" s="66"/>
      <c r="T514" s="67"/>
      <c r="U514" s="36"/>
      <c r="V514" s="36"/>
      <c r="W514" s="36"/>
      <c r="X514" s="36"/>
      <c r="Y514" s="36"/>
      <c r="Z514" s="36"/>
      <c r="AA514" s="36"/>
      <c r="AB514" s="36"/>
      <c r="AC514" s="36"/>
      <c r="AD514" s="36"/>
      <c r="AE514" s="36"/>
      <c r="AT514" s="19" t="s">
        <v>176</v>
      </c>
      <c r="AU514" s="19" t="s">
        <v>83</v>
      </c>
    </row>
    <row r="515" spans="2:51" s="13" customFormat="1" ht="11.25">
      <c r="B515" s="199"/>
      <c r="C515" s="200"/>
      <c r="D515" s="201" t="s">
        <v>178</v>
      </c>
      <c r="E515" s="202" t="s">
        <v>21</v>
      </c>
      <c r="F515" s="203" t="s">
        <v>121</v>
      </c>
      <c r="G515" s="200"/>
      <c r="H515" s="204">
        <v>11.21</v>
      </c>
      <c r="I515" s="205"/>
      <c r="J515" s="200"/>
      <c r="K515" s="200"/>
      <c r="L515" s="206"/>
      <c r="M515" s="207"/>
      <c r="N515" s="208"/>
      <c r="O515" s="208"/>
      <c r="P515" s="208"/>
      <c r="Q515" s="208"/>
      <c r="R515" s="208"/>
      <c r="S515" s="208"/>
      <c r="T515" s="209"/>
      <c r="AT515" s="210" t="s">
        <v>178</v>
      </c>
      <c r="AU515" s="210" t="s">
        <v>83</v>
      </c>
      <c r="AV515" s="13" t="s">
        <v>83</v>
      </c>
      <c r="AW515" s="13" t="s">
        <v>34</v>
      </c>
      <c r="AX515" s="13" t="s">
        <v>73</v>
      </c>
      <c r="AY515" s="210" t="s">
        <v>167</v>
      </c>
    </row>
    <row r="516" spans="2:51" s="14" customFormat="1" ht="11.25">
      <c r="B516" s="211"/>
      <c r="C516" s="212"/>
      <c r="D516" s="201" t="s">
        <v>178</v>
      </c>
      <c r="E516" s="213" t="s">
        <v>129</v>
      </c>
      <c r="F516" s="214" t="s">
        <v>180</v>
      </c>
      <c r="G516" s="212"/>
      <c r="H516" s="215">
        <v>11.21</v>
      </c>
      <c r="I516" s="216"/>
      <c r="J516" s="212"/>
      <c r="K516" s="212"/>
      <c r="L516" s="217"/>
      <c r="M516" s="218"/>
      <c r="N516" s="219"/>
      <c r="O516" s="219"/>
      <c r="P516" s="219"/>
      <c r="Q516" s="219"/>
      <c r="R516" s="219"/>
      <c r="S516" s="219"/>
      <c r="T516" s="220"/>
      <c r="AT516" s="221" t="s">
        <v>178</v>
      </c>
      <c r="AU516" s="221" t="s">
        <v>83</v>
      </c>
      <c r="AV516" s="14" t="s">
        <v>168</v>
      </c>
      <c r="AW516" s="14" t="s">
        <v>34</v>
      </c>
      <c r="AX516" s="14" t="s">
        <v>73</v>
      </c>
      <c r="AY516" s="221" t="s">
        <v>167</v>
      </c>
    </row>
    <row r="517" spans="2:51" s="13" customFormat="1" ht="11.25">
      <c r="B517" s="199"/>
      <c r="C517" s="200"/>
      <c r="D517" s="201" t="s">
        <v>178</v>
      </c>
      <c r="E517" s="202" t="s">
        <v>21</v>
      </c>
      <c r="F517" s="203" t="s">
        <v>753</v>
      </c>
      <c r="G517" s="200"/>
      <c r="H517" s="204">
        <v>1.682</v>
      </c>
      <c r="I517" s="205"/>
      <c r="J517" s="200"/>
      <c r="K517" s="200"/>
      <c r="L517" s="206"/>
      <c r="M517" s="207"/>
      <c r="N517" s="208"/>
      <c r="O517" s="208"/>
      <c r="P517" s="208"/>
      <c r="Q517" s="208"/>
      <c r="R517" s="208"/>
      <c r="S517" s="208"/>
      <c r="T517" s="209"/>
      <c r="AT517" s="210" t="s">
        <v>178</v>
      </c>
      <c r="AU517" s="210" t="s">
        <v>83</v>
      </c>
      <c r="AV517" s="13" t="s">
        <v>83</v>
      </c>
      <c r="AW517" s="13" t="s">
        <v>34</v>
      </c>
      <c r="AX517" s="13" t="s">
        <v>73</v>
      </c>
      <c r="AY517" s="210" t="s">
        <v>167</v>
      </c>
    </row>
    <row r="518" spans="2:51" s="16" customFormat="1" ht="11.25">
      <c r="B518" s="232"/>
      <c r="C518" s="233"/>
      <c r="D518" s="201" t="s">
        <v>178</v>
      </c>
      <c r="E518" s="234" t="s">
        <v>21</v>
      </c>
      <c r="F518" s="235" t="s">
        <v>230</v>
      </c>
      <c r="G518" s="233"/>
      <c r="H518" s="236">
        <v>12.892</v>
      </c>
      <c r="I518" s="237"/>
      <c r="J518" s="233"/>
      <c r="K518" s="233"/>
      <c r="L518" s="238"/>
      <c r="M518" s="239"/>
      <c r="N518" s="240"/>
      <c r="O518" s="240"/>
      <c r="P518" s="240"/>
      <c r="Q518" s="240"/>
      <c r="R518" s="240"/>
      <c r="S518" s="240"/>
      <c r="T518" s="241"/>
      <c r="AT518" s="242" t="s">
        <v>178</v>
      </c>
      <c r="AU518" s="242" t="s">
        <v>83</v>
      </c>
      <c r="AV518" s="16" t="s">
        <v>174</v>
      </c>
      <c r="AW518" s="16" t="s">
        <v>34</v>
      </c>
      <c r="AX518" s="16" t="s">
        <v>81</v>
      </c>
      <c r="AY518" s="242" t="s">
        <v>167</v>
      </c>
    </row>
    <row r="519" spans="1:65" s="2" customFormat="1" ht="16.5" customHeight="1">
      <c r="A519" s="36"/>
      <c r="B519" s="37"/>
      <c r="C519" s="181" t="s">
        <v>754</v>
      </c>
      <c r="D519" s="181" t="s">
        <v>170</v>
      </c>
      <c r="E519" s="182" t="s">
        <v>755</v>
      </c>
      <c r="F519" s="183" t="s">
        <v>756</v>
      </c>
      <c r="G519" s="184" t="s">
        <v>183</v>
      </c>
      <c r="H519" s="185">
        <v>29.6</v>
      </c>
      <c r="I519" s="186"/>
      <c r="J519" s="187">
        <f>ROUND(I519*H519,2)</f>
        <v>0</v>
      </c>
      <c r="K519" s="183" t="s">
        <v>173</v>
      </c>
      <c r="L519" s="41"/>
      <c r="M519" s="188" t="s">
        <v>21</v>
      </c>
      <c r="N519" s="189" t="s">
        <v>44</v>
      </c>
      <c r="O519" s="66"/>
      <c r="P519" s="190">
        <f>O519*H519</f>
        <v>0</v>
      </c>
      <c r="Q519" s="190">
        <v>3E-05</v>
      </c>
      <c r="R519" s="190">
        <f>Q519*H519</f>
        <v>0.0008880000000000001</v>
      </c>
      <c r="S519" s="190">
        <v>0</v>
      </c>
      <c r="T519" s="191">
        <f>S519*H519</f>
        <v>0</v>
      </c>
      <c r="U519" s="36"/>
      <c r="V519" s="36"/>
      <c r="W519" s="36"/>
      <c r="X519" s="36"/>
      <c r="Y519" s="36"/>
      <c r="Z519" s="36"/>
      <c r="AA519" s="36"/>
      <c r="AB519" s="36"/>
      <c r="AC519" s="36"/>
      <c r="AD519" s="36"/>
      <c r="AE519" s="36"/>
      <c r="AR519" s="192" t="s">
        <v>336</v>
      </c>
      <c r="AT519" s="192" t="s">
        <v>170</v>
      </c>
      <c r="AU519" s="192" t="s">
        <v>83</v>
      </c>
      <c r="AY519" s="19" t="s">
        <v>167</v>
      </c>
      <c r="BE519" s="193">
        <f>IF(N519="základní",J519,0)</f>
        <v>0</v>
      </c>
      <c r="BF519" s="193">
        <f>IF(N519="snížená",J519,0)</f>
        <v>0</v>
      </c>
      <c r="BG519" s="193">
        <f>IF(N519="zákl. přenesená",J519,0)</f>
        <v>0</v>
      </c>
      <c r="BH519" s="193">
        <f>IF(N519="sníž. přenesená",J519,0)</f>
        <v>0</v>
      </c>
      <c r="BI519" s="193">
        <f>IF(N519="nulová",J519,0)</f>
        <v>0</v>
      </c>
      <c r="BJ519" s="19" t="s">
        <v>81</v>
      </c>
      <c r="BK519" s="193">
        <f>ROUND(I519*H519,2)</f>
        <v>0</v>
      </c>
      <c r="BL519" s="19" t="s">
        <v>336</v>
      </c>
      <c r="BM519" s="192" t="s">
        <v>757</v>
      </c>
    </row>
    <row r="520" spans="1:47" s="2" customFormat="1" ht="11.25">
      <c r="A520" s="36"/>
      <c r="B520" s="37"/>
      <c r="C520" s="38"/>
      <c r="D520" s="194" t="s">
        <v>176</v>
      </c>
      <c r="E520" s="38"/>
      <c r="F520" s="195" t="s">
        <v>758</v>
      </c>
      <c r="G520" s="38"/>
      <c r="H520" s="38"/>
      <c r="I520" s="196"/>
      <c r="J520" s="38"/>
      <c r="K520" s="38"/>
      <c r="L520" s="41"/>
      <c r="M520" s="197"/>
      <c r="N520" s="198"/>
      <c r="O520" s="66"/>
      <c r="P520" s="66"/>
      <c r="Q520" s="66"/>
      <c r="R520" s="66"/>
      <c r="S520" s="66"/>
      <c r="T520" s="67"/>
      <c r="U520" s="36"/>
      <c r="V520" s="36"/>
      <c r="W520" s="36"/>
      <c r="X520" s="36"/>
      <c r="Y520" s="36"/>
      <c r="Z520" s="36"/>
      <c r="AA520" s="36"/>
      <c r="AB520" s="36"/>
      <c r="AC520" s="36"/>
      <c r="AD520" s="36"/>
      <c r="AE520" s="36"/>
      <c r="AT520" s="19" t="s">
        <v>176</v>
      </c>
      <c r="AU520" s="19" t="s">
        <v>83</v>
      </c>
    </row>
    <row r="521" spans="2:51" s="15" customFormat="1" ht="11.25">
      <c r="B521" s="222"/>
      <c r="C521" s="223"/>
      <c r="D521" s="201" t="s">
        <v>178</v>
      </c>
      <c r="E521" s="224" t="s">
        <v>21</v>
      </c>
      <c r="F521" s="225" t="s">
        <v>759</v>
      </c>
      <c r="G521" s="223"/>
      <c r="H521" s="224" t="s">
        <v>21</v>
      </c>
      <c r="I521" s="226"/>
      <c r="J521" s="223"/>
      <c r="K521" s="223"/>
      <c r="L521" s="227"/>
      <c r="M521" s="228"/>
      <c r="N521" s="229"/>
      <c r="O521" s="229"/>
      <c r="P521" s="229"/>
      <c r="Q521" s="229"/>
      <c r="R521" s="229"/>
      <c r="S521" s="229"/>
      <c r="T521" s="230"/>
      <c r="AT521" s="231" t="s">
        <v>178</v>
      </c>
      <c r="AU521" s="231" t="s">
        <v>83</v>
      </c>
      <c r="AV521" s="15" t="s">
        <v>81</v>
      </c>
      <c r="AW521" s="15" t="s">
        <v>34</v>
      </c>
      <c r="AX521" s="15" t="s">
        <v>73</v>
      </c>
      <c r="AY521" s="231" t="s">
        <v>167</v>
      </c>
    </row>
    <row r="522" spans="2:51" s="13" customFormat="1" ht="11.25">
      <c r="B522" s="199"/>
      <c r="C522" s="200"/>
      <c r="D522" s="201" t="s">
        <v>178</v>
      </c>
      <c r="E522" s="202" t="s">
        <v>21</v>
      </c>
      <c r="F522" s="203" t="s">
        <v>760</v>
      </c>
      <c r="G522" s="200"/>
      <c r="H522" s="204">
        <v>4.9</v>
      </c>
      <c r="I522" s="205"/>
      <c r="J522" s="200"/>
      <c r="K522" s="200"/>
      <c r="L522" s="206"/>
      <c r="M522" s="207"/>
      <c r="N522" s="208"/>
      <c r="O522" s="208"/>
      <c r="P522" s="208"/>
      <c r="Q522" s="208"/>
      <c r="R522" s="208"/>
      <c r="S522" s="208"/>
      <c r="T522" s="209"/>
      <c r="AT522" s="210" t="s">
        <v>178</v>
      </c>
      <c r="AU522" s="210" t="s">
        <v>83</v>
      </c>
      <c r="AV522" s="13" t="s">
        <v>83</v>
      </c>
      <c r="AW522" s="13" t="s">
        <v>34</v>
      </c>
      <c r="AX522" s="13" t="s">
        <v>73</v>
      </c>
      <c r="AY522" s="210" t="s">
        <v>167</v>
      </c>
    </row>
    <row r="523" spans="2:51" s="13" customFormat="1" ht="11.25">
      <c r="B523" s="199"/>
      <c r="C523" s="200"/>
      <c r="D523" s="201" t="s">
        <v>178</v>
      </c>
      <c r="E523" s="202" t="s">
        <v>21</v>
      </c>
      <c r="F523" s="203" t="s">
        <v>761</v>
      </c>
      <c r="G523" s="200"/>
      <c r="H523" s="204">
        <v>3.1</v>
      </c>
      <c r="I523" s="205"/>
      <c r="J523" s="200"/>
      <c r="K523" s="200"/>
      <c r="L523" s="206"/>
      <c r="M523" s="207"/>
      <c r="N523" s="208"/>
      <c r="O523" s="208"/>
      <c r="P523" s="208"/>
      <c r="Q523" s="208"/>
      <c r="R523" s="208"/>
      <c r="S523" s="208"/>
      <c r="T523" s="209"/>
      <c r="AT523" s="210" t="s">
        <v>178</v>
      </c>
      <c r="AU523" s="210" t="s">
        <v>83</v>
      </c>
      <c r="AV523" s="13" t="s">
        <v>83</v>
      </c>
      <c r="AW523" s="13" t="s">
        <v>34</v>
      </c>
      <c r="AX523" s="13" t="s">
        <v>73</v>
      </c>
      <c r="AY523" s="210" t="s">
        <v>167</v>
      </c>
    </row>
    <row r="524" spans="2:51" s="13" customFormat="1" ht="11.25">
      <c r="B524" s="199"/>
      <c r="C524" s="200"/>
      <c r="D524" s="201" t="s">
        <v>178</v>
      </c>
      <c r="E524" s="202" t="s">
        <v>21</v>
      </c>
      <c r="F524" s="203" t="s">
        <v>762</v>
      </c>
      <c r="G524" s="200"/>
      <c r="H524" s="204">
        <v>4.9</v>
      </c>
      <c r="I524" s="205"/>
      <c r="J524" s="200"/>
      <c r="K524" s="200"/>
      <c r="L524" s="206"/>
      <c r="M524" s="207"/>
      <c r="N524" s="208"/>
      <c r="O524" s="208"/>
      <c r="P524" s="208"/>
      <c r="Q524" s="208"/>
      <c r="R524" s="208"/>
      <c r="S524" s="208"/>
      <c r="T524" s="209"/>
      <c r="AT524" s="210" t="s">
        <v>178</v>
      </c>
      <c r="AU524" s="210" t="s">
        <v>83</v>
      </c>
      <c r="AV524" s="13" t="s">
        <v>83</v>
      </c>
      <c r="AW524" s="13" t="s">
        <v>34</v>
      </c>
      <c r="AX524" s="13" t="s">
        <v>73</v>
      </c>
      <c r="AY524" s="210" t="s">
        <v>167</v>
      </c>
    </row>
    <row r="525" spans="2:51" s="13" customFormat="1" ht="11.25">
      <c r="B525" s="199"/>
      <c r="C525" s="200"/>
      <c r="D525" s="201" t="s">
        <v>178</v>
      </c>
      <c r="E525" s="202" t="s">
        <v>21</v>
      </c>
      <c r="F525" s="203" t="s">
        <v>763</v>
      </c>
      <c r="G525" s="200"/>
      <c r="H525" s="204">
        <v>3.1</v>
      </c>
      <c r="I525" s="205"/>
      <c r="J525" s="200"/>
      <c r="K525" s="200"/>
      <c r="L525" s="206"/>
      <c r="M525" s="207"/>
      <c r="N525" s="208"/>
      <c r="O525" s="208"/>
      <c r="P525" s="208"/>
      <c r="Q525" s="208"/>
      <c r="R525" s="208"/>
      <c r="S525" s="208"/>
      <c r="T525" s="209"/>
      <c r="AT525" s="210" t="s">
        <v>178</v>
      </c>
      <c r="AU525" s="210" t="s">
        <v>83</v>
      </c>
      <c r="AV525" s="13" t="s">
        <v>83</v>
      </c>
      <c r="AW525" s="13" t="s">
        <v>34</v>
      </c>
      <c r="AX525" s="13" t="s">
        <v>73</v>
      </c>
      <c r="AY525" s="210" t="s">
        <v>167</v>
      </c>
    </row>
    <row r="526" spans="2:51" s="13" customFormat="1" ht="11.25">
      <c r="B526" s="199"/>
      <c r="C526" s="200"/>
      <c r="D526" s="201" t="s">
        <v>178</v>
      </c>
      <c r="E526" s="202" t="s">
        <v>21</v>
      </c>
      <c r="F526" s="203" t="s">
        <v>764</v>
      </c>
      <c r="G526" s="200"/>
      <c r="H526" s="204">
        <v>4.2</v>
      </c>
      <c r="I526" s="205"/>
      <c r="J526" s="200"/>
      <c r="K526" s="200"/>
      <c r="L526" s="206"/>
      <c r="M526" s="207"/>
      <c r="N526" s="208"/>
      <c r="O526" s="208"/>
      <c r="P526" s="208"/>
      <c r="Q526" s="208"/>
      <c r="R526" s="208"/>
      <c r="S526" s="208"/>
      <c r="T526" s="209"/>
      <c r="AT526" s="210" t="s">
        <v>178</v>
      </c>
      <c r="AU526" s="210" t="s">
        <v>83</v>
      </c>
      <c r="AV526" s="13" t="s">
        <v>83</v>
      </c>
      <c r="AW526" s="13" t="s">
        <v>34</v>
      </c>
      <c r="AX526" s="13" t="s">
        <v>73</v>
      </c>
      <c r="AY526" s="210" t="s">
        <v>167</v>
      </c>
    </row>
    <row r="527" spans="2:51" s="13" customFormat="1" ht="11.25">
      <c r="B527" s="199"/>
      <c r="C527" s="200"/>
      <c r="D527" s="201" t="s">
        <v>178</v>
      </c>
      <c r="E527" s="202" t="s">
        <v>21</v>
      </c>
      <c r="F527" s="203" t="s">
        <v>765</v>
      </c>
      <c r="G527" s="200"/>
      <c r="H527" s="204">
        <v>3.1</v>
      </c>
      <c r="I527" s="205"/>
      <c r="J527" s="200"/>
      <c r="K527" s="200"/>
      <c r="L527" s="206"/>
      <c r="M527" s="207"/>
      <c r="N527" s="208"/>
      <c r="O527" s="208"/>
      <c r="P527" s="208"/>
      <c r="Q527" s="208"/>
      <c r="R527" s="208"/>
      <c r="S527" s="208"/>
      <c r="T527" s="209"/>
      <c r="AT527" s="210" t="s">
        <v>178</v>
      </c>
      <c r="AU527" s="210" t="s">
        <v>83</v>
      </c>
      <c r="AV527" s="13" t="s">
        <v>83</v>
      </c>
      <c r="AW527" s="13" t="s">
        <v>34</v>
      </c>
      <c r="AX527" s="13" t="s">
        <v>73</v>
      </c>
      <c r="AY527" s="210" t="s">
        <v>167</v>
      </c>
    </row>
    <row r="528" spans="2:51" s="13" customFormat="1" ht="11.25">
      <c r="B528" s="199"/>
      <c r="C528" s="200"/>
      <c r="D528" s="201" t="s">
        <v>178</v>
      </c>
      <c r="E528" s="202" t="s">
        <v>21</v>
      </c>
      <c r="F528" s="203" t="s">
        <v>766</v>
      </c>
      <c r="G528" s="200"/>
      <c r="H528" s="204">
        <v>6.3</v>
      </c>
      <c r="I528" s="205"/>
      <c r="J528" s="200"/>
      <c r="K528" s="200"/>
      <c r="L528" s="206"/>
      <c r="M528" s="207"/>
      <c r="N528" s="208"/>
      <c r="O528" s="208"/>
      <c r="P528" s="208"/>
      <c r="Q528" s="208"/>
      <c r="R528" s="208"/>
      <c r="S528" s="208"/>
      <c r="T528" s="209"/>
      <c r="AT528" s="210" t="s">
        <v>178</v>
      </c>
      <c r="AU528" s="210" t="s">
        <v>83</v>
      </c>
      <c r="AV528" s="13" t="s">
        <v>83</v>
      </c>
      <c r="AW528" s="13" t="s">
        <v>34</v>
      </c>
      <c r="AX528" s="13" t="s">
        <v>73</v>
      </c>
      <c r="AY528" s="210" t="s">
        <v>167</v>
      </c>
    </row>
    <row r="529" spans="2:51" s="14" customFormat="1" ht="11.25">
      <c r="B529" s="211"/>
      <c r="C529" s="212"/>
      <c r="D529" s="201" t="s">
        <v>178</v>
      </c>
      <c r="E529" s="213" t="s">
        <v>21</v>
      </c>
      <c r="F529" s="214" t="s">
        <v>180</v>
      </c>
      <c r="G529" s="212"/>
      <c r="H529" s="215">
        <v>29.6</v>
      </c>
      <c r="I529" s="216"/>
      <c r="J529" s="212"/>
      <c r="K529" s="212"/>
      <c r="L529" s="217"/>
      <c r="M529" s="218"/>
      <c r="N529" s="219"/>
      <c r="O529" s="219"/>
      <c r="P529" s="219"/>
      <c r="Q529" s="219"/>
      <c r="R529" s="219"/>
      <c r="S529" s="219"/>
      <c r="T529" s="220"/>
      <c r="AT529" s="221" t="s">
        <v>178</v>
      </c>
      <c r="AU529" s="221" t="s">
        <v>83</v>
      </c>
      <c r="AV529" s="14" t="s">
        <v>168</v>
      </c>
      <c r="AW529" s="14" t="s">
        <v>34</v>
      </c>
      <c r="AX529" s="14" t="s">
        <v>73</v>
      </c>
      <c r="AY529" s="221" t="s">
        <v>167</v>
      </c>
    </row>
    <row r="530" spans="2:51" s="16" customFormat="1" ht="11.25">
      <c r="B530" s="232"/>
      <c r="C530" s="233"/>
      <c r="D530" s="201" t="s">
        <v>178</v>
      </c>
      <c r="E530" s="234" t="s">
        <v>21</v>
      </c>
      <c r="F530" s="235" t="s">
        <v>230</v>
      </c>
      <c r="G530" s="233"/>
      <c r="H530" s="236">
        <v>29.6</v>
      </c>
      <c r="I530" s="237"/>
      <c r="J530" s="233"/>
      <c r="K530" s="233"/>
      <c r="L530" s="238"/>
      <c r="M530" s="239"/>
      <c r="N530" s="240"/>
      <c r="O530" s="240"/>
      <c r="P530" s="240"/>
      <c r="Q530" s="240"/>
      <c r="R530" s="240"/>
      <c r="S530" s="240"/>
      <c r="T530" s="241"/>
      <c r="AT530" s="242" t="s">
        <v>178</v>
      </c>
      <c r="AU530" s="242" t="s">
        <v>83</v>
      </c>
      <c r="AV530" s="16" t="s">
        <v>174</v>
      </c>
      <c r="AW530" s="16" t="s">
        <v>34</v>
      </c>
      <c r="AX530" s="16" t="s">
        <v>81</v>
      </c>
      <c r="AY530" s="242" t="s">
        <v>167</v>
      </c>
    </row>
    <row r="531" spans="1:65" s="2" customFormat="1" ht="16.5" customHeight="1">
      <c r="A531" s="36"/>
      <c r="B531" s="37"/>
      <c r="C531" s="181" t="s">
        <v>767</v>
      </c>
      <c r="D531" s="181" t="s">
        <v>170</v>
      </c>
      <c r="E531" s="182" t="s">
        <v>768</v>
      </c>
      <c r="F531" s="183" t="s">
        <v>769</v>
      </c>
      <c r="G531" s="184" t="s">
        <v>183</v>
      </c>
      <c r="H531" s="185">
        <v>29.6</v>
      </c>
      <c r="I531" s="186"/>
      <c r="J531" s="187">
        <f>ROUND(I531*H531,2)</f>
        <v>0</v>
      </c>
      <c r="K531" s="183" t="s">
        <v>173</v>
      </c>
      <c r="L531" s="41"/>
      <c r="M531" s="188" t="s">
        <v>21</v>
      </c>
      <c r="N531" s="189" t="s">
        <v>44</v>
      </c>
      <c r="O531" s="66"/>
      <c r="P531" s="190">
        <f>O531*H531</f>
        <v>0</v>
      </c>
      <c r="Q531" s="190">
        <v>5E-05</v>
      </c>
      <c r="R531" s="190">
        <f>Q531*H531</f>
        <v>0.0014800000000000002</v>
      </c>
      <c r="S531" s="190">
        <v>0</v>
      </c>
      <c r="T531" s="191">
        <f>S531*H531</f>
        <v>0</v>
      </c>
      <c r="U531" s="36"/>
      <c r="V531" s="36"/>
      <c r="W531" s="36"/>
      <c r="X531" s="36"/>
      <c r="Y531" s="36"/>
      <c r="Z531" s="36"/>
      <c r="AA531" s="36"/>
      <c r="AB531" s="36"/>
      <c r="AC531" s="36"/>
      <c r="AD531" s="36"/>
      <c r="AE531" s="36"/>
      <c r="AR531" s="192" t="s">
        <v>336</v>
      </c>
      <c r="AT531" s="192" t="s">
        <v>170</v>
      </c>
      <c r="AU531" s="192" t="s">
        <v>83</v>
      </c>
      <c r="AY531" s="19" t="s">
        <v>167</v>
      </c>
      <c r="BE531" s="193">
        <f>IF(N531="základní",J531,0)</f>
        <v>0</v>
      </c>
      <c r="BF531" s="193">
        <f>IF(N531="snížená",J531,0)</f>
        <v>0</v>
      </c>
      <c r="BG531" s="193">
        <f>IF(N531="zákl. přenesená",J531,0)</f>
        <v>0</v>
      </c>
      <c r="BH531" s="193">
        <f>IF(N531="sníž. přenesená",J531,0)</f>
        <v>0</v>
      </c>
      <c r="BI531" s="193">
        <f>IF(N531="nulová",J531,0)</f>
        <v>0</v>
      </c>
      <c r="BJ531" s="19" t="s">
        <v>81</v>
      </c>
      <c r="BK531" s="193">
        <f>ROUND(I531*H531,2)</f>
        <v>0</v>
      </c>
      <c r="BL531" s="19" t="s">
        <v>336</v>
      </c>
      <c r="BM531" s="192" t="s">
        <v>770</v>
      </c>
    </row>
    <row r="532" spans="1:47" s="2" customFormat="1" ht="11.25">
      <c r="A532" s="36"/>
      <c r="B532" s="37"/>
      <c r="C532" s="38"/>
      <c r="D532" s="194" t="s">
        <v>176</v>
      </c>
      <c r="E532" s="38"/>
      <c r="F532" s="195" t="s">
        <v>771</v>
      </c>
      <c r="G532" s="38"/>
      <c r="H532" s="38"/>
      <c r="I532" s="196"/>
      <c r="J532" s="38"/>
      <c r="K532" s="38"/>
      <c r="L532" s="41"/>
      <c r="M532" s="197"/>
      <c r="N532" s="198"/>
      <c r="O532" s="66"/>
      <c r="P532" s="66"/>
      <c r="Q532" s="66"/>
      <c r="R532" s="66"/>
      <c r="S532" s="66"/>
      <c r="T532" s="67"/>
      <c r="U532" s="36"/>
      <c r="V532" s="36"/>
      <c r="W532" s="36"/>
      <c r="X532" s="36"/>
      <c r="Y532" s="36"/>
      <c r="Z532" s="36"/>
      <c r="AA532" s="36"/>
      <c r="AB532" s="36"/>
      <c r="AC532" s="36"/>
      <c r="AD532" s="36"/>
      <c r="AE532" s="36"/>
      <c r="AT532" s="19" t="s">
        <v>176</v>
      </c>
      <c r="AU532" s="19" t="s">
        <v>83</v>
      </c>
    </row>
    <row r="533" spans="2:51" s="13" customFormat="1" ht="11.25">
      <c r="B533" s="199"/>
      <c r="C533" s="200"/>
      <c r="D533" s="201" t="s">
        <v>178</v>
      </c>
      <c r="E533" s="202" t="s">
        <v>21</v>
      </c>
      <c r="F533" s="203" t="s">
        <v>772</v>
      </c>
      <c r="G533" s="200"/>
      <c r="H533" s="204">
        <v>29.6</v>
      </c>
      <c r="I533" s="205"/>
      <c r="J533" s="200"/>
      <c r="K533" s="200"/>
      <c r="L533" s="206"/>
      <c r="M533" s="207"/>
      <c r="N533" s="208"/>
      <c r="O533" s="208"/>
      <c r="P533" s="208"/>
      <c r="Q533" s="208"/>
      <c r="R533" s="208"/>
      <c r="S533" s="208"/>
      <c r="T533" s="209"/>
      <c r="AT533" s="210" t="s">
        <v>178</v>
      </c>
      <c r="AU533" s="210" t="s">
        <v>83</v>
      </c>
      <c r="AV533" s="13" t="s">
        <v>83</v>
      </c>
      <c r="AW533" s="13" t="s">
        <v>34</v>
      </c>
      <c r="AX533" s="13" t="s">
        <v>73</v>
      </c>
      <c r="AY533" s="210" t="s">
        <v>167</v>
      </c>
    </row>
    <row r="534" spans="2:51" s="14" customFormat="1" ht="11.25">
      <c r="B534" s="211"/>
      <c r="C534" s="212"/>
      <c r="D534" s="201" t="s">
        <v>178</v>
      </c>
      <c r="E534" s="213" t="s">
        <v>21</v>
      </c>
      <c r="F534" s="214" t="s">
        <v>180</v>
      </c>
      <c r="G534" s="212"/>
      <c r="H534" s="215">
        <v>29.6</v>
      </c>
      <c r="I534" s="216"/>
      <c r="J534" s="212"/>
      <c r="K534" s="212"/>
      <c r="L534" s="217"/>
      <c r="M534" s="218"/>
      <c r="N534" s="219"/>
      <c r="O534" s="219"/>
      <c r="P534" s="219"/>
      <c r="Q534" s="219"/>
      <c r="R534" s="219"/>
      <c r="S534" s="219"/>
      <c r="T534" s="220"/>
      <c r="AT534" s="221" t="s">
        <v>178</v>
      </c>
      <c r="AU534" s="221" t="s">
        <v>83</v>
      </c>
      <c r="AV534" s="14" t="s">
        <v>168</v>
      </c>
      <c r="AW534" s="14" t="s">
        <v>34</v>
      </c>
      <c r="AX534" s="14" t="s">
        <v>81</v>
      </c>
      <c r="AY534" s="221" t="s">
        <v>167</v>
      </c>
    </row>
    <row r="535" spans="1:65" s="2" customFormat="1" ht="16.5" customHeight="1">
      <c r="A535" s="36"/>
      <c r="B535" s="37"/>
      <c r="C535" s="181" t="s">
        <v>773</v>
      </c>
      <c r="D535" s="181" t="s">
        <v>170</v>
      </c>
      <c r="E535" s="182" t="s">
        <v>774</v>
      </c>
      <c r="F535" s="183" t="s">
        <v>775</v>
      </c>
      <c r="G535" s="184" t="s">
        <v>183</v>
      </c>
      <c r="H535" s="185">
        <v>29.6</v>
      </c>
      <c r="I535" s="186"/>
      <c r="J535" s="187">
        <f>ROUND(I535*H535,2)</f>
        <v>0</v>
      </c>
      <c r="K535" s="183" t="s">
        <v>173</v>
      </c>
      <c r="L535" s="41"/>
      <c r="M535" s="188" t="s">
        <v>21</v>
      </c>
      <c r="N535" s="189" t="s">
        <v>44</v>
      </c>
      <c r="O535" s="66"/>
      <c r="P535" s="190">
        <f>O535*H535</f>
        <v>0</v>
      </c>
      <c r="Q535" s="190">
        <v>0.00017</v>
      </c>
      <c r="R535" s="190">
        <f>Q535*H535</f>
        <v>0.005032000000000001</v>
      </c>
      <c r="S535" s="190">
        <v>0</v>
      </c>
      <c r="T535" s="191">
        <f>S535*H535</f>
        <v>0</v>
      </c>
      <c r="U535" s="36"/>
      <c r="V535" s="36"/>
      <c r="W535" s="36"/>
      <c r="X535" s="36"/>
      <c r="Y535" s="36"/>
      <c r="Z535" s="36"/>
      <c r="AA535" s="36"/>
      <c r="AB535" s="36"/>
      <c r="AC535" s="36"/>
      <c r="AD535" s="36"/>
      <c r="AE535" s="36"/>
      <c r="AR535" s="192" t="s">
        <v>336</v>
      </c>
      <c r="AT535" s="192" t="s">
        <v>170</v>
      </c>
      <c r="AU535" s="192" t="s">
        <v>83</v>
      </c>
      <c r="AY535" s="19" t="s">
        <v>167</v>
      </c>
      <c r="BE535" s="193">
        <f>IF(N535="základní",J535,0)</f>
        <v>0</v>
      </c>
      <c r="BF535" s="193">
        <f>IF(N535="snížená",J535,0)</f>
        <v>0</v>
      </c>
      <c r="BG535" s="193">
        <f>IF(N535="zákl. přenesená",J535,0)</f>
        <v>0</v>
      </c>
      <c r="BH535" s="193">
        <f>IF(N535="sníž. přenesená",J535,0)</f>
        <v>0</v>
      </c>
      <c r="BI535" s="193">
        <f>IF(N535="nulová",J535,0)</f>
        <v>0</v>
      </c>
      <c r="BJ535" s="19" t="s">
        <v>81</v>
      </c>
      <c r="BK535" s="193">
        <f>ROUND(I535*H535,2)</f>
        <v>0</v>
      </c>
      <c r="BL535" s="19" t="s">
        <v>336</v>
      </c>
      <c r="BM535" s="192" t="s">
        <v>776</v>
      </c>
    </row>
    <row r="536" spans="1:47" s="2" customFormat="1" ht="11.25">
      <c r="A536" s="36"/>
      <c r="B536" s="37"/>
      <c r="C536" s="38"/>
      <c r="D536" s="194" t="s">
        <v>176</v>
      </c>
      <c r="E536" s="38"/>
      <c r="F536" s="195" t="s">
        <v>777</v>
      </c>
      <c r="G536" s="38"/>
      <c r="H536" s="38"/>
      <c r="I536" s="196"/>
      <c r="J536" s="38"/>
      <c r="K536" s="38"/>
      <c r="L536" s="41"/>
      <c r="M536" s="197"/>
      <c r="N536" s="198"/>
      <c r="O536" s="66"/>
      <c r="P536" s="66"/>
      <c r="Q536" s="66"/>
      <c r="R536" s="66"/>
      <c r="S536" s="66"/>
      <c r="T536" s="67"/>
      <c r="U536" s="36"/>
      <c r="V536" s="36"/>
      <c r="W536" s="36"/>
      <c r="X536" s="36"/>
      <c r="Y536" s="36"/>
      <c r="Z536" s="36"/>
      <c r="AA536" s="36"/>
      <c r="AB536" s="36"/>
      <c r="AC536" s="36"/>
      <c r="AD536" s="36"/>
      <c r="AE536" s="36"/>
      <c r="AT536" s="19" t="s">
        <v>176</v>
      </c>
      <c r="AU536" s="19" t="s">
        <v>83</v>
      </c>
    </row>
    <row r="537" spans="2:51" s="13" customFormat="1" ht="11.25">
      <c r="B537" s="199"/>
      <c r="C537" s="200"/>
      <c r="D537" s="201" t="s">
        <v>178</v>
      </c>
      <c r="E537" s="202" t="s">
        <v>21</v>
      </c>
      <c r="F537" s="203" t="s">
        <v>778</v>
      </c>
      <c r="G537" s="200"/>
      <c r="H537" s="204">
        <v>29.6</v>
      </c>
      <c r="I537" s="205"/>
      <c r="J537" s="200"/>
      <c r="K537" s="200"/>
      <c r="L537" s="206"/>
      <c r="M537" s="207"/>
      <c r="N537" s="208"/>
      <c r="O537" s="208"/>
      <c r="P537" s="208"/>
      <c r="Q537" s="208"/>
      <c r="R537" s="208"/>
      <c r="S537" s="208"/>
      <c r="T537" s="209"/>
      <c r="AT537" s="210" t="s">
        <v>178</v>
      </c>
      <c r="AU537" s="210" t="s">
        <v>83</v>
      </c>
      <c r="AV537" s="13" t="s">
        <v>83</v>
      </c>
      <c r="AW537" s="13" t="s">
        <v>34</v>
      </c>
      <c r="AX537" s="13" t="s">
        <v>73</v>
      </c>
      <c r="AY537" s="210" t="s">
        <v>167</v>
      </c>
    </row>
    <row r="538" spans="2:51" s="14" customFormat="1" ht="11.25">
      <c r="B538" s="211"/>
      <c r="C538" s="212"/>
      <c r="D538" s="201" t="s">
        <v>178</v>
      </c>
      <c r="E538" s="213" t="s">
        <v>21</v>
      </c>
      <c r="F538" s="214" t="s">
        <v>180</v>
      </c>
      <c r="G538" s="212"/>
      <c r="H538" s="215">
        <v>29.6</v>
      </c>
      <c r="I538" s="216"/>
      <c r="J538" s="212"/>
      <c r="K538" s="212"/>
      <c r="L538" s="217"/>
      <c r="M538" s="218"/>
      <c r="N538" s="219"/>
      <c r="O538" s="219"/>
      <c r="P538" s="219"/>
      <c r="Q538" s="219"/>
      <c r="R538" s="219"/>
      <c r="S538" s="219"/>
      <c r="T538" s="220"/>
      <c r="AT538" s="221" t="s">
        <v>178</v>
      </c>
      <c r="AU538" s="221" t="s">
        <v>83</v>
      </c>
      <c r="AV538" s="14" t="s">
        <v>168</v>
      </c>
      <c r="AW538" s="14" t="s">
        <v>34</v>
      </c>
      <c r="AX538" s="14" t="s">
        <v>81</v>
      </c>
      <c r="AY538" s="221" t="s">
        <v>167</v>
      </c>
    </row>
    <row r="539" spans="1:65" s="2" customFormat="1" ht="16.5" customHeight="1">
      <c r="A539" s="36"/>
      <c r="B539" s="37"/>
      <c r="C539" s="243" t="s">
        <v>779</v>
      </c>
      <c r="D539" s="243" t="s">
        <v>378</v>
      </c>
      <c r="E539" s="244" t="s">
        <v>780</v>
      </c>
      <c r="F539" s="245" t="s">
        <v>781</v>
      </c>
      <c r="G539" s="246" t="s">
        <v>183</v>
      </c>
      <c r="H539" s="247">
        <v>31.08</v>
      </c>
      <c r="I539" s="248"/>
      <c r="J539" s="249">
        <f>ROUND(I539*H539,2)</f>
        <v>0</v>
      </c>
      <c r="K539" s="245" t="s">
        <v>173</v>
      </c>
      <c r="L539" s="250"/>
      <c r="M539" s="251" t="s">
        <v>21</v>
      </c>
      <c r="N539" s="252" t="s">
        <v>44</v>
      </c>
      <c r="O539" s="66"/>
      <c r="P539" s="190">
        <f>O539*H539</f>
        <v>0</v>
      </c>
      <c r="Q539" s="190">
        <v>4E-05</v>
      </c>
      <c r="R539" s="190">
        <f>Q539*H539</f>
        <v>0.0012432</v>
      </c>
      <c r="S539" s="190">
        <v>0</v>
      </c>
      <c r="T539" s="191">
        <f>S539*H539</f>
        <v>0</v>
      </c>
      <c r="U539" s="36"/>
      <c r="V539" s="36"/>
      <c r="W539" s="36"/>
      <c r="X539" s="36"/>
      <c r="Y539" s="36"/>
      <c r="Z539" s="36"/>
      <c r="AA539" s="36"/>
      <c r="AB539" s="36"/>
      <c r="AC539" s="36"/>
      <c r="AD539" s="36"/>
      <c r="AE539" s="36"/>
      <c r="AR539" s="192" t="s">
        <v>433</v>
      </c>
      <c r="AT539" s="192" t="s">
        <v>378</v>
      </c>
      <c r="AU539" s="192" t="s">
        <v>83</v>
      </c>
      <c r="AY539" s="19" t="s">
        <v>167</v>
      </c>
      <c r="BE539" s="193">
        <f>IF(N539="základní",J539,0)</f>
        <v>0</v>
      </c>
      <c r="BF539" s="193">
        <f>IF(N539="snížená",J539,0)</f>
        <v>0</v>
      </c>
      <c r="BG539" s="193">
        <f>IF(N539="zákl. přenesená",J539,0)</f>
        <v>0</v>
      </c>
      <c r="BH539" s="193">
        <f>IF(N539="sníž. přenesená",J539,0)</f>
        <v>0</v>
      </c>
      <c r="BI539" s="193">
        <f>IF(N539="nulová",J539,0)</f>
        <v>0</v>
      </c>
      <c r="BJ539" s="19" t="s">
        <v>81</v>
      </c>
      <c r="BK539" s="193">
        <f>ROUND(I539*H539,2)</f>
        <v>0</v>
      </c>
      <c r="BL539" s="19" t="s">
        <v>336</v>
      </c>
      <c r="BM539" s="192" t="s">
        <v>782</v>
      </c>
    </row>
    <row r="540" spans="2:51" s="13" customFormat="1" ht="11.25">
      <c r="B540" s="199"/>
      <c r="C540" s="200"/>
      <c r="D540" s="201" t="s">
        <v>178</v>
      </c>
      <c r="E540" s="200"/>
      <c r="F540" s="203" t="s">
        <v>783</v>
      </c>
      <c r="G540" s="200"/>
      <c r="H540" s="204">
        <v>31.08</v>
      </c>
      <c r="I540" s="205"/>
      <c r="J540" s="200"/>
      <c r="K540" s="200"/>
      <c r="L540" s="206"/>
      <c r="M540" s="207"/>
      <c r="N540" s="208"/>
      <c r="O540" s="208"/>
      <c r="P540" s="208"/>
      <c r="Q540" s="208"/>
      <c r="R540" s="208"/>
      <c r="S540" s="208"/>
      <c r="T540" s="209"/>
      <c r="AT540" s="210" t="s">
        <v>178</v>
      </c>
      <c r="AU540" s="210" t="s">
        <v>83</v>
      </c>
      <c r="AV540" s="13" t="s">
        <v>83</v>
      </c>
      <c r="AW540" s="13" t="s">
        <v>4</v>
      </c>
      <c r="AX540" s="13" t="s">
        <v>81</v>
      </c>
      <c r="AY540" s="210" t="s">
        <v>167</v>
      </c>
    </row>
    <row r="541" spans="1:65" s="2" customFormat="1" ht="16.5" customHeight="1">
      <c r="A541" s="36"/>
      <c r="B541" s="37"/>
      <c r="C541" s="181" t="s">
        <v>784</v>
      </c>
      <c r="D541" s="181" t="s">
        <v>170</v>
      </c>
      <c r="E541" s="182" t="s">
        <v>785</v>
      </c>
      <c r="F541" s="183" t="s">
        <v>786</v>
      </c>
      <c r="G541" s="184" t="s">
        <v>267</v>
      </c>
      <c r="H541" s="185">
        <v>9</v>
      </c>
      <c r="I541" s="186"/>
      <c r="J541" s="187">
        <f>ROUND(I541*H541,2)</f>
        <v>0</v>
      </c>
      <c r="K541" s="183" t="s">
        <v>173</v>
      </c>
      <c r="L541" s="41"/>
      <c r="M541" s="188" t="s">
        <v>21</v>
      </c>
      <c r="N541" s="189" t="s">
        <v>44</v>
      </c>
      <c r="O541" s="66"/>
      <c r="P541" s="190">
        <f>O541*H541</f>
        <v>0</v>
      </c>
      <c r="Q541" s="190">
        <v>0.00017</v>
      </c>
      <c r="R541" s="190">
        <f>Q541*H541</f>
        <v>0.0015300000000000001</v>
      </c>
      <c r="S541" s="190">
        <v>0</v>
      </c>
      <c r="T541" s="191">
        <f>S541*H541</f>
        <v>0</v>
      </c>
      <c r="U541" s="36"/>
      <c r="V541" s="36"/>
      <c r="W541" s="36"/>
      <c r="X541" s="36"/>
      <c r="Y541" s="36"/>
      <c r="Z541" s="36"/>
      <c r="AA541" s="36"/>
      <c r="AB541" s="36"/>
      <c r="AC541" s="36"/>
      <c r="AD541" s="36"/>
      <c r="AE541" s="36"/>
      <c r="AR541" s="192" t="s">
        <v>336</v>
      </c>
      <c r="AT541" s="192" t="s">
        <v>170</v>
      </c>
      <c r="AU541" s="192" t="s">
        <v>83</v>
      </c>
      <c r="AY541" s="19" t="s">
        <v>167</v>
      </c>
      <c r="BE541" s="193">
        <f>IF(N541="základní",J541,0)</f>
        <v>0</v>
      </c>
      <c r="BF541" s="193">
        <f>IF(N541="snížená",J541,0)</f>
        <v>0</v>
      </c>
      <c r="BG541" s="193">
        <f>IF(N541="zákl. přenesená",J541,0)</f>
        <v>0</v>
      </c>
      <c r="BH541" s="193">
        <f>IF(N541="sníž. přenesená",J541,0)</f>
        <v>0</v>
      </c>
      <c r="BI541" s="193">
        <f>IF(N541="nulová",J541,0)</f>
        <v>0</v>
      </c>
      <c r="BJ541" s="19" t="s">
        <v>81</v>
      </c>
      <c r="BK541" s="193">
        <f>ROUND(I541*H541,2)</f>
        <v>0</v>
      </c>
      <c r="BL541" s="19" t="s">
        <v>336</v>
      </c>
      <c r="BM541" s="192" t="s">
        <v>787</v>
      </c>
    </row>
    <row r="542" spans="1:47" s="2" customFormat="1" ht="11.25">
      <c r="A542" s="36"/>
      <c r="B542" s="37"/>
      <c r="C542" s="38"/>
      <c r="D542" s="194" t="s">
        <v>176</v>
      </c>
      <c r="E542" s="38"/>
      <c r="F542" s="195" t="s">
        <v>788</v>
      </c>
      <c r="G542" s="38"/>
      <c r="H542" s="38"/>
      <c r="I542" s="196"/>
      <c r="J542" s="38"/>
      <c r="K542" s="38"/>
      <c r="L542" s="41"/>
      <c r="M542" s="197"/>
      <c r="N542" s="198"/>
      <c r="O542" s="66"/>
      <c r="P542" s="66"/>
      <c r="Q542" s="66"/>
      <c r="R542" s="66"/>
      <c r="S542" s="66"/>
      <c r="T542" s="67"/>
      <c r="U542" s="36"/>
      <c r="V542" s="36"/>
      <c r="W542" s="36"/>
      <c r="X542" s="36"/>
      <c r="Y542" s="36"/>
      <c r="Z542" s="36"/>
      <c r="AA542" s="36"/>
      <c r="AB542" s="36"/>
      <c r="AC542" s="36"/>
      <c r="AD542" s="36"/>
      <c r="AE542" s="36"/>
      <c r="AT542" s="19" t="s">
        <v>176</v>
      </c>
      <c r="AU542" s="19" t="s">
        <v>83</v>
      </c>
    </row>
    <row r="543" spans="2:51" s="13" customFormat="1" ht="11.25">
      <c r="B543" s="199"/>
      <c r="C543" s="200"/>
      <c r="D543" s="201" t="s">
        <v>178</v>
      </c>
      <c r="E543" s="202" t="s">
        <v>21</v>
      </c>
      <c r="F543" s="203" t="s">
        <v>789</v>
      </c>
      <c r="G543" s="200"/>
      <c r="H543" s="204">
        <v>9</v>
      </c>
      <c r="I543" s="205"/>
      <c r="J543" s="200"/>
      <c r="K543" s="200"/>
      <c r="L543" s="206"/>
      <c r="M543" s="207"/>
      <c r="N543" s="208"/>
      <c r="O543" s="208"/>
      <c r="P543" s="208"/>
      <c r="Q543" s="208"/>
      <c r="R543" s="208"/>
      <c r="S543" s="208"/>
      <c r="T543" s="209"/>
      <c r="AT543" s="210" t="s">
        <v>178</v>
      </c>
      <c r="AU543" s="210" t="s">
        <v>83</v>
      </c>
      <c r="AV543" s="13" t="s">
        <v>83</v>
      </c>
      <c r="AW543" s="13" t="s">
        <v>34</v>
      </c>
      <c r="AX543" s="13" t="s">
        <v>73</v>
      </c>
      <c r="AY543" s="210" t="s">
        <v>167</v>
      </c>
    </row>
    <row r="544" spans="2:51" s="14" customFormat="1" ht="11.25">
      <c r="B544" s="211"/>
      <c r="C544" s="212"/>
      <c r="D544" s="201" t="s">
        <v>178</v>
      </c>
      <c r="E544" s="213" t="s">
        <v>21</v>
      </c>
      <c r="F544" s="214" t="s">
        <v>180</v>
      </c>
      <c r="G544" s="212"/>
      <c r="H544" s="215">
        <v>9</v>
      </c>
      <c r="I544" s="216"/>
      <c r="J544" s="212"/>
      <c r="K544" s="212"/>
      <c r="L544" s="217"/>
      <c r="M544" s="218"/>
      <c r="N544" s="219"/>
      <c r="O544" s="219"/>
      <c r="P544" s="219"/>
      <c r="Q544" s="219"/>
      <c r="R544" s="219"/>
      <c r="S544" s="219"/>
      <c r="T544" s="220"/>
      <c r="AT544" s="221" t="s">
        <v>178</v>
      </c>
      <c r="AU544" s="221" t="s">
        <v>83</v>
      </c>
      <c r="AV544" s="14" t="s">
        <v>168</v>
      </c>
      <c r="AW544" s="14" t="s">
        <v>34</v>
      </c>
      <c r="AX544" s="14" t="s">
        <v>81</v>
      </c>
      <c r="AY544" s="221" t="s">
        <v>167</v>
      </c>
    </row>
    <row r="545" spans="1:65" s="2" customFormat="1" ht="16.5" customHeight="1">
      <c r="A545" s="36"/>
      <c r="B545" s="37"/>
      <c r="C545" s="243" t="s">
        <v>790</v>
      </c>
      <c r="D545" s="243" t="s">
        <v>378</v>
      </c>
      <c r="E545" s="244" t="s">
        <v>791</v>
      </c>
      <c r="F545" s="245" t="s">
        <v>792</v>
      </c>
      <c r="G545" s="246" t="s">
        <v>267</v>
      </c>
      <c r="H545" s="247">
        <v>9</v>
      </c>
      <c r="I545" s="248"/>
      <c r="J545" s="249">
        <f>ROUND(I545*H545,2)</f>
        <v>0</v>
      </c>
      <c r="K545" s="245" t="s">
        <v>173</v>
      </c>
      <c r="L545" s="250"/>
      <c r="M545" s="251" t="s">
        <v>21</v>
      </c>
      <c r="N545" s="252" t="s">
        <v>44</v>
      </c>
      <c r="O545" s="66"/>
      <c r="P545" s="190">
        <f>O545*H545</f>
        <v>0</v>
      </c>
      <c r="Q545" s="190">
        <v>4E-05</v>
      </c>
      <c r="R545" s="190">
        <f>Q545*H545</f>
        <v>0.00036</v>
      </c>
      <c r="S545" s="190">
        <v>0</v>
      </c>
      <c r="T545" s="191">
        <f>S545*H545</f>
        <v>0</v>
      </c>
      <c r="U545" s="36"/>
      <c r="V545" s="36"/>
      <c r="W545" s="36"/>
      <c r="X545" s="36"/>
      <c r="Y545" s="36"/>
      <c r="Z545" s="36"/>
      <c r="AA545" s="36"/>
      <c r="AB545" s="36"/>
      <c r="AC545" s="36"/>
      <c r="AD545" s="36"/>
      <c r="AE545" s="36"/>
      <c r="AR545" s="192" t="s">
        <v>433</v>
      </c>
      <c r="AT545" s="192" t="s">
        <v>378</v>
      </c>
      <c r="AU545" s="192" t="s">
        <v>83</v>
      </c>
      <c r="AY545" s="19" t="s">
        <v>167</v>
      </c>
      <c r="BE545" s="193">
        <f>IF(N545="základní",J545,0)</f>
        <v>0</v>
      </c>
      <c r="BF545" s="193">
        <f>IF(N545="snížená",J545,0)</f>
        <v>0</v>
      </c>
      <c r="BG545" s="193">
        <f>IF(N545="zákl. přenesená",J545,0)</f>
        <v>0</v>
      </c>
      <c r="BH545" s="193">
        <f>IF(N545="sníž. přenesená",J545,0)</f>
        <v>0</v>
      </c>
      <c r="BI545" s="193">
        <f>IF(N545="nulová",J545,0)</f>
        <v>0</v>
      </c>
      <c r="BJ545" s="19" t="s">
        <v>81</v>
      </c>
      <c r="BK545" s="193">
        <f>ROUND(I545*H545,2)</f>
        <v>0</v>
      </c>
      <c r="BL545" s="19" t="s">
        <v>336</v>
      </c>
      <c r="BM545" s="192" t="s">
        <v>793</v>
      </c>
    </row>
    <row r="546" spans="1:65" s="2" customFormat="1" ht="16.5" customHeight="1">
      <c r="A546" s="36"/>
      <c r="B546" s="37"/>
      <c r="C546" s="181" t="s">
        <v>794</v>
      </c>
      <c r="D546" s="181" t="s">
        <v>170</v>
      </c>
      <c r="E546" s="182" t="s">
        <v>795</v>
      </c>
      <c r="F546" s="183" t="s">
        <v>796</v>
      </c>
      <c r="G546" s="184" t="s">
        <v>106</v>
      </c>
      <c r="H546" s="185">
        <v>11.21</v>
      </c>
      <c r="I546" s="186"/>
      <c r="J546" s="187">
        <f>ROUND(I546*H546,2)</f>
        <v>0</v>
      </c>
      <c r="K546" s="183" t="s">
        <v>173</v>
      </c>
      <c r="L546" s="41"/>
      <c r="M546" s="188" t="s">
        <v>21</v>
      </c>
      <c r="N546" s="189" t="s">
        <v>44</v>
      </c>
      <c r="O546" s="66"/>
      <c r="P546" s="190">
        <f>O546*H546</f>
        <v>0</v>
      </c>
      <c r="Q546" s="190">
        <v>5E-05</v>
      </c>
      <c r="R546" s="190">
        <f>Q546*H546</f>
        <v>0.0005605</v>
      </c>
      <c r="S546" s="190">
        <v>0</v>
      </c>
      <c r="T546" s="191">
        <f>S546*H546</f>
        <v>0</v>
      </c>
      <c r="U546" s="36"/>
      <c r="V546" s="36"/>
      <c r="W546" s="36"/>
      <c r="X546" s="36"/>
      <c r="Y546" s="36"/>
      <c r="Z546" s="36"/>
      <c r="AA546" s="36"/>
      <c r="AB546" s="36"/>
      <c r="AC546" s="36"/>
      <c r="AD546" s="36"/>
      <c r="AE546" s="36"/>
      <c r="AR546" s="192" t="s">
        <v>336</v>
      </c>
      <c r="AT546" s="192" t="s">
        <v>170</v>
      </c>
      <c r="AU546" s="192" t="s">
        <v>83</v>
      </c>
      <c r="AY546" s="19" t="s">
        <v>167</v>
      </c>
      <c r="BE546" s="193">
        <f>IF(N546="základní",J546,0)</f>
        <v>0</v>
      </c>
      <c r="BF546" s="193">
        <f>IF(N546="snížená",J546,0)</f>
        <v>0</v>
      </c>
      <c r="BG546" s="193">
        <f>IF(N546="zákl. přenesená",J546,0)</f>
        <v>0</v>
      </c>
      <c r="BH546" s="193">
        <f>IF(N546="sníž. přenesená",J546,0)</f>
        <v>0</v>
      </c>
      <c r="BI546" s="193">
        <f>IF(N546="nulová",J546,0)</f>
        <v>0</v>
      </c>
      <c r="BJ546" s="19" t="s">
        <v>81</v>
      </c>
      <c r="BK546" s="193">
        <f>ROUND(I546*H546,2)</f>
        <v>0</v>
      </c>
      <c r="BL546" s="19" t="s">
        <v>336</v>
      </c>
      <c r="BM546" s="192" t="s">
        <v>797</v>
      </c>
    </row>
    <row r="547" spans="1:47" s="2" customFormat="1" ht="11.25">
      <c r="A547" s="36"/>
      <c r="B547" s="37"/>
      <c r="C547" s="38"/>
      <c r="D547" s="194" t="s">
        <v>176</v>
      </c>
      <c r="E547" s="38"/>
      <c r="F547" s="195" t="s">
        <v>798</v>
      </c>
      <c r="G547" s="38"/>
      <c r="H547" s="38"/>
      <c r="I547" s="196"/>
      <c r="J547" s="38"/>
      <c r="K547" s="38"/>
      <c r="L547" s="41"/>
      <c r="M547" s="197"/>
      <c r="N547" s="198"/>
      <c r="O547" s="66"/>
      <c r="P547" s="66"/>
      <c r="Q547" s="66"/>
      <c r="R547" s="66"/>
      <c r="S547" s="66"/>
      <c r="T547" s="67"/>
      <c r="U547" s="36"/>
      <c r="V547" s="36"/>
      <c r="W547" s="36"/>
      <c r="X547" s="36"/>
      <c r="Y547" s="36"/>
      <c r="Z547" s="36"/>
      <c r="AA547" s="36"/>
      <c r="AB547" s="36"/>
      <c r="AC547" s="36"/>
      <c r="AD547" s="36"/>
      <c r="AE547" s="36"/>
      <c r="AT547" s="19" t="s">
        <v>176</v>
      </c>
      <c r="AU547" s="19" t="s">
        <v>83</v>
      </c>
    </row>
    <row r="548" spans="2:51" s="13" customFormat="1" ht="11.25">
      <c r="B548" s="199"/>
      <c r="C548" s="200"/>
      <c r="D548" s="201" t="s">
        <v>178</v>
      </c>
      <c r="E548" s="202" t="s">
        <v>21</v>
      </c>
      <c r="F548" s="203" t="s">
        <v>799</v>
      </c>
      <c r="G548" s="200"/>
      <c r="H548" s="204">
        <v>11.21</v>
      </c>
      <c r="I548" s="205"/>
      <c r="J548" s="200"/>
      <c r="K548" s="200"/>
      <c r="L548" s="206"/>
      <c r="M548" s="207"/>
      <c r="N548" s="208"/>
      <c r="O548" s="208"/>
      <c r="P548" s="208"/>
      <c r="Q548" s="208"/>
      <c r="R548" s="208"/>
      <c r="S548" s="208"/>
      <c r="T548" s="209"/>
      <c r="AT548" s="210" t="s">
        <v>178</v>
      </c>
      <c r="AU548" s="210" t="s">
        <v>83</v>
      </c>
      <c r="AV548" s="13" t="s">
        <v>83</v>
      </c>
      <c r="AW548" s="13" t="s">
        <v>34</v>
      </c>
      <c r="AX548" s="13" t="s">
        <v>73</v>
      </c>
      <c r="AY548" s="210" t="s">
        <v>167</v>
      </c>
    </row>
    <row r="549" spans="2:51" s="14" customFormat="1" ht="11.25">
      <c r="B549" s="211"/>
      <c r="C549" s="212"/>
      <c r="D549" s="201" t="s">
        <v>178</v>
      </c>
      <c r="E549" s="213" t="s">
        <v>21</v>
      </c>
      <c r="F549" s="214" t="s">
        <v>180</v>
      </c>
      <c r="G549" s="212"/>
      <c r="H549" s="215">
        <v>11.21</v>
      </c>
      <c r="I549" s="216"/>
      <c r="J549" s="212"/>
      <c r="K549" s="212"/>
      <c r="L549" s="217"/>
      <c r="M549" s="218"/>
      <c r="N549" s="219"/>
      <c r="O549" s="219"/>
      <c r="P549" s="219"/>
      <c r="Q549" s="219"/>
      <c r="R549" s="219"/>
      <c r="S549" s="219"/>
      <c r="T549" s="220"/>
      <c r="AT549" s="221" t="s">
        <v>178</v>
      </c>
      <c r="AU549" s="221" t="s">
        <v>83</v>
      </c>
      <c r="AV549" s="14" t="s">
        <v>168</v>
      </c>
      <c r="AW549" s="14" t="s">
        <v>34</v>
      </c>
      <c r="AX549" s="14" t="s">
        <v>81</v>
      </c>
      <c r="AY549" s="221" t="s">
        <v>167</v>
      </c>
    </row>
    <row r="550" spans="1:65" s="2" customFormat="1" ht="24.2" customHeight="1">
      <c r="A550" s="36"/>
      <c r="B550" s="37"/>
      <c r="C550" s="181" t="s">
        <v>800</v>
      </c>
      <c r="D550" s="181" t="s">
        <v>170</v>
      </c>
      <c r="E550" s="182" t="s">
        <v>801</v>
      </c>
      <c r="F550" s="183" t="s">
        <v>802</v>
      </c>
      <c r="G550" s="184" t="s">
        <v>499</v>
      </c>
      <c r="H550" s="185">
        <v>0.435</v>
      </c>
      <c r="I550" s="186"/>
      <c r="J550" s="187">
        <f>ROUND(I550*H550,2)</f>
        <v>0</v>
      </c>
      <c r="K550" s="183" t="s">
        <v>173</v>
      </c>
      <c r="L550" s="41"/>
      <c r="M550" s="188" t="s">
        <v>21</v>
      </c>
      <c r="N550" s="189" t="s">
        <v>44</v>
      </c>
      <c r="O550" s="66"/>
      <c r="P550" s="190">
        <f>O550*H550</f>
        <v>0</v>
      </c>
      <c r="Q550" s="190">
        <v>0</v>
      </c>
      <c r="R550" s="190">
        <f>Q550*H550</f>
        <v>0</v>
      </c>
      <c r="S550" s="190">
        <v>0</v>
      </c>
      <c r="T550" s="191">
        <f>S550*H550</f>
        <v>0</v>
      </c>
      <c r="U550" s="36"/>
      <c r="V550" s="36"/>
      <c r="W550" s="36"/>
      <c r="X550" s="36"/>
      <c r="Y550" s="36"/>
      <c r="Z550" s="36"/>
      <c r="AA550" s="36"/>
      <c r="AB550" s="36"/>
      <c r="AC550" s="36"/>
      <c r="AD550" s="36"/>
      <c r="AE550" s="36"/>
      <c r="AR550" s="192" t="s">
        <v>336</v>
      </c>
      <c r="AT550" s="192" t="s">
        <v>170</v>
      </c>
      <c r="AU550" s="192" t="s">
        <v>83</v>
      </c>
      <c r="AY550" s="19" t="s">
        <v>167</v>
      </c>
      <c r="BE550" s="193">
        <f>IF(N550="základní",J550,0)</f>
        <v>0</v>
      </c>
      <c r="BF550" s="193">
        <f>IF(N550="snížená",J550,0)</f>
        <v>0</v>
      </c>
      <c r="BG550" s="193">
        <f>IF(N550="zákl. přenesená",J550,0)</f>
        <v>0</v>
      </c>
      <c r="BH550" s="193">
        <f>IF(N550="sníž. přenesená",J550,0)</f>
        <v>0</v>
      </c>
      <c r="BI550" s="193">
        <f>IF(N550="nulová",J550,0)</f>
        <v>0</v>
      </c>
      <c r="BJ550" s="19" t="s">
        <v>81</v>
      </c>
      <c r="BK550" s="193">
        <f>ROUND(I550*H550,2)</f>
        <v>0</v>
      </c>
      <c r="BL550" s="19" t="s">
        <v>336</v>
      </c>
      <c r="BM550" s="192" t="s">
        <v>803</v>
      </c>
    </row>
    <row r="551" spans="1:47" s="2" customFormat="1" ht="11.25">
      <c r="A551" s="36"/>
      <c r="B551" s="37"/>
      <c r="C551" s="38"/>
      <c r="D551" s="194" t="s">
        <v>176</v>
      </c>
      <c r="E551" s="38"/>
      <c r="F551" s="195" t="s">
        <v>804</v>
      </c>
      <c r="G551" s="38"/>
      <c r="H551" s="38"/>
      <c r="I551" s="196"/>
      <c r="J551" s="38"/>
      <c r="K551" s="38"/>
      <c r="L551" s="41"/>
      <c r="M551" s="197"/>
      <c r="N551" s="198"/>
      <c r="O551" s="66"/>
      <c r="P551" s="66"/>
      <c r="Q551" s="66"/>
      <c r="R551" s="66"/>
      <c r="S551" s="66"/>
      <c r="T551" s="67"/>
      <c r="U551" s="36"/>
      <c r="V551" s="36"/>
      <c r="W551" s="36"/>
      <c r="X551" s="36"/>
      <c r="Y551" s="36"/>
      <c r="Z551" s="36"/>
      <c r="AA551" s="36"/>
      <c r="AB551" s="36"/>
      <c r="AC551" s="36"/>
      <c r="AD551" s="36"/>
      <c r="AE551" s="36"/>
      <c r="AT551" s="19" t="s">
        <v>176</v>
      </c>
      <c r="AU551" s="19" t="s">
        <v>83</v>
      </c>
    </row>
    <row r="552" spans="1:65" s="2" customFormat="1" ht="24.2" customHeight="1">
      <c r="A552" s="36"/>
      <c r="B552" s="37"/>
      <c r="C552" s="181" t="s">
        <v>805</v>
      </c>
      <c r="D552" s="181" t="s">
        <v>170</v>
      </c>
      <c r="E552" s="182" t="s">
        <v>806</v>
      </c>
      <c r="F552" s="183" t="s">
        <v>807</v>
      </c>
      <c r="G552" s="184" t="s">
        <v>499</v>
      </c>
      <c r="H552" s="185">
        <v>0.435</v>
      </c>
      <c r="I552" s="186"/>
      <c r="J552" s="187">
        <f>ROUND(I552*H552,2)</f>
        <v>0</v>
      </c>
      <c r="K552" s="183" t="s">
        <v>173</v>
      </c>
      <c r="L552" s="41"/>
      <c r="M552" s="188" t="s">
        <v>21</v>
      </c>
      <c r="N552" s="189" t="s">
        <v>44</v>
      </c>
      <c r="O552" s="66"/>
      <c r="P552" s="190">
        <f>O552*H552</f>
        <v>0</v>
      </c>
      <c r="Q552" s="190">
        <v>0</v>
      </c>
      <c r="R552" s="190">
        <f>Q552*H552</f>
        <v>0</v>
      </c>
      <c r="S552" s="190">
        <v>0</v>
      </c>
      <c r="T552" s="191">
        <f>S552*H552</f>
        <v>0</v>
      </c>
      <c r="U552" s="36"/>
      <c r="V552" s="36"/>
      <c r="W552" s="36"/>
      <c r="X552" s="36"/>
      <c r="Y552" s="36"/>
      <c r="Z552" s="36"/>
      <c r="AA552" s="36"/>
      <c r="AB552" s="36"/>
      <c r="AC552" s="36"/>
      <c r="AD552" s="36"/>
      <c r="AE552" s="36"/>
      <c r="AR552" s="192" t="s">
        <v>336</v>
      </c>
      <c r="AT552" s="192" t="s">
        <v>170</v>
      </c>
      <c r="AU552" s="192" t="s">
        <v>83</v>
      </c>
      <c r="AY552" s="19" t="s">
        <v>167</v>
      </c>
      <c r="BE552" s="193">
        <f>IF(N552="základní",J552,0)</f>
        <v>0</v>
      </c>
      <c r="BF552" s="193">
        <f>IF(N552="snížená",J552,0)</f>
        <v>0</v>
      </c>
      <c r="BG552" s="193">
        <f>IF(N552="zákl. přenesená",J552,0)</f>
        <v>0</v>
      </c>
      <c r="BH552" s="193">
        <f>IF(N552="sníž. přenesená",J552,0)</f>
        <v>0</v>
      </c>
      <c r="BI552" s="193">
        <f>IF(N552="nulová",J552,0)</f>
        <v>0</v>
      </c>
      <c r="BJ552" s="19" t="s">
        <v>81</v>
      </c>
      <c r="BK552" s="193">
        <f>ROUND(I552*H552,2)</f>
        <v>0</v>
      </c>
      <c r="BL552" s="19" t="s">
        <v>336</v>
      </c>
      <c r="BM552" s="192" t="s">
        <v>808</v>
      </c>
    </row>
    <row r="553" spans="1:47" s="2" customFormat="1" ht="11.25">
      <c r="A553" s="36"/>
      <c r="B553" s="37"/>
      <c r="C553" s="38"/>
      <c r="D553" s="194" t="s">
        <v>176</v>
      </c>
      <c r="E553" s="38"/>
      <c r="F553" s="195" t="s">
        <v>809</v>
      </c>
      <c r="G553" s="38"/>
      <c r="H553" s="38"/>
      <c r="I553" s="196"/>
      <c r="J553" s="38"/>
      <c r="K553" s="38"/>
      <c r="L553" s="41"/>
      <c r="M553" s="197"/>
      <c r="N553" s="198"/>
      <c r="O553" s="66"/>
      <c r="P553" s="66"/>
      <c r="Q553" s="66"/>
      <c r="R553" s="66"/>
      <c r="S553" s="66"/>
      <c r="T553" s="67"/>
      <c r="U553" s="36"/>
      <c r="V553" s="36"/>
      <c r="W553" s="36"/>
      <c r="X553" s="36"/>
      <c r="Y553" s="36"/>
      <c r="Z553" s="36"/>
      <c r="AA553" s="36"/>
      <c r="AB553" s="36"/>
      <c r="AC553" s="36"/>
      <c r="AD553" s="36"/>
      <c r="AE553" s="36"/>
      <c r="AT553" s="19" t="s">
        <v>176</v>
      </c>
      <c r="AU553" s="19" t="s">
        <v>83</v>
      </c>
    </row>
    <row r="554" spans="2:63" s="12" customFormat="1" ht="22.9" customHeight="1">
      <c r="B554" s="165"/>
      <c r="C554" s="166"/>
      <c r="D554" s="167" t="s">
        <v>72</v>
      </c>
      <c r="E554" s="179" t="s">
        <v>810</v>
      </c>
      <c r="F554" s="179" t="s">
        <v>811</v>
      </c>
      <c r="G554" s="166"/>
      <c r="H554" s="166"/>
      <c r="I554" s="169"/>
      <c r="J554" s="180">
        <f>BK554</f>
        <v>0</v>
      </c>
      <c r="K554" s="166"/>
      <c r="L554" s="171"/>
      <c r="M554" s="172"/>
      <c r="N554" s="173"/>
      <c r="O554" s="173"/>
      <c r="P554" s="174">
        <f>SUM(P555:P652)</f>
        <v>0</v>
      </c>
      <c r="Q554" s="173"/>
      <c r="R554" s="174">
        <f>SUM(R555:R652)</f>
        <v>4.278651899999999</v>
      </c>
      <c r="S554" s="173"/>
      <c r="T554" s="175">
        <f>SUM(T555:T652)</f>
        <v>1.23666</v>
      </c>
      <c r="AR554" s="176" t="s">
        <v>83</v>
      </c>
      <c r="AT554" s="177" t="s">
        <v>72</v>
      </c>
      <c r="AU554" s="177" t="s">
        <v>81</v>
      </c>
      <c r="AY554" s="176" t="s">
        <v>167</v>
      </c>
      <c r="BK554" s="178">
        <f>SUM(BK555:BK652)</f>
        <v>0</v>
      </c>
    </row>
    <row r="555" spans="1:65" s="2" customFormat="1" ht="16.5" customHeight="1">
      <c r="A555" s="36"/>
      <c r="B555" s="37"/>
      <c r="C555" s="181" t="s">
        <v>812</v>
      </c>
      <c r="D555" s="181" t="s">
        <v>170</v>
      </c>
      <c r="E555" s="182" t="s">
        <v>813</v>
      </c>
      <c r="F555" s="183" t="s">
        <v>814</v>
      </c>
      <c r="G555" s="184" t="s">
        <v>106</v>
      </c>
      <c r="H555" s="185">
        <v>373.22</v>
      </c>
      <c r="I555" s="186"/>
      <c r="J555" s="187">
        <f>ROUND(I555*H555,2)</f>
        <v>0</v>
      </c>
      <c r="K555" s="183" t="s">
        <v>173</v>
      </c>
      <c r="L555" s="41"/>
      <c r="M555" s="188" t="s">
        <v>21</v>
      </c>
      <c r="N555" s="189" t="s">
        <v>44</v>
      </c>
      <c r="O555" s="66"/>
      <c r="P555" s="190">
        <f>O555*H555</f>
        <v>0</v>
      </c>
      <c r="Q555" s="190">
        <v>0</v>
      </c>
      <c r="R555" s="190">
        <f>Q555*H555</f>
        <v>0</v>
      </c>
      <c r="S555" s="190">
        <v>0</v>
      </c>
      <c r="T555" s="191">
        <f>S555*H555</f>
        <v>0</v>
      </c>
      <c r="U555" s="36"/>
      <c r="V555" s="36"/>
      <c r="W555" s="36"/>
      <c r="X555" s="36"/>
      <c r="Y555" s="36"/>
      <c r="Z555" s="36"/>
      <c r="AA555" s="36"/>
      <c r="AB555" s="36"/>
      <c r="AC555" s="36"/>
      <c r="AD555" s="36"/>
      <c r="AE555" s="36"/>
      <c r="AR555" s="192" t="s">
        <v>336</v>
      </c>
      <c r="AT555" s="192" t="s">
        <v>170</v>
      </c>
      <c r="AU555" s="192" t="s">
        <v>83</v>
      </c>
      <c r="AY555" s="19" t="s">
        <v>167</v>
      </c>
      <c r="BE555" s="193">
        <f>IF(N555="základní",J555,0)</f>
        <v>0</v>
      </c>
      <c r="BF555" s="193">
        <f>IF(N555="snížená",J555,0)</f>
        <v>0</v>
      </c>
      <c r="BG555" s="193">
        <f>IF(N555="zákl. přenesená",J555,0)</f>
        <v>0</v>
      </c>
      <c r="BH555" s="193">
        <f>IF(N555="sníž. přenesená",J555,0)</f>
        <v>0</v>
      </c>
      <c r="BI555" s="193">
        <f>IF(N555="nulová",J555,0)</f>
        <v>0</v>
      </c>
      <c r="BJ555" s="19" t="s">
        <v>81</v>
      </c>
      <c r="BK555" s="193">
        <f>ROUND(I555*H555,2)</f>
        <v>0</v>
      </c>
      <c r="BL555" s="19" t="s">
        <v>336</v>
      </c>
      <c r="BM555" s="192" t="s">
        <v>815</v>
      </c>
    </row>
    <row r="556" spans="1:47" s="2" customFormat="1" ht="11.25">
      <c r="A556" s="36"/>
      <c r="B556" s="37"/>
      <c r="C556" s="38"/>
      <c r="D556" s="194" t="s">
        <v>176</v>
      </c>
      <c r="E556" s="38"/>
      <c r="F556" s="195" t="s">
        <v>816</v>
      </c>
      <c r="G556" s="38"/>
      <c r="H556" s="38"/>
      <c r="I556" s="196"/>
      <c r="J556" s="38"/>
      <c r="K556" s="38"/>
      <c r="L556" s="41"/>
      <c r="M556" s="197"/>
      <c r="N556" s="198"/>
      <c r="O556" s="66"/>
      <c r="P556" s="66"/>
      <c r="Q556" s="66"/>
      <c r="R556" s="66"/>
      <c r="S556" s="66"/>
      <c r="T556" s="67"/>
      <c r="U556" s="36"/>
      <c r="V556" s="36"/>
      <c r="W556" s="36"/>
      <c r="X556" s="36"/>
      <c r="Y556" s="36"/>
      <c r="Z556" s="36"/>
      <c r="AA556" s="36"/>
      <c r="AB556" s="36"/>
      <c r="AC556" s="36"/>
      <c r="AD556" s="36"/>
      <c r="AE556" s="36"/>
      <c r="AT556" s="19" t="s">
        <v>176</v>
      </c>
      <c r="AU556" s="19" t="s">
        <v>83</v>
      </c>
    </row>
    <row r="557" spans="2:51" s="13" customFormat="1" ht="11.25">
      <c r="B557" s="199"/>
      <c r="C557" s="200"/>
      <c r="D557" s="201" t="s">
        <v>178</v>
      </c>
      <c r="E557" s="202" t="s">
        <v>21</v>
      </c>
      <c r="F557" s="203" t="s">
        <v>817</v>
      </c>
      <c r="G557" s="200"/>
      <c r="H557" s="204">
        <v>373.22</v>
      </c>
      <c r="I557" s="205"/>
      <c r="J557" s="200"/>
      <c r="K557" s="200"/>
      <c r="L557" s="206"/>
      <c r="M557" s="207"/>
      <c r="N557" s="208"/>
      <c r="O557" s="208"/>
      <c r="P557" s="208"/>
      <c r="Q557" s="208"/>
      <c r="R557" s="208"/>
      <c r="S557" s="208"/>
      <c r="T557" s="209"/>
      <c r="AT557" s="210" t="s">
        <v>178</v>
      </c>
      <c r="AU557" s="210" t="s">
        <v>83</v>
      </c>
      <c r="AV557" s="13" t="s">
        <v>83</v>
      </c>
      <c r="AW557" s="13" t="s">
        <v>34</v>
      </c>
      <c r="AX557" s="13" t="s">
        <v>73</v>
      </c>
      <c r="AY557" s="210" t="s">
        <v>167</v>
      </c>
    </row>
    <row r="558" spans="2:51" s="14" customFormat="1" ht="11.25">
      <c r="B558" s="211"/>
      <c r="C558" s="212"/>
      <c r="D558" s="201" t="s">
        <v>178</v>
      </c>
      <c r="E558" s="213" t="s">
        <v>21</v>
      </c>
      <c r="F558" s="214" t="s">
        <v>180</v>
      </c>
      <c r="G558" s="212"/>
      <c r="H558" s="215">
        <v>373.22</v>
      </c>
      <c r="I558" s="216"/>
      <c r="J558" s="212"/>
      <c r="K558" s="212"/>
      <c r="L558" s="217"/>
      <c r="M558" s="218"/>
      <c r="N558" s="219"/>
      <c r="O558" s="219"/>
      <c r="P558" s="219"/>
      <c r="Q558" s="219"/>
      <c r="R558" s="219"/>
      <c r="S558" s="219"/>
      <c r="T558" s="220"/>
      <c r="AT558" s="221" t="s">
        <v>178</v>
      </c>
      <c r="AU558" s="221" t="s">
        <v>83</v>
      </c>
      <c r="AV558" s="14" t="s">
        <v>168</v>
      </c>
      <c r="AW558" s="14" t="s">
        <v>34</v>
      </c>
      <c r="AX558" s="14" t="s">
        <v>81</v>
      </c>
      <c r="AY558" s="221" t="s">
        <v>167</v>
      </c>
    </row>
    <row r="559" spans="1:65" s="2" customFormat="1" ht="16.5" customHeight="1">
      <c r="A559" s="36"/>
      <c r="B559" s="37"/>
      <c r="C559" s="181" t="s">
        <v>818</v>
      </c>
      <c r="D559" s="181" t="s">
        <v>170</v>
      </c>
      <c r="E559" s="182" t="s">
        <v>819</v>
      </c>
      <c r="F559" s="183" t="s">
        <v>820</v>
      </c>
      <c r="G559" s="184" t="s">
        <v>106</v>
      </c>
      <c r="H559" s="185">
        <v>1119.66</v>
      </c>
      <c r="I559" s="186"/>
      <c r="J559" s="187">
        <f>ROUND(I559*H559,2)</f>
        <v>0</v>
      </c>
      <c r="K559" s="183" t="s">
        <v>173</v>
      </c>
      <c r="L559" s="41"/>
      <c r="M559" s="188" t="s">
        <v>21</v>
      </c>
      <c r="N559" s="189" t="s">
        <v>44</v>
      </c>
      <c r="O559" s="66"/>
      <c r="P559" s="190">
        <f>O559*H559</f>
        <v>0</v>
      </c>
      <c r="Q559" s="190">
        <v>0</v>
      </c>
      <c r="R559" s="190">
        <f>Q559*H559</f>
        <v>0</v>
      </c>
      <c r="S559" s="190">
        <v>0</v>
      </c>
      <c r="T559" s="191">
        <f>S559*H559</f>
        <v>0</v>
      </c>
      <c r="U559" s="36"/>
      <c r="V559" s="36"/>
      <c r="W559" s="36"/>
      <c r="X559" s="36"/>
      <c r="Y559" s="36"/>
      <c r="Z559" s="36"/>
      <c r="AA559" s="36"/>
      <c r="AB559" s="36"/>
      <c r="AC559" s="36"/>
      <c r="AD559" s="36"/>
      <c r="AE559" s="36"/>
      <c r="AR559" s="192" t="s">
        <v>336</v>
      </c>
      <c r="AT559" s="192" t="s">
        <v>170</v>
      </c>
      <c r="AU559" s="192" t="s">
        <v>83</v>
      </c>
      <c r="AY559" s="19" t="s">
        <v>167</v>
      </c>
      <c r="BE559" s="193">
        <f>IF(N559="základní",J559,0)</f>
        <v>0</v>
      </c>
      <c r="BF559" s="193">
        <f>IF(N559="snížená",J559,0)</f>
        <v>0</v>
      </c>
      <c r="BG559" s="193">
        <f>IF(N559="zákl. přenesená",J559,0)</f>
        <v>0</v>
      </c>
      <c r="BH559" s="193">
        <f>IF(N559="sníž. přenesená",J559,0)</f>
        <v>0</v>
      </c>
      <c r="BI559" s="193">
        <f>IF(N559="nulová",J559,0)</f>
        <v>0</v>
      </c>
      <c r="BJ559" s="19" t="s">
        <v>81</v>
      </c>
      <c r="BK559" s="193">
        <f>ROUND(I559*H559,2)</f>
        <v>0</v>
      </c>
      <c r="BL559" s="19" t="s">
        <v>336</v>
      </c>
      <c r="BM559" s="192" t="s">
        <v>821</v>
      </c>
    </row>
    <row r="560" spans="1:47" s="2" customFormat="1" ht="11.25">
      <c r="A560" s="36"/>
      <c r="B560" s="37"/>
      <c r="C560" s="38"/>
      <c r="D560" s="194" t="s">
        <v>176</v>
      </c>
      <c r="E560" s="38"/>
      <c r="F560" s="195" t="s">
        <v>822</v>
      </c>
      <c r="G560" s="38"/>
      <c r="H560" s="38"/>
      <c r="I560" s="196"/>
      <c r="J560" s="38"/>
      <c r="K560" s="38"/>
      <c r="L560" s="41"/>
      <c r="M560" s="197"/>
      <c r="N560" s="198"/>
      <c r="O560" s="66"/>
      <c r="P560" s="66"/>
      <c r="Q560" s="66"/>
      <c r="R560" s="66"/>
      <c r="S560" s="66"/>
      <c r="T560" s="67"/>
      <c r="U560" s="36"/>
      <c r="V560" s="36"/>
      <c r="W560" s="36"/>
      <c r="X560" s="36"/>
      <c r="Y560" s="36"/>
      <c r="Z560" s="36"/>
      <c r="AA560" s="36"/>
      <c r="AB560" s="36"/>
      <c r="AC560" s="36"/>
      <c r="AD560" s="36"/>
      <c r="AE560" s="36"/>
      <c r="AT560" s="19" t="s">
        <v>176</v>
      </c>
      <c r="AU560" s="19" t="s">
        <v>83</v>
      </c>
    </row>
    <row r="561" spans="2:51" s="13" customFormat="1" ht="11.25">
      <c r="B561" s="199"/>
      <c r="C561" s="200"/>
      <c r="D561" s="201" t="s">
        <v>178</v>
      </c>
      <c r="E561" s="202" t="s">
        <v>21</v>
      </c>
      <c r="F561" s="203" t="s">
        <v>823</v>
      </c>
      <c r="G561" s="200"/>
      <c r="H561" s="204">
        <v>1119.66</v>
      </c>
      <c r="I561" s="205"/>
      <c r="J561" s="200"/>
      <c r="K561" s="200"/>
      <c r="L561" s="206"/>
      <c r="M561" s="207"/>
      <c r="N561" s="208"/>
      <c r="O561" s="208"/>
      <c r="P561" s="208"/>
      <c r="Q561" s="208"/>
      <c r="R561" s="208"/>
      <c r="S561" s="208"/>
      <c r="T561" s="209"/>
      <c r="AT561" s="210" t="s">
        <v>178</v>
      </c>
      <c r="AU561" s="210" t="s">
        <v>83</v>
      </c>
      <c r="AV561" s="13" t="s">
        <v>83</v>
      </c>
      <c r="AW561" s="13" t="s">
        <v>34</v>
      </c>
      <c r="AX561" s="13" t="s">
        <v>73</v>
      </c>
      <c r="AY561" s="210" t="s">
        <v>167</v>
      </c>
    </row>
    <row r="562" spans="2:51" s="14" customFormat="1" ht="11.25">
      <c r="B562" s="211"/>
      <c r="C562" s="212"/>
      <c r="D562" s="201" t="s">
        <v>178</v>
      </c>
      <c r="E562" s="213" t="s">
        <v>21</v>
      </c>
      <c r="F562" s="214" t="s">
        <v>180</v>
      </c>
      <c r="G562" s="212"/>
      <c r="H562" s="215">
        <v>1119.66</v>
      </c>
      <c r="I562" s="216"/>
      <c r="J562" s="212"/>
      <c r="K562" s="212"/>
      <c r="L562" s="217"/>
      <c r="M562" s="218"/>
      <c r="N562" s="219"/>
      <c r="O562" s="219"/>
      <c r="P562" s="219"/>
      <c r="Q562" s="219"/>
      <c r="R562" s="219"/>
      <c r="S562" s="219"/>
      <c r="T562" s="220"/>
      <c r="AT562" s="221" t="s">
        <v>178</v>
      </c>
      <c r="AU562" s="221" t="s">
        <v>83</v>
      </c>
      <c r="AV562" s="14" t="s">
        <v>168</v>
      </c>
      <c r="AW562" s="14" t="s">
        <v>34</v>
      </c>
      <c r="AX562" s="14" t="s">
        <v>81</v>
      </c>
      <c r="AY562" s="221" t="s">
        <v>167</v>
      </c>
    </row>
    <row r="563" spans="1:65" s="2" customFormat="1" ht="16.5" customHeight="1">
      <c r="A563" s="36"/>
      <c r="B563" s="37"/>
      <c r="C563" s="181" t="s">
        <v>824</v>
      </c>
      <c r="D563" s="181" t="s">
        <v>170</v>
      </c>
      <c r="E563" s="182" t="s">
        <v>825</v>
      </c>
      <c r="F563" s="183" t="s">
        <v>826</v>
      </c>
      <c r="G563" s="184" t="s">
        <v>106</v>
      </c>
      <c r="H563" s="185">
        <v>373.22</v>
      </c>
      <c r="I563" s="186"/>
      <c r="J563" s="187">
        <f>ROUND(I563*H563,2)</f>
        <v>0</v>
      </c>
      <c r="K563" s="183" t="s">
        <v>173</v>
      </c>
      <c r="L563" s="41"/>
      <c r="M563" s="188" t="s">
        <v>21</v>
      </c>
      <c r="N563" s="189" t="s">
        <v>44</v>
      </c>
      <c r="O563" s="66"/>
      <c r="P563" s="190">
        <f>O563*H563</f>
        <v>0</v>
      </c>
      <c r="Q563" s="190">
        <v>3E-05</v>
      </c>
      <c r="R563" s="190">
        <f>Q563*H563</f>
        <v>0.011196600000000001</v>
      </c>
      <c r="S563" s="190">
        <v>0</v>
      </c>
      <c r="T563" s="191">
        <f>S563*H563</f>
        <v>0</v>
      </c>
      <c r="U563" s="36"/>
      <c r="V563" s="36"/>
      <c r="W563" s="36"/>
      <c r="X563" s="36"/>
      <c r="Y563" s="36"/>
      <c r="Z563" s="36"/>
      <c r="AA563" s="36"/>
      <c r="AB563" s="36"/>
      <c r="AC563" s="36"/>
      <c r="AD563" s="36"/>
      <c r="AE563" s="36"/>
      <c r="AR563" s="192" t="s">
        <v>336</v>
      </c>
      <c r="AT563" s="192" t="s">
        <v>170</v>
      </c>
      <c r="AU563" s="192" t="s">
        <v>83</v>
      </c>
      <c r="AY563" s="19" t="s">
        <v>167</v>
      </c>
      <c r="BE563" s="193">
        <f>IF(N563="základní",J563,0)</f>
        <v>0</v>
      </c>
      <c r="BF563" s="193">
        <f>IF(N563="snížená",J563,0)</f>
        <v>0</v>
      </c>
      <c r="BG563" s="193">
        <f>IF(N563="zákl. přenesená",J563,0)</f>
        <v>0</v>
      </c>
      <c r="BH563" s="193">
        <f>IF(N563="sníž. přenesená",J563,0)</f>
        <v>0</v>
      </c>
      <c r="BI563" s="193">
        <f>IF(N563="nulová",J563,0)</f>
        <v>0</v>
      </c>
      <c r="BJ563" s="19" t="s">
        <v>81</v>
      </c>
      <c r="BK563" s="193">
        <f>ROUND(I563*H563,2)</f>
        <v>0</v>
      </c>
      <c r="BL563" s="19" t="s">
        <v>336</v>
      </c>
      <c r="BM563" s="192" t="s">
        <v>827</v>
      </c>
    </row>
    <row r="564" spans="1:47" s="2" customFormat="1" ht="11.25">
      <c r="A564" s="36"/>
      <c r="B564" s="37"/>
      <c r="C564" s="38"/>
      <c r="D564" s="194" t="s">
        <v>176</v>
      </c>
      <c r="E564" s="38"/>
      <c r="F564" s="195" t="s">
        <v>828</v>
      </c>
      <c r="G564" s="38"/>
      <c r="H564" s="38"/>
      <c r="I564" s="196"/>
      <c r="J564" s="38"/>
      <c r="K564" s="38"/>
      <c r="L564" s="41"/>
      <c r="M564" s="197"/>
      <c r="N564" s="198"/>
      <c r="O564" s="66"/>
      <c r="P564" s="66"/>
      <c r="Q564" s="66"/>
      <c r="R564" s="66"/>
      <c r="S564" s="66"/>
      <c r="T564" s="67"/>
      <c r="U564" s="36"/>
      <c r="V564" s="36"/>
      <c r="W564" s="36"/>
      <c r="X564" s="36"/>
      <c r="Y564" s="36"/>
      <c r="Z564" s="36"/>
      <c r="AA564" s="36"/>
      <c r="AB564" s="36"/>
      <c r="AC564" s="36"/>
      <c r="AD564" s="36"/>
      <c r="AE564" s="36"/>
      <c r="AT564" s="19" t="s">
        <v>176</v>
      </c>
      <c r="AU564" s="19" t="s">
        <v>83</v>
      </c>
    </row>
    <row r="565" spans="2:51" s="13" customFormat="1" ht="11.25">
      <c r="B565" s="199"/>
      <c r="C565" s="200"/>
      <c r="D565" s="201" t="s">
        <v>178</v>
      </c>
      <c r="E565" s="202" t="s">
        <v>21</v>
      </c>
      <c r="F565" s="203" t="s">
        <v>817</v>
      </c>
      <c r="G565" s="200"/>
      <c r="H565" s="204">
        <v>373.22</v>
      </c>
      <c r="I565" s="205"/>
      <c r="J565" s="200"/>
      <c r="K565" s="200"/>
      <c r="L565" s="206"/>
      <c r="M565" s="207"/>
      <c r="N565" s="208"/>
      <c r="O565" s="208"/>
      <c r="P565" s="208"/>
      <c r="Q565" s="208"/>
      <c r="R565" s="208"/>
      <c r="S565" s="208"/>
      <c r="T565" s="209"/>
      <c r="AT565" s="210" t="s">
        <v>178</v>
      </c>
      <c r="AU565" s="210" t="s">
        <v>83</v>
      </c>
      <c r="AV565" s="13" t="s">
        <v>83</v>
      </c>
      <c r="AW565" s="13" t="s">
        <v>34</v>
      </c>
      <c r="AX565" s="13" t="s">
        <v>73</v>
      </c>
      <c r="AY565" s="210" t="s">
        <v>167</v>
      </c>
    </row>
    <row r="566" spans="2:51" s="14" customFormat="1" ht="11.25">
      <c r="B566" s="211"/>
      <c r="C566" s="212"/>
      <c r="D566" s="201" t="s">
        <v>178</v>
      </c>
      <c r="E566" s="213" t="s">
        <v>21</v>
      </c>
      <c r="F566" s="214" t="s">
        <v>180</v>
      </c>
      <c r="G566" s="212"/>
      <c r="H566" s="215">
        <v>373.22</v>
      </c>
      <c r="I566" s="216"/>
      <c r="J566" s="212"/>
      <c r="K566" s="212"/>
      <c r="L566" s="217"/>
      <c r="M566" s="218"/>
      <c r="N566" s="219"/>
      <c r="O566" s="219"/>
      <c r="P566" s="219"/>
      <c r="Q566" s="219"/>
      <c r="R566" s="219"/>
      <c r="S566" s="219"/>
      <c r="T566" s="220"/>
      <c r="AT566" s="221" t="s">
        <v>178</v>
      </c>
      <c r="AU566" s="221" t="s">
        <v>83</v>
      </c>
      <c r="AV566" s="14" t="s">
        <v>168</v>
      </c>
      <c r="AW566" s="14" t="s">
        <v>34</v>
      </c>
      <c r="AX566" s="14" t="s">
        <v>81</v>
      </c>
      <c r="AY566" s="221" t="s">
        <v>167</v>
      </c>
    </row>
    <row r="567" spans="1:65" s="2" customFormat="1" ht="21.75" customHeight="1">
      <c r="A567" s="36"/>
      <c r="B567" s="37"/>
      <c r="C567" s="181" t="s">
        <v>829</v>
      </c>
      <c r="D567" s="181" t="s">
        <v>170</v>
      </c>
      <c r="E567" s="182" t="s">
        <v>830</v>
      </c>
      <c r="F567" s="183" t="s">
        <v>831</v>
      </c>
      <c r="G567" s="184" t="s">
        <v>106</v>
      </c>
      <c r="H567" s="185">
        <v>373.22</v>
      </c>
      <c r="I567" s="186"/>
      <c r="J567" s="187">
        <f>ROUND(I567*H567,2)</f>
        <v>0</v>
      </c>
      <c r="K567" s="183" t="s">
        <v>173</v>
      </c>
      <c r="L567" s="41"/>
      <c r="M567" s="188" t="s">
        <v>21</v>
      </c>
      <c r="N567" s="189" t="s">
        <v>44</v>
      </c>
      <c r="O567" s="66"/>
      <c r="P567" s="190">
        <f>O567*H567</f>
        <v>0</v>
      </c>
      <c r="Q567" s="190">
        <v>0.0075</v>
      </c>
      <c r="R567" s="190">
        <f>Q567*H567</f>
        <v>2.79915</v>
      </c>
      <c r="S567" s="190">
        <v>0</v>
      </c>
      <c r="T567" s="191">
        <f>S567*H567</f>
        <v>0</v>
      </c>
      <c r="U567" s="36"/>
      <c r="V567" s="36"/>
      <c r="W567" s="36"/>
      <c r="X567" s="36"/>
      <c r="Y567" s="36"/>
      <c r="Z567" s="36"/>
      <c r="AA567" s="36"/>
      <c r="AB567" s="36"/>
      <c r="AC567" s="36"/>
      <c r="AD567" s="36"/>
      <c r="AE567" s="36"/>
      <c r="AR567" s="192" t="s">
        <v>336</v>
      </c>
      <c r="AT567" s="192" t="s">
        <v>170</v>
      </c>
      <c r="AU567" s="192" t="s">
        <v>83</v>
      </c>
      <c r="AY567" s="19" t="s">
        <v>167</v>
      </c>
      <c r="BE567" s="193">
        <f>IF(N567="základní",J567,0)</f>
        <v>0</v>
      </c>
      <c r="BF567" s="193">
        <f>IF(N567="snížená",J567,0)</f>
        <v>0</v>
      </c>
      <c r="BG567" s="193">
        <f>IF(N567="zákl. přenesená",J567,0)</f>
        <v>0</v>
      </c>
      <c r="BH567" s="193">
        <f>IF(N567="sníž. přenesená",J567,0)</f>
        <v>0</v>
      </c>
      <c r="BI567" s="193">
        <f>IF(N567="nulová",J567,0)</f>
        <v>0</v>
      </c>
      <c r="BJ567" s="19" t="s">
        <v>81</v>
      </c>
      <c r="BK567" s="193">
        <f>ROUND(I567*H567,2)</f>
        <v>0</v>
      </c>
      <c r="BL567" s="19" t="s">
        <v>336</v>
      </c>
      <c r="BM567" s="192" t="s">
        <v>832</v>
      </c>
    </row>
    <row r="568" spans="1:47" s="2" customFormat="1" ht="11.25">
      <c r="A568" s="36"/>
      <c r="B568" s="37"/>
      <c r="C568" s="38"/>
      <c r="D568" s="194" t="s">
        <v>176</v>
      </c>
      <c r="E568" s="38"/>
      <c r="F568" s="195" t="s">
        <v>833</v>
      </c>
      <c r="G568" s="38"/>
      <c r="H568" s="38"/>
      <c r="I568" s="196"/>
      <c r="J568" s="38"/>
      <c r="K568" s="38"/>
      <c r="L568" s="41"/>
      <c r="M568" s="197"/>
      <c r="N568" s="198"/>
      <c r="O568" s="66"/>
      <c r="P568" s="66"/>
      <c r="Q568" s="66"/>
      <c r="R568" s="66"/>
      <c r="S568" s="66"/>
      <c r="T568" s="67"/>
      <c r="U568" s="36"/>
      <c r="V568" s="36"/>
      <c r="W568" s="36"/>
      <c r="X568" s="36"/>
      <c r="Y568" s="36"/>
      <c r="Z568" s="36"/>
      <c r="AA568" s="36"/>
      <c r="AB568" s="36"/>
      <c r="AC568" s="36"/>
      <c r="AD568" s="36"/>
      <c r="AE568" s="36"/>
      <c r="AT568" s="19" t="s">
        <v>176</v>
      </c>
      <c r="AU568" s="19" t="s">
        <v>83</v>
      </c>
    </row>
    <row r="569" spans="2:51" s="13" customFormat="1" ht="11.25">
      <c r="B569" s="199"/>
      <c r="C569" s="200"/>
      <c r="D569" s="201" t="s">
        <v>178</v>
      </c>
      <c r="E569" s="202" t="s">
        <v>21</v>
      </c>
      <c r="F569" s="203" t="s">
        <v>817</v>
      </c>
      <c r="G569" s="200"/>
      <c r="H569" s="204">
        <v>373.22</v>
      </c>
      <c r="I569" s="205"/>
      <c r="J569" s="200"/>
      <c r="K569" s="200"/>
      <c r="L569" s="206"/>
      <c r="M569" s="207"/>
      <c r="N569" s="208"/>
      <c r="O569" s="208"/>
      <c r="P569" s="208"/>
      <c r="Q569" s="208"/>
      <c r="R569" s="208"/>
      <c r="S569" s="208"/>
      <c r="T569" s="209"/>
      <c r="AT569" s="210" t="s">
        <v>178</v>
      </c>
      <c r="AU569" s="210" t="s">
        <v>83</v>
      </c>
      <c r="AV569" s="13" t="s">
        <v>83</v>
      </c>
      <c r="AW569" s="13" t="s">
        <v>34</v>
      </c>
      <c r="AX569" s="13" t="s">
        <v>73</v>
      </c>
      <c r="AY569" s="210" t="s">
        <v>167</v>
      </c>
    </row>
    <row r="570" spans="2:51" s="14" customFormat="1" ht="11.25">
      <c r="B570" s="211"/>
      <c r="C570" s="212"/>
      <c r="D570" s="201" t="s">
        <v>178</v>
      </c>
      <c r="E570" s="213" t="s">
        <v>21</v>
      </c>
      <c r="F570" s="214" t="s">
        <v>180</v>
      </c>
      <c r="G570" s="212"/>
      <c r="H570" s="215">
        <v>373.22</v>
      </c>
      <c r="I570" s="216"/>
      <c r="J570" s="212"/>
      <c r="K570" s="212"/>
      <c r="L570" s="217"/>
      <c r="M570" s="218"/>
      <c r="N570" s="219"/>
      <c r="O570" s="219"/>
      <c r="P570" s="219"/>
      <c r="Q570" s="219"/>
      <c r="R570" s="219"/>
      <c r="S570" s="219"/>
      <c r="T570" s="220"/>
      <c r="AT570" s="221" t="s">
        <v>178</v>
      </c>
      <c r="AU570" s="221" t="s">
        <v>83</v>
      </c>
      <c r="AV570" s="14" t="s">
        <v>168</v>
      </c>
      <c r="AW570" s="14" t="s">
        <v>34</v>
      </c>
      <c r="AX570" s="14" t="s">
        <v>81</v>
      </c>
      <c r="AY570" s="221" t="s">
        <v>167</v>
      </c>
    </row>
    <row r="571" spans="1:65" s="2" customFormat="1" ht="16.5" customHeight="1">
      <c r="A571" s="36"/>
      <c r="B571" s="37"/>
      <c r="C571" s="181" t="s">
        <v>834</v>
      </c>
      <c r="D571" s="181" t="s">
        <v>170</v>
      </c>
      <c r="E571" s="182" t="s">
        <v>835</v>
      </c>
      <c r="F571" s="183" t="s">
        <v>836</v>
      </c>
      <c r="G571" s="184" t="s">
        <v>106</v>
      </c>
      <c r="H571" s="185">
        <v>373.22</v>
      </c>
      <c r="I571" s="186"/>
      <c r="J571" s="187">
        <f>ROUND(I571*H571,2)</f>
        <v>0</v>
      </c>
      <c r="K571" s="183" t="s">
        <v>173</v>
      </c>
      <c r="L571" s="41"/>
      <c r="M571" s="188" t="s">
        <v>21</v>
      </c>
      <c r="N571" s="189" t="s">
        <v>44</v>
      </c>
      <c r="O571" s="66"/>
      <c r="P571" s="190">
        <f>O571*H571</f>
        <v>0</v>
      </c>
      <c r="Q571" s="190">
        <v>0</v>
      </c>
      <c r="R571" s="190">
        <f>Q571*H571</f>
        <v>0</v>
      </c>
      <c r="S571" s="190">
        <v>0.003</v>
      </c>
      <c r="T571" s="191">
        <f>S571*H571</f>
        <v>1.11966</v>
      </c>
      <c r="U571" s="36"/>
      <c r="V571" s="36"/>
      <c r="W571" s="36"/>
      <c r="X571" s="36"/>
      <c r="Y571" s="36"/>
      <c r="Z571" s="36"/>
      <c r="AA571" s="36"/>
      <c r="AB571" s="36"/>
      <c r="AC571" s="36"/>
      <c r="AD571" s="36"/>
      <c r="AE571" s="36"/>
      <c r="AR571" s="192" t="s">
        <v>336</v>
      </c>
      <c r="AT571" s="192" t="s">
        <v>170</v>
      </c>
      <c r="AU571" s="192" t="s">
        <v>83</v>
      </c>
      <c r="AY571" s="19" t="s">
        <v>167</v>
      </c>
      <c r="BE571" s="193">
        <f>IF(N571="základní",J571,0)</f>
        <v>0</v>
      </c>
      <c r="BF571" s="193">
        <f>IF(N571="snížená",J571,0)</f>
        <v>0</v>
      </c>
      <c r="BG571" s="193">
        <f>IF(N571="zákl. přenesená",J571,0)</f>
        <v>0</v>
      </c>
      <c r="BH571" s="193">
        <f>IF(N571="sníž. přenesená",J571,0)</f>
        <v>0</v>
      </c>
      <c r="BI571" s="193">
        <f>IF(N571="nulová",J571,0)</f>
        <v>0</v>
      </c>
      <c r="BJ571" s="19" t="s">
        <v>81</v>
      </c>
      <c r="BK571" s="193">
        <f>ROUND(I571*H571,2)</f>
        <v>0</v>
      </c>
      <c r="BL571" s="19" t="s">
        <v>336</v>
      </c>
      <c r="BM571" s="192" t="s">
        <v>837</v>
      </c>
    </row>
    <row r="572" spans="1:47" s="2" customFormat="1" ht="11.25">
      <c r="A572" s="36"/>
      <c r="B572" s="37"/>
      <c r="C572" s="38"/>
      <c r="D572" s="194" t="s">
        <v>176</v>
      </c>
      <c r="E572" s="38"/>
      <c r="F572" s="195" t="s">
        <v>838</v>
      </c>
      <c r="G572" s="38"/>
      <c r="H572" s="38"/>
      <c r="I572" s="196"/>
      <c r="J572" s="38"/>
      <c r="K572" s="38"/>
      <c r="L572" s="41"/>
      <c r="M572" s="197"/>
      <c r="N572" s="198"/>
      <c r="O572" s="66"/>
      <c r="P572" s="66"/>
      <c r="Q572" s="66"/>
      <c r="R572" s="66"/>
      <c r="S572" s="66"/>
      <c r="T572" s="67"/>
      <c r="U572" s="36"/>
      <c r="V572" s="36"/>
      <c r="W572" s="36"/>
      <c r="X572" s="36"/>
      <c r="Y572" s="36"/>
      <c r="Z572" s="36"/>
      <c r="AA572" s="36"/>
      <c r="AB572" s="36"/>
      <c r="AC572" s="36"/>
      <c r="AD572" s="36"/>
      <c r="AE572" s="36"/>
      <c r="AT572" s="19" t="s">
        <v>176</v>
      </c>
      <c r="AU572" s="19" t="s">
        <v>83</v>
      </c>
    </row>
    <row r="573" spans="2:51" s="13" customFormat="1" ht="11.25">
      <c r="B573" s="199"/>
      <c r="C573" s="200"/>
      <c r="D573" s="201" t="s">
        <v>178</v>
      </c>
      <c r="E573" s="202" t="s">
        <v>21</v>
      </c>
      <c r="F573" s="203" t="s">
        <v>839</v>
      </c>
      <c r="G573" s="200"/>
      <c r="H573" s="204">
        <v>373.22</v>
      </c>
      <c r="I573" s="205"/>
      <c r="J573" s="200"/>
      <c r="K573" s="200"/>
      <c r="L573" s="206"/>
      <c r="M573" s="207"/>
      <c r="N573" s="208"/>
      <c r="O573" s="208"/>
      <c r="P573" s="208"/>
      <c r="Q573" s="208"/>
      <c r="R573" s="208"/>
      <c r="S573" s="208"/>
      <c r="T573" s="209"/>
      <c r="AT573" s="210" t="s">
        <v>178</v>
      </c>
      <c r="AU573" s="210" t="s">
        <v>83</v>
      </c>
      <c r="AV573" s="13" t="s">
        <v>83</v>
      </c>
      <c r="AW573" s="13" t="s">
        <v>34</v>
      </c>
      <c r="AX573" s="13" t="s">
        <v>73</v>
      </c>
      <c r="AY573" s="210" t="s">
        <v>167</v>
      </c>
    </row>
    <row r="574" spans="2:51" s="14" customFormat="1" ht="11.25">
      <c r="B574" s="211"/>
      <c r="C574" s="212"/>
      <c r="D574" s="201" t="s">
        <v>178</v>
      </c>
      <c r="E574" s="213" t="s">
        <v>21</v>
      </c>
      <c r="F574" s="214" t="s">
        <v>180</v>
      </c>
      <c r="G574" s="212"/>
      <c r="H574" s="215">
        <v>373.22</v>
      </c>
      <c r="I574" s="216"/>
      <c r="J574" s="212"/>
      <c r="K574" s="212"/>
      <c r="L574" s="217"/>
      <c r="M574" s="218"/>
      <c r="N574" s="219"/>
      <c r="O574" s="219"/>
      <c r="P574" s="219"/>
      <c r="Q574" s="219"/>
      <c r="R574" s="219"/>
      <c r="S574" s="219"/>
      <c r="T574" s="220"/>
      <c r="AT574" s="221" t="s">
        <v>178</v>
      </c>
      <c r="AU574" s="221" t="s">
        <v>83</v>
      </c>
      <c r="AV574" s="14" t="s">
        <v>168</v>
      </c>
      <c r="AW574" s="14" t="s">
        <v>34</v>
      </c>
      <c r="AX574" s="14" t="s">
        <v>81</v>
      </c>
      <c r="AY574" s="221" t="s">
        <v>167</v>
      </c>
    </row>
    <row r="575" spans="1:65" s="2" customFormat="1" ht="21.75" customHeight="1">
      <c r="A575" s="36"/>
      <c r="B575" s="37"/>
      <c r="C575" s="181" t="s">
        <v>840</v>
      </c>
      <c r="D575" s="181" t="s">
        <v>170</v>
      </c>
      <c r="E575" s="182" t="s">
        <v>841</v>
      </c>
      <c r="F575" s="183" t="s">
        <v>842</v>
      </c>
      <c r="G575" s="184" t="s">
        <v>106</v>
      </c>
      <c r="H575" s="185">
        <v>373.22</v>
      </c>
      <c r="I575" s="186"/>
      <c r="J575" s="187">
        <f>ROUND(I575*H575,2)</f>
        <v>0</v>
      </c>
      <c r="K575" s="183" t="s">
        <v>173</v>
      </c>
      <c r="L575" s="41"/>
      <c r="M575" s="188" t="s">
        <v>21</v>
      </c>
      <c r="N575" s="189" t="s">
        <v>44</v>
      </c>
      <c r="O575" s="66"/>
      <c r="P575" s="190">
        <f>O575*H575</f>
        <v>0</v>
      </c>
      <c r="Q575" s="190">
        <v>0.0004</v>
      </c>
      <c r="R575" s="190">
        <f>Q575*H575</f>
        <v>0.14928800000000003</v>
      </c>
      <c r="S575" s="190">
        <v>0</v>
      </c>
      <c r="T575" s="191">
        <f>S575*H575</f>
        <v>0</v>
      </c>
      <c r="U575" s="36"/>
      <c r="V575" s="36"/>
      <c r="W575" s="36"/>
      <c r="X575" s="36"/>
      <c r="Y575" s="36"/>
      <c r="Z575" s="36"/>
      <c r="AA575" s="36"/>
      <c r="AB575" s="36"/>
      <c r="AC575" s="36"/>
      <c r="AD575" s="36"/>
      <c r="AE575" s="36"/>
      <c r="AR575" s="192" t="s">
        <v>336</v>
      </c>
      <c r="AT575" s="192" t="s">
        <v>170</v>
      </c>
      <c r="AU575" s="192" t="s">
        <v>83</v>
      </c>
      <c r="AY575" s="19" t="s">
        <v>167</v>
      </c>
      <c r="BE575" s="193">
        <f>IF(N575="základní",J575,0)</f>
        <v>0</v>
      </c>
      <c r="BF575" s="193">
        <f>IF(N575="snížená",J575,0)</f>
        <v>0</v>
      </c>
      <c r="BG575" s="193">
        <f>IF(N575="zákl. přenesená",J575,0)</f>
        <v>0</v>
      </c>
      <c r="BH575" s="193">
        <f>IF(N575="sníž. přenesená",J575,0)</f>
        <v>0</v>
      </c>
      <c r="BI575" s="193">
        <f>IF(N575="nulová",J575,0)</f>
        <v>0</v>
      </c>
      <c r="BJ575" s="19" t="s">
        <v>81</v>
      </c>
      <c r="BK575" s="193">
        <f>ROUND(I575*H575,2)</f>
        <v>0</v>
      </c>
      <c r="BL575" s="19" t="s">
        <v>336</v>
      </c>
      <c r="BM575" s="192" t="s">
        <v>843</v>
      </c>
    </row>
    <row r="576" spans="1:47" s="2" customFormat="1" ht="11.25">
      <c r="A576" s="36"/>
      <c r="B576" s="37"/>
      <c r="C576" s="38"/>
      <c r="D576" s="194" t="s">
        <v>176</v>
      </c>
      <c r="E576" s="38"/>
      <c r="F576" s="195" t="s">
        <v>844</v>
      </c>
      <c r="G576" s="38"/>
      <c r="H576" s="38"/>
      <c r="I576" s="196"/>
      <c r="J576" s="38"/>
      <c r="K576" s="38"/>
      <c r="L576" s="41"/>
      <c r="M576" s="197"/>
      <c r="N576" s="198"/>
      <c r="O576" s="66"/>
      <c r="P576" s="66"/>
      <c r="Q576" s="66"/>
      <c r="R576" s="66"/>
      <c r="S576" s="66"/>
      <c r="T576" s="67"/>
      <c r="U576" s="36"/>
      <c r="V576" s="36"/>
      <c r="W576" s="36"/>
      <c r="X576" s="36"/>
      <c r="Y576" s="36"/>
      <c r="Z576" s="36"/>
      <c r="AA576" s="36"/>
      <c r="AB576" s="36"/>
      <c r="AC576" s="36"/>
      <c r="AD576" s="36"/>
      <c r="AE576" s="36"/>
      <c r="AT576" s="19" t="s">
        <v>176</v>
      </c>
      <c r="AU576" s="19" t="s">
        <v>83</v>
      </c>
    </row>
    <row r="577" spans="2:51" s="15" customFormat="1" ht="11.25">
      <c r="B577" s="222"/>
      <c r="C577" s="223"/>
      <c r="D577" s="201" t="s">
        <v>178</v>
      </c>
      <c r="E577" s="224" t="s">
        <v>21</v>
      </c>
      <c r="F577" s="225" t="s">
        <v>845</v>
      </c>
      <c r="G577" s="223"/>
      <c r="H577" s="224" t="s">
        <v>21</v>
      </c>
      <c r="I577" s="226"/>
      <c r="J577" s="223"/>
      <c r="K577" s="223"/>
      <c r="L577" s="227"/>
      <c r="M577" s="228"/>
      <c r="N577" s="229"/>
      <c r="O577" s="229"/>
      <c r="P577" s="229"/>
      <c r="Q577" s="229"/>
      <c r="R577" s="229"/>
      <c r="S577" s="229"/>
      <c r="T577" s="230"/>
      <c r="AT577" s="231" t="s">
        <v>178</v>
      </c>
      <c r="AU577" s="231" t="s">
        <v>83</v>
      </c>
      <c r="AV577" s="15" t="s">
        <v>81</v>
      </c>
      <c r="AW577" s="15" t="s">
        <v>34</v>
      </c>
      <c r="AX577" s="15" t="s">
        <v>73</v>
      </c>
      <c r="AY577" s="231" t="s">
        <v>167</v>
      </c>
    </row>
    <row r="578" spans="2:51" s="15" customFormat="1" ht="11.25">
      <c r="B578" s="222"/>
      <c r="C578" s="223"/>
      <c r="D578" s="201" t="s">
        <v>178</v>
      </c>
      <c r="E578" s="224" t="s">
        <v>21</v>
      </c>
      <c r="F578" s="225" t="s">
        <v>846</v>
      </c>
      <c r="G578" s="223"/>
      <c r="H578" s="224" t="s">
        <v>21</v>
      </c>
      <c r="I578" s="226"/>
      <c r="J578" s="223"/>
      <c r="K578" s="223"/>
      <c r="L578" s="227"/>
      <c r="M578" s="228"/>
      <c r="N578" s="229"/>
      <c r="O578" s="229"/>
      <c r="P578" s="229"/>
      <c r="Q578" s="229"/>
      <c r="R578" s="229"/>
      <c r="S578" s="229"/>
      <c r="T578" s="230"/>
      <c r="AT578" s="231" t="s">
        <v>178</v>
      </c>
      <c r="AU578" s="231" t="s">
        <v>83</v>
      </c>
      <c r="AV578" s="15" t="s">
        <v>81</v>
      </c>
      <c r="AW578" s="15" t="s">
        <v>34</v>
      </c>
      <c r="AX578" s="15" t="s">
        <v>73</v>
      </c>
      <c r="AY578" s="231" t="s">
        <v>167</v>
      </c>
    </row>
    <row r="579" spans="2:51" s="13" customFormat="1" ht="22.5">
      <c r="B579" s="199"/>
      <c r="C579" s="200"/>
      <c r="D579" s="201" t="s">
        <v>178</v>
      </c>
      <c r="E579" s="202" t="s">
        <v>21</v>
      </c>
      <c r="F579" s="203" t="s">
        <v>847</v>
      </c>
      <c r="G579" s="200"/>
      <c r="H579" s="204">
        <v>352.18</v>
      </c>
      <c r="I579" s="205"/>
      <c r="J579" s="200"/>
      <c r="K579" s="200"/>
      <c r="L579" s="206"/>
      <c r="M579" s="207"/>
      <c r="N579" s="208"/>
      <c r="O579" s="208"/>
      <c r="P579" s="208"/>
      <c r="Q579" s="208"/>
      <c r="R579" s="208"/>
      <c r="S579" s="208"/>
      <c r="T579" s="209"/>
      <c r="AT579" s="210" t="s">
        <v>178</v>
      </c>
      <c r="AU579" s="210" t="s">
        <v>83</v>
      </c>
      <c r="AV579" s="13" t="s">
        <v>83</v>
      </c>
      <c r="AW579" s="13" t="s">
        <v>34</v>
      </c>
      <c r="AX579" s="13" t="s">
        <v>73</v>
      </c>
      <c r="AY579" s="210" t="s">
        <v>167</v>
      </c>
    </row>
    <row r="580" spans="2:51" s="13" customFormat="1" ht="11.25">
      <c r="B580" s="199"/>
      <c r="C580" s="200"/>
      <c r="D580" s="201" t="s">
        <v>178</v>
      </c>
      <c r="E580" s="202" t="s">
        <v>21</v>
      </c>
      <c r="F580" s="203" t="s">
        <v>848</v>
      </c>
      <c r="G580" s="200"/>
      <c r="H580" s="204">
        <v>21.04</v>
      </c>
      <c r="I580" s="205"/>
      <c r="J580" s="200"/>
      <c r="K580" s="200"/>
      <c r="L580" s="206"/>
      <c r="M580" s="207"/>
      <c r="N580" s="208"/>
      <c r="O580" s="208"/>
      <c r="P580" s="208"/>
      <c r="Q580" s="208"/>
      <c r="R580" s="208"/>
      <c r="S580" s="208"/>
      <c r="T580" s="209"/>
      <c r="AT580" s="210" t="s">
        <v>178</v>
      </c>
      <c r="AU580" s="210" t="s">
        <v>83</v>
      </c>
      <c r="AV580" s="13" t="s">
        <v>83</v>
      </c>
      <c r="AW580" s="13" t="s">
        <v>34</v>
      </c>
      <c r="AX580" s="13" t="s">
        <v>73</v>
      </c>
      <c r="AY580" s="210" t="s">
        <v>167</v>
      </c>
    </row>
    <row r="581" spans="2:51" s="14" customFormat="1" ht="11.25">
      <c r="B581" s="211"/>
      <c r="C581" s="212"/>
      <c r="D581" s="201" t="s">
        <v>178</v>
      </c>
      <c r="E581" s="213" t="s">
        <v>125</v>
      </c>
      <c r="F581" s="214" t="s">
        <v>180</v>
      </c>
      <c r="G581" s="212"/>
      <c r="H581" s="215">
        <v>373.22</v>
      </c>
      <c r="I581" s="216"/>
      <c r="J581" s="212"/>
      <c r="K581" s="212"/>
      <c r="L581" s="217"/>
      <c r="M581" s="218"/>
      <c r="N581" s="219"/>
      <c r="O581" s="219"/>
      <c r="P581" s="219"/>
      <c r="Q581" s="219"/>
      <c r="R581" s="219"/>
      <c r="S581" s="219"/>
      <c r="T581" s="220"/>
      <c r="AT581" s="221" t="s">
        <v>178</v>
      </c>
      <c r="AU581" s="221" t="s">
        <v>83</v>
      </c>
      <c r="AV581" s="14" t="s">
        <v>168</v>
      </c>
      <c r="AW581" s="14" t="s">
        <v>34</v>
      </c>
      <c r="AX581" s="14" t="s">
        <v>81</v>
      </c>
      <c r="AY581" s="221" t="s">
        <v>167</v>
      </c>
    </row>
    <row r="582" spans="1:65" s="2" customFormat="1" ht="16.5" customHeight="1">
      <c r="A582" s="36"/>
      <c r="B582" s="37"/>
      <c r="C582" s="243" t="s">
        <v>849</v>
      </c>
      <c r="D582" s="243" t="s">
        <v>378</v>
      </c>
      <c r="E582" s="244" t="s">
        <v>850</v>
      </c>
      <c r="F582" s="245" t="s">
        <v>851</v>
      </c>
      <c r="G582" s="246" t="s">
        <v>106</v>
      </c>
      <c r="H582" s="247">
        <v>410.542</v>
      </c>
      <c r="I582" s="248"/>
      <c r="J582" s="249">
        <f>ROUND(I582*H582,2)</f>
        <v>0</v>
      </c>
      <c r="K582" s="245" t="s">
        <v>369</v>
      </c>
      <c r="L582" s="250"/>
      <c r="M582" s="251" t="s">
        <v>21</v>
      </c>
      <c r="N582" s="252" t="s">
        <v>44</v>
      </c>
      <c r="O582" s="66"/>
      <c r="P582" s="190">
        <f>O582*H582</f>
        <v>0</v>
      </c>
      <c r="Q582" s="190">
        <v>0.0026</v>
      </c>
      <c r="R582" s="190">
        <f>Q582*H582</f>
        <v>1.0674092</v>
      </c>
      <c r="S582" s="190">
        <v>0</v>
      </c>
      <c r="T582" s="191">
        <f>S582*H582</f>
        <v>0</v>
      </c>
      <c r="U582" s="36"/>
      <c r="V582" s="36"/>
      <c r="W582" s="36"/>
      <c r="X582" s="36"/>
      <c r="Y582" s="36"/>
      <c r="Z582" s="36"/>
      <c r="AA582" s="36"/>
      <c r="AB582" s="36"/>
      <c r="AC582" s="36"/>
      <c r="AD582" s="36"/>
      <c r="AE582" s="36"/>
      <c r="AR582" s="192" t="s">
        <v>433</v>
      </c>
      <c r="AT582" s="192" t="s">
        <v>378</v>
      </c>
      <c r="AU582" s="192" t="s">
        <v>83</v>
      </c>
      <c r="AY582" s="19" t="s">
        <v>167</v>
      </c>
      <c r="BE582" s="193">
        <f>IF(N582="základní",J582,0)</f>
        <v>0</v>
      </c>
      <c r="BF582" s="193">
        <f>IF(N582="snížená",J582,0)</f>
        <v>0</v>
      </c>
      <c r="BG582" s="193">
        <f>IF(N582="zákl. přenesená",J582,0)</f>
        <v>0</v>
      </c>
      <c r="BH582" s="193">
        <f>IF(N582="sníž. přenesená",J582,0)</f>
        <v>0</v>
      </c>
      <c r="BI582" s="193">
        <f>IF(N582="nulová",J582,0)</f>
        <v>0</v>
      </c>
      <c r="BJ582" s="19" t="s">
        <v>81</v>
      </c>
      <c r="BK582" s="193">
        <f>ROUND(I582*H582,2)</f>
        <v>0</v>
      </c>
      <c r="BL582" s="19" t="s">
        <v>336</v>
      </c>
      <c r="BM582" s="192" t="s">
        <v>852</v>
      </c>
    </row>
    <row r="583" spans="1:47" s="2" customFormat="1" ht="68.25">
      <c r="A583" s="36"/>
      <c r="B583" s="37"/>
      <c r="C583" s="38"/>
      <c r="D583" s="201" t="s">
        <v>397</v>
      </c>
      <c r="E583" s="38"/>
      <c r="F583" s="253" t="s">
        <v>853</v>
      </c>
      <c r="G583" s="38"/>
      <c r="H583" s="38"/>
      <c r="I583" s="196"/>
      <c r="J583" s="38"/>
      <c r="K583" s="38"/>
      <c r="L583" s="41"/>
      <c r="M583" s="197"/>
      <c r="N583" s="198"/>
      <c r="O583" s="66"/>
      <c r="P583" s="66"/>
      <c r="Q583" s="66"/>
      <c r="R583" s="66"/>
      <c r="S583" s="66"/>
      <c r="T583" s="67"/>
      <c r="U583" s="36"/>
      <c r="V583" s="36"/>
      <c r="W583" s="36"/>
      <c r="X583" s="36"/>
      <c r="Y583" s="36"/>
      <c r="Z583" s="36"/>
      <c r="AA583" s="36"/>
      <c r="AB583" s="36"/>
      <c r="AC583" s="36"/>
      <c r="AD583" s="36"/>
      <c r="AE583" s="36"/>
      <c r="AT583" s="19" t="s">
        <v>397</v>
      </c>
      <c r="AU583" s="19" t="s">
        <v>83</v>
      </c>
    </row>
    <row r="584" spans="2:51" s="13" customFormat="1" ht="11.25">
      <c r="B584" s="199"/>
      <c r="C584" s="200"/>
      <c r="D584" s="201" t="s">
        <v>178</v>
      </c>
      <c r="E584" s="200"/>
      <c r="F584" s="203" t="s">
        <v>854</v>
      </c>
      <c r="G584" s="200"/>
      <c r="H584" s="204">
        <v>410.542</v>
      </c>
      <c r="I584" s="205"/>
      <c r="J584" s="200"/>
      <c r="K584" s="200"/>
      <c r="L584" s="206"/>
      <c r="M584" s="207"/>
      <c r="N584" s="208"/>
      <c r="O584" s="208"/>
      <c r="P584" s="208"/>
      <c r="Q584" s="208"/>
      <c r="R584" s="208"/>
      <c r="S584" s="208"/>
      <c r="T584" s="209"/>
      <c r="AT584" s="210" t="s">
        <v>178</v>
      </c>
      <c r="AU584" s="210" t="s">
        <v>83</v>
      </c>
      <c r="AV584" s="13" t="s">
        <v>83</v>
      </c>
      <c r="AW584" s="13" t="s">
        <v>4</v>
      </c>
      <c r="AX584" s="13" t="s">
        <v>81</v>
      </c>
      <c r="AY584" s="210" t="s">
        <v>167</v>
      </c>
    </row>
    <row r="585" spans="1:65" s="2" customFormat="1" ht="16.5" customHeight="1">
      <c r="A585" s="36"/>
      <c r="B585" s="37"/>
      <c r="C585" s="181" t="s">
        <v>855</v>
      </c>
      <c r="D585" s="181" t="s">
        <v>170</v>
      </c>
      <c r="E585" s="182" t="s">
        <v>856</v>
      </c>
      <c r="F585" s="183" t="s">
        <v>857</v>
      </c>
      <c r="G585" s="184" t="s">
        <v>183</v>
      </c>
      <c r="H585" s="185">
        <v>279.915</v>
      </c>
      <c r="I585" s="186"/>
      <c r="J585" s="187">
        <f>ROUND(I585*H585,2)</f>
        <v>0</v>
      </c>
      <c r="K585" s="183" t="s">
        <v>173</v>
      </c>
      <c r="L585" s="41"/>
      <c r="M585" s="188" t="s">
        <v>21</v>
      </c>
      <c r="N585" s="189" t="s">
        <v>44</v>
      </c>
      <c r="O585" s="66"/>
      <c r="P585" s="190">
        <f>O585*H585</f>
        <v>0</v>
      </c>
      <c r="Q585" s="190">
        <v>2E-05</v>
      </c>
      <c r="R585" s="190">
        <f>Q585*H585</f>
        <v>0.0055983000000000005</v>
      </c>
      <c r="S585" s="190">
        <v>0</v>
      </c>
      <c r="T585" s="191">
        <f>S585*H585</f>
        <v>0</v>
      </c>
      <c r="U585" s="36"/>
      <c r="V585" s="36"/>
      <c r="W585" s="36"/>
      <c r="X585" s="36"/>
      <c r="Y585" s="36"/>
      <c r="Z585" s="36"/>
      <c r="AA585" s="36"/>
      <c r="AB585" s="36"/>
      <c r="AC585" s="36"/>
      <c r="AD585" s="36"/>
      <c r="AE585" s="36"/>
      <c r="AR585" s="192" t="s">
        <v>336</v>
      </c>
      <c r="AT585" s="192" t="s">
        <v>170</v>
      </c>
      <c r="AU585" s="192" t="s">
        <v>83</v>
      </c>
      <c r="AY585" s="19" t="s">
        <v>167</v>
      </c>
      <c r="BE585" s="193">
        <f>IF(N585="základní",J585,0)</f>
        <v>0</v>
      </c>
      <c r="BF585" s="193">
        <f>IF(N585="snížená",J585,0)</f>
        <v>0</v>
      </c>
      <c r="BG585" s="193">
        <f>IF(N585="zákl. přenesená",J585,0)</f>
        <v>0</v>
      </c>
      <c r="BH585" s="193">
        <f>IF(N585="sníž. přenesená",J585,0)</f>
        <v>0</v>
      </c>
      <c r="BI585" s="193">
        <f>IF(N585="nulová",J585,0)</f>
        <v>0</v>
      </c>
      <c r="BJ585" s="19" t="s">
        <v>81</v>
      </c>
      <c r="BK585" s="193">
        <f>ROUND(I585*H585,2)</f>
        <v>0</v>
      </c>
      <c r="BL585" s="19" t="s">
        <v>336</v>
      </c>
      <c r="BM585" s="192" t="s">
        <v>858</v>
      </c>
    </row>
    <row r="586" spans="1:47" s="2" customFormat="1" ht="11.25">
      <c r="A586" s="36"/>
      <c r="B586" s="37"/>
      <c r="C586" s="38"/>
      <c r="D586" s="194" t="s">
        <v>176</v>
      </c>
      <c r="E586" s="38"/>
      <c r="F586" s="195" t="s">
        <v>859</v>
      </c>
      <c r="G586" s="38"/>
      <c r="H586" s="38"/>
      <c r="I586" s="196"/>
      <c r="J586" s="38"/>
      <c r="K586" s="38"/>
      <c r="L586" s="41"/>
      <c r="M586" s="197"/>
      <c r="N586" s="198"/>
      <c r="O586" s="66"/>
      <c r="P586" s="66"/>
      <c r="Q586" s="66"/>
      <c r="R586" s="66"/>
      <c r="S586" s="66"/>
      <c r="T586" s="67"/>
      <c r="U586" s="36"/>
      <c r="V586" s="36"/>
      <c r="W586" s="36"/>
      <c r="X586" s="36"/>
      <c r="Y586" s="36"/>
      <c r="Z586" s="36"/>
      <c r="AA586" s="36"/>
      <c r="AB586" s="36"/>
      <c r="AC586" s="36"/>
      <c r="AD586" s="36"/>
      <c r="AE586" s="36"/>
      <c r="AT586" s="19" t="s">
        <v>176</v>
      </c>
      <c r="AU586" s="19" t="s">
        <v>83</v>
      </c>
    </row>
    <row r="587" spans="2:51" s="13" customFormat="1" ht="11.25">
      <c r="B587" s="199"/>
      <c r="C587" s="200"/>
      <c r="D587" s="201" t="s">
        <v>178</v>
      </c>
      <c r="E587" s="202" t="s">
        <v>21</v>
      </c>
      <c r="F587" s="203" t="s">
        <v>860</v>
      </c>
      <c r="G587" s="200"/>
      <c r="H587" s="204">
        <v>279.915</v>
      </c>
      <c r="I587" s="205"/>
      <c r="J587" s="200"/>
      <c r="K587" s="200"/>
      <c r="L587" s="206"/>
      <c r="M587" s="207"/>
      <c r="N587" s="208"/>
      <c r="O587" s="208"/>
      <c r="P587" s="208"/>
      <c r="Q587" s="208"/>
      <c r="R587" s="208"/>
      <c r="S587" s="208"/>
      <c r="T587" s="209"/>
      <c r="AT587" s="210" t="s">
        <v>178</v>
      </c>
      <c r="AU587" s="210" t="s">
        <v>83</v>
      </c>
      <c r="AV587" s="13" t="s">
        <v>83</v>
      </c>
      <c r="AW587" s="13" t="s">
        <v>34</v>
      </c>
      <c r="AX587" s="13" t="s">
        <v>73</v>
      </c>
      <c r="AY587" s="210" t="s">
        <v>167</v>
      </c>
    </row>
    <row r="588" spans="2:51" s="14" customFormat="1" ht="11.25">
      <c r="B588" s="211"/>
      <c r="C588" s="212"/>
      <c r="D588" s="201" t="s">
        <v>178</v>
      </c>
      <c r="E588" s="213" t="s">
        <v>21</v>
      </c>
      <c r="F588" s="214" t="s">
        <v>180</v>
      </c>
      <c r="G588" s="212"/>
      <c r="H588" s="215">
        <v>279.915</v>
      </c>
      <c r="I588" s="216"/>
      <c r="J588" s="212"/>
      <c r="K588" s="212"/>
      <c r="L588" s="217"/>
      <c r="M588" s="218"/>
      <c r="N588" s="219"/>
      <c r="O588" s="219"/>
      <c r="P588" s="219"/>
      <c r="Q588" s="219"/>
      <c r="R588" s="219"/>
      <c r="S588" s="219"/>
      <c r="T588" s="220"/>
      <c r="AT588" s="221" t="s">
        <v>178</v>
      </c>
      <c r="AU588" s="221" t="s">
        <v>83</v>
      </c>
      <c r="AV588" s="14" t="s">
        <v>168</v>
      </c>
      <c r="AW588" s="14" t="s">
        <v>34</v>
      </c>
      <c r="AX588" s="14" t="s">
        <v>81</v>
      </c>
      <c r="AY588" s="221" t="s">
        <v>167</v>
      </c>
    </row>
    <row r="589" spans="1:65" s="2" customFormat="1" ht="16.5" customHeight="1">
      <c r="A589" s="36"/>
      <c r="B589" s="37"/>
      <c r="C589" s="181" t="s">
        <v>861</v>
      </c>
      <c r="D589" s="181" t="s">
        <v>170</v>
      </c>
      <c r="E589" s="182" t="s">
        <v>862</v>
      </c>
      <c r="F589" s="183" t="s">
        <v>863</v>
      </c>
      <c r="G589" s="184" t="s">
        <v>183</v>
      </c>
      <c r="H589" s="185">
        <v>390</v>
      </c>
      <c r="I589" s="186"/>
      <c r="J589" s="187">
        <f>ROUND(I589*H589,2)</f>
        <v>0</v>
      </c>
      <c r="K589" s="183" t="s">
        <v>173</v>
      </c>
      <c r="L589" s="41"/>
      <c r="M589" s="188" t="s">
        <v>21</v>
      </c>
      <c r="N589" s="189" t="s">
        <v>44</v>
      </c>
      <c r="O589" s="66"/>
      <c r="P589" s="190">
        <f>O589*H589</f>
        <v>0</v>
      </c>
      <c r="Q589" s="190">
        <v>0</v>
      </c>
      <c r="R589" s="190">
        <f>Q589*H589</f>
        <v>0</v>
      </c>
      <c r="S589" s="190">
        <v>0.0003</v>
      </c>
      <c r="T589" s="191">
        <f>S589*H589</f>
        <v>0.11699999999999999</v>
      </c>
      <c r="U589" s="36"/>
      <c r="V589" s="36"/>
      <c r="W589" s="36"/>
      <c r="X589" s="36"/>
      <c r="Y589" s="36"/>
      <c r="Z589" s="36"/>
      <c r="AA589" s="36"/>
      <c r="AB589" s="36"/>
      <c r="AC589" s="36"/>
      <c r="AD589" s="36"/>
      <c r="AE589" s="36"/>
      <c r="AR589" s="192" t="s">
        <v>336</v>
      </c>
      <c r="AT589" s="192" t="s">
        <v>170</v>
      </c>
      <c r="AU589" s="192" t="s">
        <v>83</v>
      </c>
      <c r="AY589" s="19" t="s">
        <v>167</v>
      </c>
      <c r="BE589" s="193">
        <f>IF(N589="základní",J589,0)</f>
        <v>0</v>
      </c>
      <c r="BF589" s="193">
        <f>IF(N589="snížená",J589,0)</f>
        <v>0</v>
      </c>
      <c r="BG589" s="193">
        <f>IF(N589="zákl. přenesená",J589,0)</f>
        <v>0</v>
      </c>
      <c r="BH589" s="193">
        <f>IF(N589="sníž. přenesená",J589,0)</f>
        <v>0</v>
      </c>
      <c r="BI589" s="193">
        <f>IF(N589="nulová",J589,0)</f>
        <v>0</v>
      </c>
      <c r="BJ589" s="19" t="s">
        <v>81</v>
      </c>
      <c r="BK589" s="193">
        <f>ROUND(I589*H589,2)</f>
        <v>0</v>
      </c>
      <c r="BL589" s="19" t="s">
        <v>336</v>
      </c>
      <c r="BM589" s="192" t="s">
        <v>864</v>
      </c>
    </row>
    <row r="590" spans="1:47" s="2" customFormat="1" ht="11.25">
      <c r="A590" s="36"/>
      <c r="B590" s="37"/>
      <c r="C590" s="38"/>
      <c r="D590" s="194" t="s">
        <v>176</v>
      </c>
      <c r="E590" s="38"/>
      <c r="F590" s="195" t="s">
        <v>865</v>
      </c>
      <c r="G590" s="38"/>
      <c r="H590" s="38"/>
      <c r="I590" s="196"/>
      <c r="J590" s="38"/>
      <c r="K590" s="38"/>
      <c r="L590" s="41"/>
      <c r="M590" s="197"/>
      <c r="N590" s="198"/>
      <c r="O590" s="66"/>
      <c r="P590" s="66"/>
      <c r="Q590" s="66"/>
      <c r="R590" s="66"/>
      <c r="S590" s="66"/>
      <c r="T590" s="67"/>
      <c r="U590" s="36"/>
      <c r="V590" s="36"/>
      <c r="W590" s="36"/>
      <c r="X590" s="36"/>
      <c r="Y590" s="36"/>
      <c r="Z590" s="36"/>
      <c r="AA590" s="36"/>
      <c r="AB590" s="36"/>
      <c r="AC590" s="36"/>
      <c r="AD590" s="36"/>
      <c r="AE590" s="36"/>
      <c r="AT590" s="19" t="s">
        <v>176</v>
      </c>
      <c r="AU590" s="19" t="s">
        <v>83</v>
      </c>
    </row>
    <row r="591" spans="2:51" s="13" customFormat="1" ht="11.25">
      <c r="B591" s="199"/>
      <c r="C591" s="200"/>
      <c r="D591" s="201" t="s">
        <v>178</v>
      </c>
      <c r="E591" s="202" t="s">
        <v>21</v>
      </c>
      <c r="F591" s="203" t="s">
        <v>866</v>
      </c>
      <c r="G591" s="200"/>
      <c r="H591" s="204">
        <v>390</v>
      </c>
      <c r="I591" s="205"/>
      <c r="J591" s="200"/>
      <c r="K591" s="200"/>
      <c r="L591" s="206"/>
      <c r="M591" s="207"/>
      <c r="N591" s="208"/>
      <c r="O591" s="208"/>
      <c r="P591" s="208"/>
      <c r="Q591" s="208"/>
      <c r="R591" s="208"/>
      <c r="S591" s="208"/>
      <c r="T591" s="209"/>
      <c r="AT591" s="210" t="s">
        <v>178</v>
      </c>
      <c r="AU591" s="210" t="s">
        <v>83</v>
      </c>
      <c r="AV591" s="13" t="s">
        <v>83</v>
      </c>
      <c r="AW591" s="13" t="s">
        <v>34</v>
      </c>
      <c r="AX591" s="13" t="s">
        <v>73</v>
      </c>
      <c r="AY591" s="210" t="s">
        <v>167</v>
      </c>
    </row>
    <row r="592" spans="2:51" s="14" customFormat="1" ht="11.25">
      <c r="B592" s="211"/>
      <c r="C592" s="212"/>
      <c r="D592" s="201" t="s">
        <v>178</v>
      </c>
      <c r="E592" s="213" t="s">
        <v>21</v>
      </c>
      <c r="F592" s="214" t="s">
        <v>180</v>
      </c>
      <c r="G592" s="212"/>
      <c r="H592" s="215">
        <v>390</v>
      </c>
      <c r="I592" s="216"/>
      <c r="J592" s="212"/>
      <c r="K592" s="212"/>
      <c r="L592" s="217"/>
      <c r="M592" s="218"/>
      <c r="N592" s="219"/>
      <c r="O592" s="219"/>
      <c r="P592" s="219"/>
      <c r="Q592" s="219"/>
      <c r="R592" s="219"/>
      <c r="S592" s="219"/>
      <c r="T592" s="220"/>
      <c r="AT592" s="221" t="s">
        <v>178</v>
      </c>
      <c r="AU592" s="221" t="s">
        <v>83</v>
      </c>
      <c r="AV592" s="14" t="s">
        <v>168</v>
      </c>
      <c r="AW592" s="14" t="s">
        <v>34</v>
      </c>
      <c r="AX592" s="14" t="s">
        <v>81</v>
      </c>
      <c r="AY592" s="221" t="s">
        <v>167</v>
      </c>
    </row>
    <row r="593" spans="1:65" s="2" customFormat="1" ht="16.5" customHeight="1">
      <c r="A593" s="36"/>
      <c r="B593" s="37"/>
      <c r="C593" s="181" t="s">
        <v>867</v>
      </c>
      <c r="D593" s="181" t="s">
        <v>170</v>
      </c>
      <c r="E593" s="182" t="s">
        <v>868</v>
      </c>
      <c r="F593" s="183" t="s">
        <v>869</v>
      </c>
      <c r="G593" s="184" t="s">
        <v>183</v>
      </c>
      <c r="H593" s="185">
        <v>383.79</v>
      </c>
      <c r="I593" s="186"/>
      <c r="J593" s="187">
        <f>ROUND(I593*H593,2)</f>
        <v>0</v>
      </c>
      <c r="K593" s="183" t="s">
        <v>173</v>
      </c>
      <c r="L593" s="41"/>
      <c r="M593" s="188" t="s">
        <v>21</v>
      </c>
      <c r="N593" s="189" t="s">
        <v>44</v>
      </c>
      <c r="O593" s="66"/>
      <c r="P593" s="190">
        <f>O593*H593</f>
        <v>0</v>
      </c>
      <c r="Q593" s="190">
        <v>1E-05</v>
      </c>
      <c r="R593" s="190">
        <f>Q593*H593</f>
        <v>0.0038379000000000004</v>
      </c>
      <c r="S593" s="190">
        <v>0</v>
      </c>
      <c r="T593" s="191">
        <f>S593*H593</f>
        <v>0</v>
      </c>
      <c r="U593" s="36"/>
      <c r="V593" s="36"/>
      <c r="W593" s="36"/>
      <c r="X593" s="36"/>
      <c r="Y593" s="36"/>
      <c r="Z593" s="36"/>
      <c r="AA593" s="36"/>
      <c r="AB593" s="36"/>
      <c r="AC593" s="36"/>
      <c r="AD593" s="36"/>
      <c r="AE593" s="36"/>
      <c r="AR593" s="192" t="s">
        <v>336</v>
      </c>
      <c r="AT593" s="192" t="s">
        <v>170</v>
      </c>
      <c r="AU593" s="192" t="s">
        <v>83</v>
      </c>
      <c r="AY593" s="19" t="s">
        <v>167</v>
      </c>
      <c r="BE593" s="193">
        <f>IF(N593="základní",J593,0)</f>
        <v>0</v>
      </c>
      <c r="BF593" s="193">
        <f>IF(N593="snížená",J593,0)</f>
        <v>0</v>
      </c>
      <c r="BG593" s="193">
        <f>IF(N593="zákl. přenesená",J593,0)</f>
        <v>0</v>
      </c>
      <c r="BH593" s="193">
        <f>IF(N593="sníž. přenesená",J593,0)</f>
        <v>0</v>
      </c>
      <c r="BI593" s="193">
        <f>IF(N593="nulová",J593,0)</f>
        <v>0</v>
      </c>
      <c r="BJ593" s="19" t="s">
        <v>81</v>
      </c>
      <c r="BK593" s="193">
        <f>ROUND(I593*H593,2)</f>
        <v>0</v>
      </c>
      <c r="BL593" s="19" t="s">
        <v>336</v>
      </c>
      <c r="BM593" s="192" t="s">
        <v>870</v>
      </c>
    </row>
    <row r="594" spans="1:47" s="2" customFormat="1" ht="11.25">
      <c r="A594" s="36"/>
      <c r="B594" s="37"/>
      <c r="C594" s="38"/>
      <c r="D594" s="194" t="s">
        <v>176</v>
      </c>
      <c r="E594" s="38"/>
      <c r="F594" s="195" t="s">
        <v>871</v>
      </c>
      <c r="G594" s="38"/>
      <c r="H594" s="38"/>
      <c r="I594" s="196"/>
      <c r="J594" s="38"/>
      <c r="K594" s="38"/>
      <c r="L594" s="41"/>
      <c r="M594" s="197"/>
      <c r="N594" s="198"/>
      <c r="O594" s="66"/>
      <c r="P594" s="66"/>
      <c r="Q594" s="66"/>
      <c r="R594" s="66"/>
      <c r="S594" s="66"/>
      <c r="T594" s="67"/>
      <c r="U594" s="36"/>
      <c r="V594" s="36"/>
      <c r="W594" s="36"/>
      <c r="X594" s="36"/>
      <c r="Y594" s="36"/>
      <c r="Z594" s="36"/>
      <c r="AA594" s="36"/>
      <c r="AB594" s="36"/>
      <c r="AC594" s="36"/>
      <c r="AD594" s="36"/>
      <c r="AE594" s="36"/>
      <c r="AT594" s="19" t="s">
        <v>176</v>
      </c>
      <c r="AU594" s="19" t="s">
        <v>83</v>
      </c>
    </row>
    <row r="595" spans="2:51" s="15" customFormat="1" ht="11.25">
      <c r="B595" s="222"/>
      <c r="C595" s="223"/>
      <c r="D595" s="201" t="s">
        <v>178</v>
      </c>
      <c r="E595" s="224" t="s">
        <v>21</v>
      </c>
      <c r="F595" s="225" t="s">
        <v>872</v>
      </c>
      <c r="G595" s="223"/>
      <c r="H595" s="224" t="s">
        <v>21</v>
      </c>
      <c r="I595" s="226"/>
      <c r="J595" s="223"/>
      <c r="K595" s="223"/>
      <c r="L595" s="227"/>
      <c r="M595" s="228"/>
      <c r="N595" s="229"/>
      <c r="O595" s="229"/>
      <c r="P595" s="229"/>
      <c r="Q595" s="229"/>
      <c r="R595" s="229"/>
      <c r="S595" s="229"/>
      <c r="T595" s="230"/>
      <c r="AT595" s="231" t="s">
        <v>178</v>
      </c>
      <c r="AU595" s="231" t="s">
        <v>83</v>
      </c>
      <c r="AV595" s="15" t="s">
        <v>81</v>
      </c>
      <c r="AW595" s="15" t="s">
        <v>34</v>
      </c>
      <c r="AX595" s="15" t="s">
        <v>73</v>
      </c>
      <c r="AY595" s="231" t="s">
        <v>167</v>
      </c>
    </row>
    <row r="596" spans="2:51" s="13" customFormat="1" ht="11.25">
      <c r="B596" s="199"/>
      <c r="C596" s="200"/>
      <c r="D596" s="201" t="s">
        <v>178</v>
      </c>
      <c r="E596" s="202" t="s">
        <v>21</v>
      </c>
      <c r="F596" s="203" t="s">
        <v>873</v>
      </c>
      <c r="G596" s="200"/>
      <c r="H596" s="204">
        <v>49</v>
      </c>
      <c r="I596" s="205"/>
      <c r="J596" s="200"/>
      <c r="K596" s="200"/>
      <c r="L596" s="206"/>
      <c r="M596" s="207"/>
      <c r="N596" s="208"/>
      <c r="O596" s="208"/>
      <c r="P596" s="208"/>
      <c r="Q596" s="208"/>
      <c r="R596" s="208"/>
      <c r="S596" s="208"/>
      <c r="T596" s="209"/>
      <c r="AT596" s="210" t="s">
        <v>178</v>
      </c>
      <c r="AU596" s="210" t="s">
        <v>83</v>
      </c>
      <c r="AV596" s="13" t="s">
        <v>83</v>
      </c>
      <c r="AW596" s="13" t="s">
        <v>34</v>
      </c>
      <c r="AX596" s="13" t="s">
        <v>73</v>
      </c>
      <c r="AY596" s="210" t="s">
        <v>167</v>
      </c>
    </row>
    <row r="597" spans="2:51" s="13" customFormat="1" ht="11.25">
      <c r="B597" s="199"/>
      <c r="C597" s="200"/>
      <c r="D597" s="201" t="s">
        <v>178</v>
      </c>
      <c r="E597" s="202" t="s">
        <v>21</v>
      </c>
      <c r="F597" s="203" t="s">
        <v>874</v>
      </c>
      <c r="G597" s="200"/>
      <c r="H597" s="204">
        <v>4.4</v>
      </c>
      <c r="I597" s="205"/>
      <c r="J597" s="200"/>
      <c r="K597" s="200"/>
      <c r="L597" s="206"/>
      <c r="M597" s="207"/>
      <c r="N597" s="208"/>
      <c r="O597" s="208"/>
      <c r="P597" s="208"/>
      <c r="Q597" s="208"/>
      <c r="R597" s="208"/>
      <c r="S597" s="208"/>
      <c r="T597" s="209"/>
      <c r="AT597" s="210" t="s">
        <v>178</v>
      </c>
      <c r="AU597" s="210" t="s">
        <v>83</v>
      </c>
      <c r="AV597" s="13" t="s">
        <v>83</v>
      </c>
      <c r="AW597" s="13" t="s">
        <v>34</v>
      </c>
      <c r="AX597" s="13" t="s">
        <v>73</v>
      </c>
      <c r="AY597" s="210" t="s">
        <v>167</v>
      </c>
    </row>
    <row r="598" spans="2:51" s="13" customFormat="1" ht="11.25">
      <c r="B598" s="199"/>
      <c r="C598" s="200"/>
      <c r="D598" s="201" t="s">
        <v>178</v>
      </c>
      <c r="E598" s="202" t="s">
        <v>21</v>
      </c>
      <c r="F598" s="203" t="s">
        <v>875</v>
      </c>
      <c r="G598" s="200"/>
      <c r="H598" s="204">
        <v>17.3</v>
      </c>
      <c r="I598" s="205"/>
      <c r="J598" s="200"/>
      <c r="K598" s="200"/>
      <c r="L598" s="206"/>
      <c r="M598" s="207"/>
      <c r="N598" s="208"/>
      <c r="O598" s="208"/>
      <c r="P598" s="208"/>
      <c r="Q598" s="208"/>
      <c r="R598" s="208"/>
      <c r="S598" s="208"/>
      <c r="T598" s="209"/>
      <c r="AT598" s="210" t="s">
        <v>178</v>
      </c>
      <c r="AU598" s="210" t="s">
        <v>83</v>
      </c>
      <c r="AV598" s="13" t="s">
        <v>83</v>
      </c>
      <c r="AW598" s="13" t="s">
        <v>34</v>
      </c>
      <c r="AX598" s="13" t="s">
        <v>73</v>
      </c>
      <c r="AY598" s="210" t="s">
        <v>167</v>
      </c>
    </row>
    <row r="599" spans="2:51" s="13" customFormat="1" ht="11.25">
      <c r="B599" s="199"/>
      <c r="C599" s="200"/>
      <c r="D599" s="201" t="s">
        <v>178</v>
      </c>
      <c r="E599" s="202" t="s">
        <v>21</v>
      </c>
      <c r="F599" s="203" t="s">
        <v>876</v>
      </c>
      <c r="G599" s="200"/>
      <c r="H599" s="204">
        <v>20.8</v>
      </c>
      <c r="I599" s="205"/>
      <c r="J599" s="200"/>
      <c r="K599" s="200"/>
      <c r="L599" s="206"/>
      <c r="M599" s="207"/>
      <c r="N599" s="208"/>
      <c r="O599" s="208"/>
      <c r="P599" s="208"/>
      <c r="Q599" s="208"/>
      <c r="R599" s="208"/>
      <c r="S599" s="208"/>
      <c r="T599" s="209"/>
      <c r="AT599" s="210" t="s">
        <v>178</v>
      </c>
      <c r="AU599" s="210" t="s">
        <v>83</v>
      </c>
      <c r="AV599" s="13" t="s">
        <v>83</v>
      </c>
      <c r="AW599" s="13" t="s">
        <v>34</v>
      </c>
      <c r="AX599" s="13" t="s">
        <v>73</v>
      </c>
      <c r="AY599" s="210" t="s">
        <v>167</v>
      </c>
    </row>
    <row r="600" spans="2:51" s="13" customFormat="1" ht="11.25">
      <c r="B600" s="199"/>
      <c r="C600" s="200"/>
      <c r="D600" s="201" t="s">
        <v>178</v>
      </c>
      <c r="E600" s="202" t="s">
        <v>21</v>
      </c>
      <c r="F600" s="203" t="s">
        <v>877</v>
      </c>
      <c r="G600" s="200"/>
      <c r="H600" s="204">
        <v>18.2</v>
      </c>
      <c r="I600" s="205"/>
      <c r="J600" s="200"/>
      <c r="K600" s="200"/>
      <c r="L600" s="206"/>
      <c r="M600" s="207"/>
      <c r="N600" s="208"/>
      <c r="O600" s="208"/>
      <c r="P600" s="208"/>
      <c r="Q600" s="208"/>
      <c r="R600" s="208"/>
      <c r="S600" s="208"/>
      <c r="T600" s="209"/>
      <c r="AT600" s="210" t="s">
        <v>178</v>
      </c>
      <c r="AU600" s="210" t="s">
        <v>83</v>
      </c>
      <c r="AV600" s="13" t="s">
        <v>83</v>
      </c>
      <c r="AW600" s="13" t="s">
        <v>34</v>
      </c>
      <c r="AX600" s="13" t="s">
        <v>73</v>
      </c>
      <c r="AY600" s="210" t="s">
        <v>167</v>
      </c>
    </row>
    <row r="601" spans="2:51" s="13" customFormat="1" ht="11.25">
      <c r="B601" s="199"/>
      <c r="C601" s="200"/>
      <c r="D601" s="201" t="s">
        <v>178</v>
      </c>
      <c r="E601" s="202" t="s">
        <v>21</v>
      </c>
      <c r="F601" s="203" t="s">
        <v>878</v>
      </c>
      <c r="G601" s="200"/>
      <c r="H601" s="204">
        <v>18.2</v>
      </c>
      <c r="I601" s="205"/>
      <c r="J601" s="200"/>
      <c r="K601" s="200"/>
      <c r="L601" s="206"/>
      <c r="M601" s="207"/>
      <c r="N601" s="208"/>
      <c r="O601" s="208"/>
      <c r="P601" s="208"/>
      <c r="Q601" s="208"/>
      <c r="R601" s="208"/>
      <c r="S601" s="208"/>
      <c r="T601" s="209"/>
      <c r="AT601" s="210" t="s">
        <v>178</v>
      </c>
      <c r="AU601" s="210" t="s">
        <v>83</v>
      </c>
      <c r="AV601" s="13" t="s">
        <v>83</v>
      </c>
      <c r="AW601" s="13" t="s">
        <v>34</v>
      </c>
      <c r="AX601" s="13" t="s">
        <v>73</v>
      </c>
      <c r="AY601" s="210" t="s">
        <v>167</v>
      </c>
    </row>
    <row r="602" spans="2:51" s="13" customFormat="1" ht="11.25">
      <c r="B602" s="199"/>
      <c r="C602" s="200"/>
      <c r="D602" s="201" t="s">
        <v>178</v>
      </c>
      <c r="E602" s="202" t="s">
        <v>21</v>
      </c>
      <c r="F602" s="203" t="s">
        <v>879</v>
      </c>
      <c r="G602" s="200"/>
      <c r="H602" s="204">
        <v>4.4</v>
      </c>
      <c r="I602" s="205"/>
      <c r="J602" s="200"/>
      <c r="K602" s="200"/>
      <c r="L602" s="206"/>
      <c r="M602" s="207"/>
      <c r="N602" s="208"/>
      <c r="O602" s="208"/>
      <c r="P602" s="208"/>
      <c r="Q602" s="208"/>
      <c r="R602" s="208"/>
      <c r="S602" s="208"/>
      <c r="T602" s="209"/>
      <c r="AT602" s="210" t="s">
        <v>178</v>
      </c>
      <c r="AU602" s="210" t="s">
        <v>83</v>
      </c>
      <c r="AV602" s="13" t="s">
        <v>83</v>
      </c>
      <c r="AW602" s="13" t="s">
        <v>34</v>
      </c>
      <c r="AX602" s="13" t="s">
        <v>73</v>
      </c>
      <c r="AY602" s="210" t="s">
        <v>167</v>
      </c>
    </row>
    <row r="603" spans="2:51" s="13" customFormat="1" ht="11.25">
      <c r="B603" s="199"/>
      <c r="C603" s="200"/>
      <c r="D603" s="201" t="s">
        <v>178</v>
      </c>
      <c r="E603" s="202" t="s">
        <v>21</v>
      </c>
      <c r="F603" s="203" t="s">
        <v>880</v>
      </c>
      <c r="G603" s="200"/>
      <c r="H603" s="204">
        <v>17.2</v>
      </c>
      <c r="I603" s="205"/>
      <c r="J603" s="200"/>
      <c r="K603" s="200"/>
      <c r="L603" s="206"/>
      <c r="M603" s="207"/>
      <c r="N603" s="208"/>
      <c r="O603" s="208"/>
      <c r="P603" s="208"/>
      <c r="Q603" s="208"/>
      <c r="R603" s="208"/>
      <c r="S603" s="208"/>
      <c r="T603" s="209"/>
      <c r="AT603" s="210" t="s">
        <v>178</v>
      </c>
      <c r="AU603" s="210" t="s">
        <v>83</v>
      </c>
      <c r="AV603" s="13" t="s">
        <v>83</v>
      </c>
      <c r="AW603" s="13" t="s">
        <v>34</v>
      </c>
      <c r="AX603" s="13" t="s">
        <v>73</v>
      </c>
      <c r="AY603" s="210" t="s">
        <v>167</v>
      </c>
    </row>
    <row r="604" spans="2:51" s="13" customFormat="1" ht="11.25">
      <c r="B604" s="199"/>
      <c r="C604" s="200"/>
      <c r="D604" s="201" t="s">
        <v>178</v>
      </c>
      <c r="E604" s="202" t="s">
        <v>21</v>
      </c>
      <c r="F604" s="203" t="s">
        <v>881</v>
      </c>
      <c r="G604" s="200"/>
      <c r="H604" s="204">
        <v>4.4</v>
      </c>
      <c r="I604" s="205"/>
      <c r="J604" s="200"/>
      <c r="K604" s="200"/>
      <c r="L604" s="206"/>
      <c r="M604" s="207"/>
      <c r="N604" s="208"/>
      <c r="O604" s="208"/>
      <c r="P604" s="208"/>
      <c r="Q604" s="208"/>
      <c r="R604" s="208"/>
      <c r="S604" s="208"/>
      <c r="T604" s="209"/>
      <c r="AT604" s="210" t="s">
        <v>178</v>
      </c>
      <c r="AU604" s="210" t="s">
        <v>83</v>
      </c>
      <c r="AV604" s="13" t="s">
        <v>83</v>
      </c>
      <c r="AW604" s="13" t="s">
        <v>34</v>
      </c>
      <c r="AX604" s="13" t="s">
        <v>73</v>
      </c>
      <c r="AY604" s="210" t="s">
        <v>167</v>
      </c>
    </row>
    <row r="605" spans="2:51" s="13" customFormat="1" ht="11.25">
      <c r="B605" s="199"/>
      <c r="C605" s="200"/>
      <c r="D605" s="201" t="s">
        <v>178</v>
      </c>
      <c r="E605" s="202" t="s">
        <v>21</v>
      </c>
      <c r="F605" s="203" t="s">
        <v>882</v>
      </c>
      <c r="G605" s="200"/>
      <c r="H605" s="204">
        <v>17.2</v>
      </c>
      <c r="I605" s="205"/>
      <c r="J605" s="200"/>
      <c r="K605" s="200"/>
      <c r="L605" s="206"/>
      <c r="M605" s="207"/>
      <c r="N605" s="208"/>
      <c r="O605" s="208"/>
      <c r="P605" s="208"/>
      <c r="Q605" s="208"/>
      <c r="R605" s="208"/>
      <c r="S605" s="208"/>
      <c r="T605" s="209"/>
      <c r="AT605" s="210" t="s">
        <v>178</v>
      </c>
      <c r="AU605" s="210" t="s">
        <v>83</v>
      </c>
      <c r="AV605" s="13" t="s">
        <v>83</v>
      </c>
      <c r="AW605" s="13" t="s">
        <v>34</v>
      </c>
      <c r="AX605" s="13" t="s">
        <v>73</v>
      </c>
      <c r="AY605" s="210" t="s">
        <v>167</v>
      </c>
    </row>
    <row r="606" spans="2:51" s="13" customFormat="1" ht="11.25">
      <c r="B606" s="199"/>
      <c r="C606" s="200"/>
      <c r="D606" s="201" t="s">
        <v>178</v>
      </c>
      <c r="E606" s="202" t="s">
        <v>21</v>
      </c>
      <c r="F606" s="203" t="s">
        <v>883</v>
      </c>
      <c r="G606" s="200"/>
      <c r="H606" s="204">
        <v>3.7</v>
      </c>
      <c r="I606" s="205"/>
      <c r="J606" s="200"/>
      <c r="K606" s="200"/>
      <c r="L606" s="206"/>
      <c r="M606" s="207"/>
      <c r="N606" s="208"/>
      <c r="O606" s="208"/>
      <c r="P606" s="208"/>
      <c r="Q606" s="208"/>
      <c r="R606" s="208"/>
      <c r="S606" s="208"/>
      <c r="T606" s="209"/>
      <c r="AT606" s="210" t="s">
        <v>178</v>
      </c>
      <c r="AU606" s="210" t="s">
        <v>83</v>
      </c>
      <c r="AV606" s="13" t="s">
        <v>83</v>
      </c>
      <c r="AW606" s="13" t="s">
        <v>34</v>
      </c>
      <c r="AX606" s="13" t="s">
        <v>73</v>
      </c>
      <c r="AY606" s="210" t="s">
        <v>167</v>
      </c>
    </row>
    <row r="607" spans="2:51" s="13" customFormat="1" ht="11.25">
      <c r="B607" s="199"/>
      <c r="C607" s="200"/>
      <c r="D607" s="201" t="s">
        <v>178</v>
      </c>
      <c r="E607" s="202" t="s">
        <v>21</v>
      </c>
      <c r="F607" s="203" t="s">
        <v>884</v>
      </c>
      <c r="G607" s="200"/>
      <c r="H607" s="204">
        <v>5.6</v>
      </c>
      <c r="I607" s="205"/>
      <c r="J607" s="200"/>
      <c r="K607" s="200"/>
      <c r="L607" s="206"/>
      <c r="M607" s="207"/>
      <c r="N607" s="208"/>
      <c r="O607" s="208"/>
      <c r="P607" s="208"/>
      <c r="Q607" s="208"/>
      <c r="R607" s="208"/>
      <c r="S607" s="208"/>
      <c r="T607" s="209"/>
      <c r="AT607" s="210" t="s">
        <v>178</v>
      </c>
      <c r="AU607" s="210" t="s">
        <v>83</v>
      </c>
      <c r="AV607" s="13" t="s">
        <v>83</v>
      </c>
      <c r="AW607" s="13" t="s">
        <v>34</v>
      </c>
      <c r="AX607" s="13" t="s">
        <v>73</v>
      </c>
      <c r="AY607" s="210" t="s">
        <v>167</v>
      </c>
    </row>
    <row r="608" spans="2:51" s="13" customFormat="1" ht="11.25">
      <c r="B608" s="199"/>
      <c r="C608" s="200"/>
      <c r="D608" s="201" t="s">
        <v>178</v>
      </c>
      <c r="E608" s="202" t="s">
        <v>21</v>
      </c>
      <c r="F608" s="203" t="s">
        <v>885</v>
      </c>
      <c r="G608" s="200"/>
      <c r="H608" s="204">
        <v>15.4</v>
      </c>
      <c r="I608" s="205"/>
      <c r="J608" s="200"/>
      <c r="K608" s="200"/>
      <c r="L608" s="206"/>
      <c r="M608" s="207"/>
      <c r="N608" s="208"/>
      <c r="O608" s="208"/>
      <c r="P608" s="208"/>
      <c r="Q608" s="208"/>
      <c r="R608" s="208"/>
      <c r="S608" s="208"/>
      <c r="T608" s="209"/>
      <c r="AT608" s="210" t="s">
        <v>178</v>
      </c>
      <c r="AU608" s="210" t="s">
        <v>83</v>
      </c>
      <c r="AV608" s="13" t="s">
        <v>83</v>
      </c>
      <c r="AW608" s="13" t="s">
        <v>34</v>
      </c>
      <c r="AX608" s="13" t="s">
        <v>73</v>
      </c>
      <c r="AY608" s="210" t="s">
        <v>167</v>
      </c>
    </row>
    <row r="609" spans="2:51" s="13" customFormat="1" ht="11.25">
      <c r="B609" s="199"/>
      <c r="C609" s="200"/>
      <c r="D609" s="201" t="s">
        <v>178</v>
      </c>
      <c r="E609" s="202" t="s">
        <v>21</v>
      </c>
      <c r="F609" s="203" t="s">
        <v>886</v>
      </c>
      <c r="G609" s="200"/>
      <c r="H609" s="204">
        <v>3.7</v>
      </c>
      <c r="I609" s="205"/>
      <c r="J609" s="200"/>
      <c r="K609" s="200"/>
      <c r="L609" s="206"/>
      <c r="M609" s="207"/>
      <c r="N609" s="208"/>
      <c r="O609" s="208"/>
      <c r="P609" s="208"/>
      <c r="Q609" s="208"/>
      <c r="R609" s="208"/>
      <c r="S609" s="208"/>
      <c r="T609" s="209"/>
      <c r="AT609" s="210" t="s">
        <v>178</v>
      </c>
      <c r="AU609" s="210" t="s">
        <v>83</v>
      </c>
      <c r="AV609" s="13" t="s">
        <v>83</v>
      </c>
      <c r="AW609" s="13" t="s">
        <v>34</v>
      </c>
      <c r="AX609" s="13" t="s">
        <v>73</v>
      </c>
      <c r="AY609" s="210" t="s">
        <v>167</v>
      </c>
    </row>
    <row r="610" spans="2:51" s="13" customFormat="1" ht="11.25">
      <c r="B610" s="199"/>
      <c r="C610" s="200"/>
      <c r="D610" s="201" t="s">
        <v>178</v>
      </c>
      <c r="E610" s="202" t="s">
        <v>21</v>
      </c>
      <c r="F610" s="203" t="s">
        <v>887</v>
      </c>
      <c r="G610" s="200"/>
      <c r="H610" s="204">
        <v>5.3</v>
      </c>
      <c r="I610" s="205"/>
      <c r="J610" s="200"/>
      <c r="K610" s="200"/>
      <c r="L610" s="206"/>
      <c r="M610" s="207"/>
      <c r="N610" s="208"/>
      <c r="O610" s="208"/>
      <c r="P610" s="208"/>
      <c r="Q610" s="208"/>
      <c r="R610" s="208"/>
      <c r="S610" s="208"/>
      <c r="T610" s="209"/>
      <c r="AT610" s="210" t="s">
        <v>178</v>
      </c>
      <c r="AU610" s="210" t="s">
        <v>83</v>
      </c>
      <c r="AV610" s="13" t="s">
        <v>83</v>
      </c>
      <c r="AW610" s="13" t="s">
        <v>34</v>
      </c>
      <c r="AX610" s="13" t="s">
        <v>73</v>
      </c>
      <c r="AY610" s="210" t="s">
        <v>167</v>
      </c>
    </row>
    <row r="611" spans="2:51" s="13" customFormat="1" ht="11.25">
      <c r="B611" s="199"/>
      <c r="C611" s="200"/>
      <c r="D611" s="201" t="s">
        <v>178</v>
      </c>
      <c r="E611" s="202" t="s">
        <v>21</v>
      </c>
      <c r="F611" s="203" t="s">
        <v>888</v>
      </c>
      <c r="G611" s="200"/>
      <c r="H611" s="204">
        <v>15.49</v>
      </c>
      <c r="I611" s="205"/>
      <c r="J611" s="200"/>
      <c r="K611" s="200"/>
      <c r="L611" s="206"/>
      <c r="M611" s="207"/>
      <c r="N611" s="208"/>
      <c r="O611" s="208"/>
      <c r="P611" s="208"/>
      <c r="Q611" s="208"/>
      <c r="R611" s="208"/>
      <c r="S611" s="208"/>
      <c r="T611" s="209"/>
      <c r="AT611" s="210" t="s">
        <v>178</v>
      </c>
      <c r="AU611" s="210" t="s">
        <v>83</v>
      </c>
      <c r="AV611" s="13" t="s">
        <v>83</v>
      </c>
      <c r="AW611" s="13" t="s">
        <v>34</v>
      </c>
      <c r="AX611" s="13" t="s">
        <v>73</v>
      </c>
      <c r="AY611" s="210" t="s">
        <v>167</v>
      </c>
    </row>
    <row r="612" spans="2:51" s="13" customFormat="1" ht="11.25">
      <c r="B612" s="199"/>
      <c r="C612" s="200"/>
      <c r="D612" s="201" t="s">
        <v>178</v>
      </c>
      <c r="E612" s="202" t="s">
        <v>21</v>
      </c>
      <c r="F612" s="203" t="s">
        <v>889</v>
      </c>
      <c r="G612" s="200"/>
      <c r="H612" s="204">
        <v>20.2</v>
      </c>
      <c r="I612" s="205"/>
      <c r="J612" s="200"/>
      <c r="K612" s="200"/>
      <c r="L612" s="206"/>
      <c r="M612" s="207"/>
      <c r="N612" s="208"/>
      <c r="O612" s="208"/>
      <c r="P612" s="208"/>
      <c r="Q612" s="208"/>
      <c r="R612" s="208"/>
      <c r="S612" s="208"/>
      <c r="T612" s="209"/>
      <c r="AT612" s="210" t="s">
        <v>178</v>
      </c>
      <c r="AU612" s="210" t="s">
        <v>83</v>
      </c>
      <c r="AV612" s="13" t="s">
        <v>83</v>
      </c>
      <c r="AW612" s="13" t="s">
        <v>34</v>
      </c>
      <c r="AX612" s="13" t="s">
        <v>73</v>
      </c>
      <c r="AY612" s="210" t="s">
        <v>167</v>
      </c>
    </row>
    <row r="613" spans="2:51" s="13" customFormat="1" ht="11.25">
      <c r="B613" s="199"/>
      <c r="C613" s="200"/>
      <c r="D613" s="201" t="s">
        <v>178</v>
      </c>
      <c r="E613" s="202" t="s">
        <v>21</v>
      </c>
      <c r="F613" s="203" t="s">
        <v>890</v>
      </c>
      <c r="G613" s="200"/>
      <c r="H613" s="204">
        <v>6</v>
      </c>
      <c r="I613" s="205"/>
      <c r="J613" s="200"/>
      <c r="K613" s="200"/>
      <c r="L613" s="206"/>
      <c r="M613" s="207"/>
      <c r="N613" s="208"/>
      <c r="O613" s="208"/>
      <c r="P613" s="208"/>
      <c r="Q613" s="208"/>
      <c r="R613" s="208"/>
      <c r="S613" s="208"/>
      <c r="T613" s="209"/>
      <c r="AT613" s="210" t="s">
        <v>178</v>
      </c>
      <c r="AU613" s="210" t="s">
        <v>83</v>
      </c>
      <c r="AV613" s="13" t="s">
        <v>83</v>
      </c>
      <c r="AW613" s="13" t="s">
        <v>34</v>
      </c>
      <c r="AX613" s="13" t="s">
        <v>73</v>
      </c>
      <c r="AY613" s="210" t="s">
        <v>167</v>
      </c>
    </row>
    <row r="614" spans="2:51" s="13" customFormat="1" ht="11.25">
      <c r="B614" s="199"/>
      <c r="C614" s="200"/>
      <c r="D614" s="201" t="s">
        <v>178</v>
      </c>
      <c r="E614" s="202" t="s">
        <v>21</v>
      </c>
      <c r="F614" s="203" t="s">
        <v>891</v>
      </c>
      <c r="G614" s="200"/>
      <c r="H614" s="204">
        <v>4.5</v>
      </c>
      <c r="I614" s="205"/>
      <c r="J614" s="200"/>
      <c r="K614" s="200"/>
      <c r="L614" s="206"/>
      <c r="M614" s="207"/>
      <c r="N614" s="208"/>
      <c r="O614" s="208"/>
      <c r="P614" s="208"/>
      <c r="Q614" s="208"/>
      <c r="R614" s="208"/>
      <c r="S614" s="208"/>
      <c r="T614" s="209"/>
      <c r="AT614" s="210" t="s">
        <v>178</v>
      </c>
      <c r="AU614" s="210" t="s">
        <v>83</v>
      </c>
      <c r="AV614" s="13" t="s">
        <v>83</v>
      </c>
      <c r="AW614" s="13" t="s">
        <v>34</v>
      </c>
      <c r="AX614" s="13" t="s">
        <v>73</v>
      </c>
      <c r="AY614" s="210" t="s">
        <v>167</v>
      </c>
    </row>
    <row r="615" spans="2:51" s="13" customFormat="1" ht="11.25">
      <c r="B615" s="199"/>
      <c r="C615" s="200"/>
      <c r="D615" s="201" t="s">
        <v>178</v>
      </c>
      <c r="E615" s="202" t="s">
        <v>21</v>
      </c>
      <c r="F615" s="203" t="s">
        <v>892</v>
      </c>
      <c r="G615" s="200"/>
      <c r="H615" s="204">
        <v>6.3</v>
      </c>
      <c r="I615" s="205"/>
      <c r="J615" s="200"/>
      <c r="K615" s="200"/>
      <c r="L615" s="206"/>
      <c r="M615" s="207"/>
      <c r="N615" s="208"/>
      <c r="O615" s="208"/>
      <c r="P615" s="208"/>
      <c r="Q615" s="208"/>
      <c r="R615" s="208"/>
      <c r="S615" s="208"/>
      <c r="T615" s="209"/>
      <c r="AT615" s="210" t="s">
        <v>178</v>
      </c>
      <c r="AU615" s="210" t="s">
        <v>83</v>
      </c>
      <c r="AV615" s="13" t="s">
        <v>83</v>
      </c>
      <c r="AW615" s="13" t="s">
        <v>34</v>
      </c>
      <c r="AX615" s="13" t="s">
        <v>73</v>
      </c>
      <c r="AY615" s="210" t="s">
        <v>167</v>
      </c>
    </row>
    <row r="616" spans="2:51" s="13" customFormat="1" ht="11.25">
      <c r="B616" s="199"/>
      <c r="C616" s="200"/>
      <c r="D616" s="201" t="s">
        <v>178</v>
      </c>
      <c r="E616" s="202" t="s">
        <v>21</v>
      </c>
      <c r="F616" s="203" t="s">
        <v>893</v>
      </c>
      <c r="G616" s="200"/>
      <c r="H616" s="204">
        <v>17.2</v>
      </c>
      <c r="I616" s="205"/>
      <c r="J616" s="200"/>
      <c r="K616" s="200"/>
      <c r="L616" s="206"/>
      <c r="M616" s="207"/>
      <c r="N616" s="208"/>
      <c r="O616" s="208"/>
      <c r="P616" s="208"/>
      <c r="Q616" s="208"/>
      <c r="R616" s="208"/>
      <c r="S616" s="208"/>
      <c r="T616" s="209"/>
      <c r="AT616" s="210" t="s">
        <v>178</v>
      </c>
      <c r="AU616" s="210" t="s">
        <v>83</v>
      </c>
      <c r="AV616" s="13" t="s">
        <v>83</v>
      </c>
      <c r="AW616" s="13" t="s">
        <v>34</v>
      </c>
      <c r="AX616" s="13" t="s">
        <v>73</v>
      </c>
      <c r="AY616" s="210" t="s">
        <v>167</v>
      </c>
    </row>
    <row r="617" spans="2:51" s="13" customFormat="1" ht="11.25">
      <c r="B617" s="199"/>
      <c r="C617" s="200"/>
      <c r="D617" s="201" t="s">
        <v>178</v>
      </c>
      <c r="E617" s="202" t="s">
        <v>21</v>
      </c>
      <c r="F617" s="203" t="s">
        <v>894</v>
      </c>
      <c r="G617" s="200"/>
      <c r="H617" s="204">
        <v>18.2</v>
      </c>
      <c r="I617" s="205"/>
      <c r="J617" s="200"/>
      <c r="K617" s="200"/>
      <c r="L617" s="206"/>
      <c r="M617" s="207"/>
      <c r="N617" s="208"/>
      <c r="O617" s="208"/>
      <c r="P617" s="208"/>
      <c r="Q617" s="208"/>
      <c r="R617" s="208"/>
      <c r="S617" s="208"/>
      <c r="T617" s="209"/>
      <c r="AT617" s="210" t="s">
        <v>178</v>
      </c>
      <c r="AU617" s="210" t="s">
        <v>83</v>
      </c>
      <c r="AV617" s="13" t="s">
        <v>83</v>
      </c>
      <c r="AW617" s="13" t="s">
        <v>34</v>
      </c>
      <c r="AX617" s="13" t="s">
        <v>73</v>
      </c>
      <c r="AY617" s="210" t="s">
        <v>167</v>
      </c>
    </row>
    <row r="618" spans="2:51" s="13" customFormat="1" ht="11.25">
      <c r="B618" s="199"/>
      <c r="C618" s="200"/>
      <c r="D618" s="201" t="s">
        <v>178</v>
      </c>
      <c r="E618" s="202" t="s">
        <v>21</v>
      </c>
      <c r="F618" s="203" t="s">
        <v>895</v>
      </c>
      <c r="G618" s="200"/>
      <c r="H618" s="204">
        <v>5.8</v>
      </c>
      <c r="I618" s="205"/>
      <c r="J618" s="200"/>
      <c r="K618" s="200"/>
      <c r="L618" s="206"/>
      <c r="M618" s="207"/>
      <c r="N618" s="208"/>
      <c r="O618" s="208"/>
      <c r="P618" s="208"/>
      <c r="Q618" s="208"/>
      <c r="R618" s="208"/>
      <c r="S618" s="208"/>
      <c r="T618" s="209"/>
      <c r="AT618" s="210" t="s">
        <v>178</v>
      </c>
      <c r="AU618" s="210" t="s">
        <v>83</v>
      </c>
      <c r="AV618" s="13" t="s">
        <v>83</v>
      </c>
      <c r="AW618" s="13" t="s">
        <v>34</v>
      </c>
      <c r="AX618" s="13" t="s">
        <v>73</v>
      </c>
      <c r="AY618" s="210" t="s">
        <v>167</v>
      </c>
    </row>
    <row r="619" spans="2:51" s="13" customFormat="1" ht="11.25">
      <c r="B619" s="199"/>
      <c r="C619" s="200"/>
      <c r="D619" s="201" t="s">
        <v>178</v>
      </c>
      <c r="E619" s="202" t="s">
        <v>21</v>
      </c>
      <c r="F619" s="203" t="s">
        <v>896</v>
      </c>
      <c r="G619" s="200"/>
      <c r="H619" s="204">
        <v>15.5</v>
      </c>
      <c r="I619" s="205"/>
      <c r="J619" s="200"/>
      <c r="K619" s="200"/>
      <c r="L619" s="206"/>
      <c r="M619" s="207"/>
      <c r="N619" s="208"/>
      <c r="O619" s="208"/>
      <c r="P619" s="208"/>
      <c r="Q619" s="208"/>
      <c r="R619" s="208"/>
      <c r="S619" s="208"/>
      <c r="T619" s="209"/>
      <c r="AT619" s="210" t="s">
        <v>178</v>
      </c>
      <c r="AU619" s="210" t="s">
        <v>83</v>
      </c>
      <c r="AV619" s="13" t="s">
        <v>83</v>
      </c>
      <c r="AW619" s="13" t="s">
        <v>34</v>
      </c>
      <c r="AX619" s="13" t="s">
        <v>73</v>
      </c>
      <c r="AY619" s="210" t="s">
        <v>167</v>
      </c>
    </row>
    <row r="620" spans="2:51" s="13" customFormat="1" ht="11.25">
      <c r="B620" s="199"/>
      <c r="C620" s="200"/>
      <c r="D620" s="201" t="s">
        <v>178</v>
      </c>
      <c r="E620" s="202" t="s">
        <v>21</v>
      </c>
      <c r="F620" s="203" t="s">
        <v>897</v>
      </c>
      <c r="G620" s="200"/>
      <c r="H620" s="204">
        <v>20</v>
      </c>
      <c r="I620" s="205"/>
      <c r="J620" s="200"/>
      <c r="K620" s="200"/>
      <c r="L620" s="206"/>
      <c r="M620" s="207"/>
      <c r="N620" s="208"/>
      <c r="O620" s="208"/>
      <c r="P620" s="208"/>
      <c r="Q620" s="208"/>
      <c r="R620" s="208"/>
      <c r="S620" s="208"/>
      <c r="T620" s="209"/>
      <c r="AT620" s="210" t="s">
        <v>178</v>
      </c>
      <c r="AU620" s="210" t="s">
        <v>83</v>
      </c>
      <c r="AV620" s="13" t="s">
        <v>83</v>
      </c>
      <c r="AW620" s="13" t="s">
        <v>34</v>
      </c>
      <c r="AX620" s="13" t="s">
        <v>73</v>
      </c>
      <c r="AY620" s="210" t="s">
        <v>167</v>
      </c>
    </row>
    <row r="621" spans="2:51" s="13" customFormat="1" ht="11.25">
      <c r="B621" s="199"/>
      <c r="C621" s="200"/>
      <c r="D621" s="201" t="s">
        <v>178</v>
      </c>
      <c r="E621" s="202" t="s">
        <v>21</v>
      </c>
      <c r="F621" s="203" t="s">
        <v>898</v>
      </c>
      <c r="G621" s="200"/>
      <c r="H621" s="204">
        <v>6.3</v>
      </c>
      <c r="I621" s="205"/>
      <c r="J621" s="200"/>
      <c r="K621" s="200"/>
      <c r="L621" s="206"/>
      <c r="M621" s="207"/>
      <c r="N621" s="208"/>
      <c r="O621" s="208"/>
      <c r="P621" s="208"/>
      <c r="Q621" s="208"/>
      <c r="R621" s="208"/>
      <c r="S621" s="208"/>
      <c r="T621" s="209"/>
      <c r="AT621" s="210" t="s">
        <v>178</v>
      </c>
      <c r="AU621" s="210" t="s">
        <v>83</v>
      </c>
      <c r="AV621" s="13" t="s">
        <v>83</v>
      </c>
      <c r="AW621" s="13" t="s">
        <v>34</v>
      </c>
      <c r="AX621" s="13" t="s">
        <v>73</v>
      </c>
      <c r="AY621" s="210" t="s">
        <v>167</v>
      </c>
    </row>
    <row r="622" spans="2:51" s="13" customFormat="1" ht="11.25">
      <c r="B622" s="199"/>
      <c r="C622" s="200"/>
      <c r="D622" s="201" t="s">
        <v>178</v>
      </c>
      <c r="E622" s="202" t="s">
        <v>21</v>
      </c>
      <c r="F622" s="203" t="s">
        <v>899</v>
      </c>
      <c r="G622" s="200"/>
      <c r="H622" s="204">
        <v>20</v>
      </c>
      <c r="I622" s="205"/>
      <c r="J622" s="200"/>
      <c r="K622" s="200"/>
      <c r="L622" s="206"/>
      <c r="M622" s="207"/>
      <c r="N622" s="208"/>
      <c r="O622" s="208"/>
      <c r="P622" s="208"/>
      <c r="Q622" s="208"/>
      <c r="R622" s="208"/>
      <c r="S622" s="208"/>
      <c r="T622" s="209"/>
      <c r="AT622" s="210" t="s">
        <v>178</v>
      </c>
      <c r="AU622" s="210" t="s">
        <v>83</v>
      </c>
      <c r="AV622" s="13" t="s">
        <v>83</v>
      </c>
      <c r="AW622" s="13" t="s">
        <v>34</v>
      </c>
      <c r="AX622" s="13" t="s">
        <v>73</v>
      </c>
      <c r="AY622" s="210" t="s">
        <v>167</v>
      </c>
    </row>
    <row r="623" spans="2:51" s="13" customFormat="1" ht="11.25">
      <c r="B623" s="199"/>
      <c r="C623" s="200"/>
      <c r="D623" s="201" t="s">
        <v>178</v>
      </c>
      <c r="E623" s="202" t="s">
        <v>21</v>
      </c>
      <c r="F623" s="203" t="s">
        <v>900</v>
      </c>
      <c r="G623" s="200"/>
      <c r="H623" s="204">
        <v>6.1</v>
      </c>
      <c r="I623" s="205"/>
      <c r="J623" s="200"/>
      <c r="K623" s="200"/>
      <c r="L623" s="206"/>
      <c r="M623" s="207"/>
      <c r="N623" s="208"/>
      <c r="O623" s="208"/>
      <c r="P623" s="208"/>
      <c r="Q623" s="208"/>
      <c r="R623" s="208"/>
      <c r="S623" s="208"/>
      <c r="T623" s="209"/>
      <c r="AT623" s="210" t="s">
        <v>178</v>
      </c>
      <c r="AU623" s="210" t="s">
        <v>83</v>
      </c>
      <c r="AV623" s="13" t="s">
        <v>83</v>
      </c>
      <c r="AW623" s="13" t="s">
        <v>34</v>
      </c>
      <c r="AX623" s="13" t="s">
        <v>73</v>
      </c>
      <c r="AY623" s="210" t="s">
        <v>167</v>
      </c>
    </row>
    <row r="624" spans="2:51" s="13" customFormat="1" ht="11.25">
      <c r="B624" s="199"/>
      <c r="C624" s="200"/>
      <c r="D624" s="201" t="s">
        <v>178</v>
      </c>
      <c r="E624" s="202" t="s">
        <v>21</v>
      </c>
      <c r="F624" s="203" t="s">
        <v>901</v>
      </c>
      <c r="G624" s="200"/>
      <c r="H624" s="204">
        <v>17.4</v>
      </c>
      <c r="I624" s="205"/>
      <c r="J624" s="200"/>
      <c r="K624" s="200"/>
      <c r="L624" s="206"/>
      <c r="M624" s="207"/>
      <c r="N624" s="208"/>
      <c r="O624" s="208"/>
      <c r="P624" s="208"/>
      <c r="Q624" s="208"/>
      <c r="R624" s="208"/>
      <c r="S624" s="208"/>
      <c r="T624" s="209"/>
      <c r="AT624" s="210" t="s">
        <v>178</v>
      </c>
      <c r="AU624" s="210" t="s">
        <v>83</v>
      </c>
      <c r="AV624" s="13" t="s">
        <v>83</v>
      </c>
      <c r="AW624" s="13" t="s">
        <v>34</v>
      </c>
      <c r="AX624" s="13" t="s">
        <v>73</v>
      </c>
      <c r="AY624" s="210" t="s">
        <v>167</v>
      </c>
    </row>
    <row r="625" spans="2:51" s="14" customFormat="1" ht="11.25">
      <c r="B625" s="211"/>
      <c r="C625" s="212"/>
      <c r="D625" s="201" t="s">
        <v>178</v>
      </c>
      <c r="E625" s="213" t="s">
        <v>902</v>
      </c>
      <c r="F625" s="214" t="s">
        <v>180</v>
      </c>
      <c r="G625" s="212"/>
      <c r="H625" s="215">
        <v>383.79</v>
      </c>
      <c r="I625" s="216"/>
      <c r="J625" s="212"/>
      <c r="K625" s="212"/>
      <c r="L625" s="217"/>
      <c r="M625" s="218"/>
      <c r="N625" s="219"/>
      <c r="O625" s="219"/>
      <c r="P625" s="219"/>
      <c r="Q625" s="219"/>
      <c r="R625" s="219"/>
      <c r="S625" s="219"/>
      <c r="T625" s="220"/>
      <c r="AT625" s="221" t="s">
        <v>178</v>
      </c>
      <c r="AU625" s="221" t="s">
        <v>83</v>
      </c>
      <c r="AV625" s="14" t="s">
        <v>168</v>
      </c>
      <c r="AW625" s="14" t="s">
        <v>34</v>
      </c>
      <c r="AX625" s="14" t="s">
        <v>81</v>
      </c>
      <c r="AY625" s="221" t="s">
        <v>167</v>
      </c>
    </row>
    <row r="626" spans="1:65" s="2" customFormat="1" ht="16.5" customHeight="1">
      <c r="A626" s="36"/>
      <c r="B626" s="37"/>
      <c r="C626" s="243" t="s">
        <v>903</v>
      </c>
      <c r="D626" s="243" t="s">
        <v>378</v>
      </c>
      <c r="E626" s="244" t="s">
        <v>904</v>
      </c>
      <c r="F626" s="245" t="s">
        <v>905</v>
      </c>
      <c r="G626" s="246" t="s">
        <v>183</v>
      </c>
      <c r="H626" s="247">
        <v>402.98</v>
      </c>
      <c r="I626" s="248"/>
      <c r="J626" s="249">
        <f>ROUND(I626*H626,2)</f>
        <v>0</v>
      </c>
      <c r="K626" s="245" t="s">
        <v>369</v>
      </c>
      <c r="L626" s="250"/>
      <c r="M626" s="251" t="s">
        <v>21</v>
      </c>
      <c r="N626" s="252" t="s">
        <v>44</v>
      </c>
      <c r="O626" s="66"/>
      <c r="P626" s="190">
        <f>O626*H626</f>
        <v>0</v>
      </c>
      <c r="Q626" s="190">
        <v>0.0003</v>
      </c>
      <c r="R626" s="190">
        <f>Q626*H626</f>
        <v>0.120894</v>
      </c>
      <c r="S626" s="190">
        <v>0</v>
      </c>
      <c r="T626" s="191">
        <f>S626*H626</f>
        <v>0</v>
      </c>
      <c r="U626" s="36"/>
      <c r="V626" s="36"/>
      <c r="W626" s="36"/>
      <c r="X626" s="36"/>
      <c r="Y626" s="36"/>
      <c r="Z626" s="36"/>
      <c r="AA626" s="36"/>
      <c r="AB626" s="36"/>
      <c r="AC626" s="36"/>
      <c r="AD626" s="36"/>
      <c r="AE626" s="36"/>
      <c r="AR626" s="192" t="s">
        <v>433</v>
      </c>
      <c r="AT626" s="192" t="s">
        <v>378</v>
      </c>
      <c r="AU626" s="192" t="s">
        <v>83</v>
      </c>
      <c r="AY626" s="19" t="s">
        <v>167</v>
      </c>
      <c r="BE626" s="193">
        <f>IF(N626="základní",J626,0)</f>
        <v>0</v>
      </c>
      <c r="BF626" s="193">
        <f>IF(N626="snížená",J626,0)</f>
        <v>0</v>
      </c>
      <c r="BG626" s="193">
        <f>IF(N626="zákl. přenesená",J626,0)</f>
        <v>0</v>
      </c>
      <c r="BH626" s="193">
        <f>IF(N626="sníž. přenesená",J626,0)</f>
        <v>0</v>
      </c>
      <c r="BI626" s="193">
        <f>IF(N626="nulová",J626,0)</f>
        <v>0</v>
      </c>
      <c r="BJ626" s="19" t="s">
        <v>81</v>
      </c>
      <c r="BK626" s="193">
        <f>ROUND(I626*H626,2)</f>
        <v>0</v>
      </c>
      <c r="BL626" s="19" t="s">
        <v>336</v>
      </c>
      <c r="BM626" s="192" t="s">
        <v>906</v>
      </c>
    </row>
    <row r="627" spans="2:51" s="13" customFormat="1" ht="11.25">
      <c r="B627" s="199"/>
      <c r="C627" s="200"/>
      <c r="D627" s="201" t="s">
        <v>178</v>
      </c>
      <c r="E627" s="200"/>
      <c r="F627" s="203" t="s">
        <v>907</v>
      </c>
      <c r="G627" s="200"/>
      <c r="H627" s="204">
        <v>402.98</v>
      </c>
      <c r="I627" s="205"/>
      <c r="J627" s="200"/>
      <c r="K627" s="200"/>
      <c r="L627" s="206"/>
      <c r="M627" s="207"/>
      <c r="N627" s="208"/>
      <c r="O627" s="208"/>
      <c r="P627" s="208"/>
      <c r="Q627" s="208"/>
      <c r="R627" s="208"/>
      <c r="S627" s="208"/>
      <c r="T627" s="209"/>
      <c r="AT627" s="210" t="s">
        <v>178</v>
      </c>
      <c r="AU627" s="210" t="s">
        <v>83</v>
      </c>
      <c r="AV627" s="13" t="s">
        <v>83</v>
      </c>
      <c r="AW627" s="13" t="s">
        <v>4</v>
      </c>
      <c r="AX627" s="13" t="s">
        <v>81</v>
      </c>
      <c r="AY627" s="210" t="s">
        <v>167</v>
      </c>
    </row>
    <row r="628" spans="1:65" s="2" customFormat="1" ht="16.5" customHeight="1">
      <c r="A628" s="36"/>
      <c r="B628" s="37"/>
      <c r="C628" s="181" t="s">
        <v>908</v>
      </c>
      <c r="D628" s="181" t="s">
        <v>170</v>
      </c>
      <c r="E628" s="182" t="s">
        <v>909</v>
      </c>
      <c r="F628" s="183" t="s">
        <v>910</v>
      </c>
      <c r="G628" s="184" t="s">
        <v>183</v>
      </c>
      <c r="H628" s="185">
        <v>383.79</v>
      </c>
      <c r="I628" s="186"/>
      <c r="J628" s="187">
        <f>ROUND(I628*H628,2)</f>
        <v>0</v>
      </c>
      <c r="K628" s="183" t="s">
        <v>173</v>
      </c>
      <c r="L628" s="41"/>
      <c r="M628" s="188" t="s">
        <v>21</v>
      </c>
      <c r="N628" s="189" t="s">
        <v>44</v>
      </c>
      <c r="O628" s="66"/>
      <c r="P628" s="190">
        <f>O628*H628</f>
        <v>0</v>
      </c>
      <c r="Q628" s="190">
        <v>0</v>
      </c>
      <c r="R628" s="190">
        <f>Q628*H628</f>
        <v>0</v>
      </c>
      <c r="S628" s="190">
        <v>0</v>
      </c>
      <c r="T628" s="191">
        <f>S628*H628</f>
        <v>0</v>
      </c>
      <c r="U628" s="36"/>
      <c r="V628" s="36"/>
      <c r="W628" s="36"/>
      <c r="X628" s="36"/>
      <c r="Y628" s="36"/>
      <c r="Z628" s="36"/>
      <c r="AA628" s="36"/>
      <c r="AB628" s="36"/>
      <c r="AC628" s="36"/>
      <c r="AD628" s="36"/>
      <c r="AE628" s="36"/>
      <c r="AR628" s="192" t="s">
        <v>336</v>
      </c>
      <c r="AT628" s="192" t="s">
        <v>170</v>
      </c>
      <c r="AU628" s="192" t="s">
        <v>83</v>
      </c>
      <c r="AY628" s="19" t="s">
        <v>167</v>
      </c>
      <c r="BE628" s="193">
        <f>IF(N628="základní",J628,0)</f>
        <v>0</v>
      </c>
      <c r="BF628" s="193">
        <f>IF(N628="snížená",J628,0)</f>
        <v>0</v>
      </c>
      <c r="BG628" s="193">
        <f>IF(N628="zákl. přenesená",J628,0)</f>
        <v>0</v>
      </c>
      <c r="BH628" s="193">
        <f>IF(N628="sníž. přenesená",J628,0)</f>
        <v>0</v>
      </c>
      <c r="BI628" s="193">
        <f>IF(N628="nulová",J628,0)</f>
        <v>0</v>
      </c>
      <c r="BJ628" s="19" t="s">
        <v>81</v>
      </c>
      <c r="BK628" s="193">
        <f>ROUND(I628*H628,2)</f>
        <v>0</v>
      </c>
      <c r="BL628" s="19" t="s">
        <v>336</v>
      </c>
      <c r="BM628" s="192" t="s">
        <v>911</v>
      </c>
    </row>
    <row r="629" spans="1:47" s="2" customFormat="1" ht="11.25">
      <c r="A629" s="36"/>
      <c r="B629" s="37"/>
      <c r="C629" s="38"/>
      <c r="D629" s="194" t="s">
        <v>176</v>
      </c>
      <c r="E629" s="38"/>
      <c r="F629" s="195" t="s">
        <v>912</v>
      </c>
      <c r="G629" s="38"/>
      <c r="H629" s="38"/>
      <c r="I629" s="196"/>
      <c r="J629" s="38"/>
      <c r="K629" s="38"/>
      <c r="L629" s="41"/>
      <c r="M629" s="197"/>
      <c r="N629" s="198"/>
      <c r="O629" s="66"/>
      <c r="P629" s="66"/>
      <c r="Q629" s="66"/>
      <c r="R629" s="66"/>
      <c r="S629" s="66"/>
      <c r="T629" s="67"/>
      <c r="U629" s="36"/>
      <c r="V629" s="36"/>
      <c r="W629" s="36"/>
      <c r="X629" s="36"/>
      <c r="Y629" s="36"/>
      <c r="Z629" s="36"/>
      <c r="AA629" s="36"/>
      <c r="AB629" s="36"/>
      <c r="AC629" s="36"/>
      <c r="AD629" s="36"/>
      <c r="AE629" s="36"/>
      <c r="AT629" s="19" t="s">
        <v>176</v>
      </c>
      <c r="AU629" s="19" t="s">
        <v>83</v>
      </c>
    </row>
    <row r="630" spans="2:51" s="13" customFormat="1" ht="11.25">
      <c r="B630" s="199"/>
      <c r="C630" s="200"/>
      <c r="D630" s="201" t="s">
        <v>178</v>
      </c>
      <c r="E630" s="202" t="s">
        <v>21</v>
      </c>
      <c r="F630" s="203" t="s">
        <v>913</v>
      </c>
      <c r="G630" s="200"/>
      <c r="H630" s="204">
        <v>383.79</v>
      </c>
      <c r="I630" s="205"/>
      <c r="J630" s="200"/>
      <c r="K630" s="200"/>
      <c r="L630" s="206"/>
      <c r="M630" s="207"/>
      <c r="N630" s="208"/>
      <c r="O630" s="208"/>
      <c r="P630" s="208"/>
      <c r="Q630" s="208"/>
      <c r="R630" s="208"/>
      <c r="S630" s="208"/>
      <c r="T630" s="209"/>
      <c r="AT630" s="210" t="s">
        <v>178</v>
      </c>
      <c r="AU630" s="210" t="s">
        <v>83</v>
      </c>
      <c r="AV630" s="13" t="s">
        <v>83</v>
      </c>
      <c r="AW630" s="13" t="s">
        <v>34</v>
      </c>
      <c r="AX630" s="13" t="s">
        <v>73</v>
      </c>
      <c r="AY630" s="210" t="s">
        <v>167</v>
      </c>
    </row>
    <row r="631" spans="2:51" s="14" customFormat="1" ht="11.25">
      <c r="B631" s="211"/>
      <c r="C631" s="212"/>
      <c r="D631" s="201" t="s">
        <v>178</v>
      </c>
      <c r="E631" s="213" t="s">
        <v>21</v>
      </c>
      <c r="F631" s="214" t="s">
        <v>180</v>
      </c>
      <c r="G631" s="212"/>
      <c r="H631" s="215">
        <v>383.79</v>
      </c>
      <c r="I631" s="216"/>
      <c r="J631" s="212"/>
      <c r="K631" s="212"/>
      <c r="L631" s="217"/>
      <c r="M631" s="218"/>
      <c r="N631" s="219"/>
      <c r="O631" s="219"/>
      <c r="P631" s="219"/>
      <c r="Q631" s="219"/>
      <c r="R631" s="219"/>
      <c r="S631" s="219"/>
      <c r="T631" s="220"/>
      <c r="AT631" s="221" t="s">
        <v>178</v>
      </c>
      <c r="AU631" s="221" t="s">
        <v>83</v>
      </c>
      <c r="AV631" s="14" t="s">
        <v>168</v>
      </c>
      <c r="AW631" s="14" t="s">
        <v>34</v>
      </c>
      <c r="AX631" s="14" t="s">
        <v>81</v>
      </c>
      <c r="AY631" s="221" t="s">
        <v>167</v>
      </c>
    </row>
    <row r="632" spans="1:65" s="2" customFormat="1" ht="16.5" customHeight="1">
      <c r="A632" s="36"/>
      <c r="B632" s="37"/>
      <c r="C632" s="243" t="s">
        <v>914</v>
      </c>
      <c r="D632" s="243" t="s">
        <v>378</v>
      </c>
      <c r="E632" s="244" t="s">
        <v>850</v>
      </c>
      <c r="F632" s="245" t="s">
        <v>851</v>
      </c>
      <c r="G632" s="246" t="s">
        <v>106</v>
      </c>
      <c r="H632" s="247">
        <v>42.217</v>
      </c>
      <c r="I632" s="248"/>
      <c r="J632" s="249">
        <f>ROUND(I632*H632,2)</f>
        <v>0</v>
      </c>
      <c r="K632" s="245" t="s">
        <v>369</v>
      </c>
      <c r="L632" s="250"/>
      <c r="M632" s="251" t="s">
        <v>21</v>
      </c>
      <c r="N632" s="252" t="s">
        <v>44</v>
      </c>
      <c r="O632" s="66"/>
      <c r="P632" s="190">
        <f>O632*H632</f>
        <v>0</v>
      </c>
      <c r="Q632" s="190">
        <v>0.0026</v>
      </c>
      <c r="R632" s="190">
        <f>Q632*H632</f>
        <v>0.10976419999999999</v>
      </c>
      <c r="S632" s="190">
        <v>0</v>
      </c>
      <c r="T632" s="191">
        <f>S632*H632</f>
        <v>0</v>
      </c>
      <c r="U632" s="36"/>
      <c r="V632" s="36"/>
      <c r="W632" s="36"/>
      <c r="X632" s="36"/>
      <c r="Y632" s="36"/>
      <c r="Z632" s="36"/>
      <c r="AA632" s="36"/>
      <c r="AB632" s="36"/>
      <c r="AC632" s="36"/>
      <c r="AD632" s="36"/>
      <c r="AE632" s="36"/>
      <c r="AR632" s="192" t="s">
        <v>433</v>
      </c>
      <c r="AT632" s="192" t="s">
        <v>378</v>
      </c>
      <c r="AU632" s="192" t="s">
        <v>83</v>
      </c>
      <c r="AY632" s="19" t="s">
        <v>167</v>
      </c>
      <c r="BE632" s="193">
        <f>IF(N632="základní",J632,0)</f>
        <v>0</v>
      </c>
      <c r="BF632" s="193">
        <f>IF(N632="snížená",J632,0)</f>
        <v>0</v>
      </c>
      <c r="BG632" s="193">
        <f>IF(N632="zákl. přenesená",J632,0)</f>
        <v>0</v>
      </c>
      <c r="BH632" s="193">
        <f>IF(N632="sníž. přenesená",J632,0)</f>
        <v>0</v>
      </c>
      <c r="BI632" s="193">
        <f>IF(N632="nulová",J632,0)</f>
        <v>0</v>
      </c>
      <c r="BJ632" s="19" t="s">
        <v>81</v>
      </c>
      <c r="BK632" s="193">
        <f>ROUND(I632*H632,2)</f>
        <v>0</v>
      </c>
      <c r="BL632" s="19" t="s">
        <v>336</v>
      </c>
      <c r="BM632" s="192" t="s">
        <v>915</v>
      </c>
    </row>
    <row r="633" spans="1:47" s="2" customFormat="1" ht="68.25">
      <c r="A633" s="36"/>
      <c r="B633" s="37"/>
      <c r="C633" s="38"/>
      <c r="D633" s="201" t="s">
        <v>397</v>
      </c>
      <c r="E633" s="38"/>
      <c r="F633" s="253" t="s">
        <v>853</v>
      </c>
      <c r="G633" s="38"/>
      <c r="H633" s="38"/>
      <c r="I633" s="196"/>
      <c r="J633" s="38"/>
      <c r="K633" s="38"/>
      <c r="L633" s="41"/>
      <c r="M633" s="197"/>
      <c r="N633" s="198"/>
      <c r="O633" s="66"/>
      <c r="P633" s="66"/>
      <c r="Q633" s="66"/>
      <c r="R633" s="66"/>
      <c r="S633" s="66"/>
      <c r="T633" s="67"/>
      <c r="U633" s="36"/>
      <c r="V633" s="36"/>
      <c r="W633" s="36"/>
      <c r="X633" s="36"/>
      <c r="Y633" s="36"/>
      <c r="Z633" s="36"/>
      <c r="AA633" s="36"/>
      <c r="AB633" s="36"/>
      <c r="AC633" s="36"/>
      <c r="AD633" s="36"/>
      <c r="AE633" s="36"/>
      <c r="AT633" s="19" t="s">
        <v>397</v>
      </c>
      <c r="AU633" s="19" t="s">
        <v>83</v>
      </c>
    </row>
    <row r="634" spans="2:51" s="13" customFormat="1" ht="11.25">
      <c r="B634" s="199"/>
      <c r="C634" s="200"/>
      <c r="D634" s="201" t="s">
        <v>178</v>
      </c>
      <c r="E634" s="202" t="s">
        <v>21</v>
      </c>
      <c r="F634" s="203" t="s">
        <v>916</v>
      </c>
      <c r="G634" s="200"/>
      <c r="H634" s="204">
        <v>38.379</v>
      </c>
      <c r="I634" s="205"/>
      <c r="J634" s="200"/>
      <c r="K634" s="200"/>
      <c r="L634" s="206"/>
      <c r="M634" s="207"/>
      <c r="N634" s="208"/>
      <c r="O634" s="208"/>
      <c r="P634" s="208"/>
      <c r="Q634" s="208"/>
      <c r="R634" s="208"/>
      <c r="S634" s="208"/>
      <c r="T634" s="209"/>
      <c r="AT634" s="210" t="s">
        <v>178</v>
      </c>
      <c r="AU634" s="210" t="s">
        <v>83</v>
      </c>
      <c r="AV634" s="13" t="s">
        <v>83</v>
      </c>
      <c r="AW634" s="13" t="s">
        <v>34</v>
      </c>
      <c r="AX634" s="13" t="s">
        <v>73</v>
      </c>
      <c r="AY634" s="210" t="s">
        <v>167</v>
      </c>
    </row>
    <row r="635" spans="2:51" s="14" customFormat="1" ht="11.25">
      <c r="B635" s="211"/>
      <c r="C635" s="212"/>
      <c r="D635" s="201" t="s">
        <v>178</v>
      </c>
      <c r="E635" s="213" t="s">
        <v>21</v>
      </c>
      <c r="F635" s="214" t="s">
        <v>180</v>
      </c>
      <c r="G635" s="212"/>
      <c r="H635" s="215">
        <v>38.379</v>
      </c>
      <c r="I635" s="216"/>
      <c r="J635" s="212"/>
      <c r="K635" s="212"/>
      <c r="L635" s="217"/>
      <c r="M635" s="218"/>
      <c r="N635" s="219"/>
      <c r="O635" s="219"/>
      <c r="P635" s="219"/>
      <c r="Q635" s="219"/>
      <c r="R635" s="219"/>
      <c r="S635" s="219"/>
      <c r="T635" s="220"/>
      <c r="AT635" s="221" t="s">
        <v>178</v>
      </c>
      <c r="AU635" s="221" t="s">
        <v>83</v>
      </c>
      <c r="AV635" s="14" t="s">
        <v>168</v>
      </c>
      <c r="AW635" s="14" t="s">
        <v>34</v>
      </c>
      <c r="AX635" s="14" t="s">
        <v>81</v>
      </c>
      <c r="AY635" s="221" t="s">
        <v>167</v>
      </c>
    </row>
    <row r="636" spans="2:51" s="13" customFormat="1" ht="11.25">
      <c r="B636" s="199"/>
      <c r="C636" s="200"/>
      <c r="D636" s="201" t="s">
        <v>178</v>
      </c>
      <c r="E636" s="200"/>
      <c r="F636" s="203" t="s">
        <v>917</v>
      </c>
      <c r="G636" s="200"/>
      <c r="H636" s="204">
        <v>42.217</v>
      </c>
      <c r="I636" s="205"/>
      <c r="J636" s="200"/>
      <c r="K636" s="200"/>
      <c r="L636" s="206"/>
      <c r="M636" s="207"/>
      <c r="N636" s="208"/>
      <c r="O636" s="208"/>
      <c r="P636" s="208"/>
      <c r="Q636" s="208"/>
      <c r="R636" s="208"/>
      <c r="S636" s="208"/>
      <c r="T636" s="209"/>
      <c r="AT636" s="210" t="s">
        <v>178</v>
      </c>
      <c r="AU636" s="210" t="s">
        <v>83</v>
      </c>
      <c r="AV636" s="13" t="s">
        <v>83</v>
      </c>
      <c r="AW636" s="13" t="s">
        <v>4</v>
      </c>
      <c r="AX636" s="13" t="s">
        <v>81</v>
      </c>
      <c r="AY636" s="210" t="s">
        <v>167</v>
      </c>
    </row>
    <row r="637" spans="1:65" s="2" customFormat="1" ht="16.5" customHeight="1">
      <c r="A637" s="36"/>
      <c r="B637" s="37"/>
      <c r="C637" s="181" t="s">
        <v>918</v>
      </c>
      <c r="D637" s="181" t="s">
        <v>170</v>
      </c>
      <c r="E637" s="182" t="s">
        <v>919</v>
      </c>
      <c r="F637" s="183" t="s">
        <v>920</v>
      </c>
      <c r="G637" s="184" t="s">
        <v>183</v>
      </c>
      <c r="H637" s="185">
        <v>383.79</v>
      </c>
      <c r="I637" s="186"/>
      <c r="J637" s="187">
        <f>ROUND(I637*H637,2)</f>
        <v>0</v>
      </c>
      <c r="K637" s="183" t="s">
        <v>173</v>
      </c>
      <c r="L637" s="41"/>
      <c r="M637" s="188" t="s">
        <v>21</v>
      </c>
      <c r="N637" s="189" t="s">
        <v>44</v>
      </c>
      <c r="O637" s="66"/>
      <c r="P637" s="190">
        <f>O637*H637</f>
        <v>0</v>
      </c>
      <c r="Q637" s="190">
        <v>3E-05</v>
      </c>
      <c r="R637" s="190">
        <f>Q637*H637</f>
        <v>0.011513700000000002</v>
      </c>
      <c r="S637" s="190">
        <v>0</v>
      </c>
      <c r="T637" s="191">
        <f>S637*H637</f>
        <v>0</v>
      </c>
      <c r="U637" s="36"/>
      <c r="V637" s="36"/>
      <c r="W637" s="36"/>
      <c r="X637" s="36"/>
      <c r="Y637" s="36"/>
      <c r="Z637" s="36"/>
      <c r="AA637" s="36"/>
      <c r="AB637" s="36"/>
      <c r="AC637" s="36"/>
      <c r="AD637" s="36"/>
      <c r="AE637" s="36"/>
      <c r="AR637" s="192" t="s">
        <v>336</v>
      </c>
      <c r="AT637" s="192" t="s">
        <v>170</v>
      </c>
      <c r="AU637" s="192" t="s">
        <v>83</v>
      </c>
      <c r="AY637" s="19" t="s">
        <v>167</v>
      </c>
      <c r="BE637" s="193">
        <f>IF(N637="základní",J637,0)</f>
        <v>0</v>
      </c>
      <c r="BF637" s="193">
        <f>IF(N637="snížená",J637,0)</f>
        <v>0</v>
      </c>
      <c r="BG637" s="193">
        <f>IF(N637="zákl. přenesená",J637,0)</f>
        <v>0</v>
      </c>
      <c r="BH637" s="193">
        <f>IF(N637="sníž. přenesená",J637,0)</f>
        <v>0</v>
      </c>
      <c r="BI637" s="193">
        <f>IF(N637="nulová",J637,0)</f>
        <v>0</v>
      </c>
      <c r="BJ637" s="19" t="s">
        <v>81</v>
      </c>
      <c r="BK637" s="193">
        <f>ROUND(I637*H637,2)</f>
        <v>0</v>
      </c>
      <c r="BL637" s="19" t="s">
        <v>336</v>
      </c>
      <c r="BM637" s="192" t="s">
        <v>921</v>
      </c>
    </row>
    <row r="638" spans="1:47" s="2" customFormat="1" ht="11.25">
      <c r="A638" s="36"/>
      <c r="B638" s="37"/>
      <c r="C638" s="38"/>
      <c r="D638" s="194" t="s">
        <v>176</v>
      </c>
      <c r="E638" s="38"/>
      <c r="F638" s="195" t="s">
        <v>922</v>
      </c>
      <c r="G638" s="38"/>
      <c r="H638" s="38"/>
      <c r="I638" s="196"/>
      <c r="J638" s="38"/>
      <c r="K638" s="38"/>
      <c r="L638" s="41"/>
      <c r="M638" s="197"/>
      <c r="N638" s="198"/>
      <c r="O638" s="66"/>
      <c r="P638" s="66"/>
      <c r="Q638" s="66"/>
      <c r="R638" s="66"/>
      <c r="S638" s="66"/>
      <c r="T638" s="67"/>
      <c r="U638" s="36"/>
      <c r="V638" s="36"/>
      <c r="W638" s="36"/>
      <c r="X638" s="36"/>
      <c r="Y638" s="36"/>
      <c r="Z638" s="36"/>
      <c r="AA638" s="36"/>
      <c r="AB638" s="36"/>
      <c r="AC638" s="36"/>
      <c r="AD638" s="36"/>
      <c r="AE638" s="36"/>
      <c r="AT638" s="19" t="s">
        <v>176</v>
      </c>
      <c r="AU638" s="19" t="s">
        <v>83</v>
      </c>
    </row>
    <row r="639" spans="2:51" s="13" customFormat="1" ht="11.25">
      <c r="B639" s="199"/>
      <c r="C639" s="200"/>
      <c r="D639" s="201" t="s">
        <v>178</v>
      </c>
      <c r="E639" s="202" t="s">
        <v>21</v>
      </c>
      <c r="F639" s="203" t="s">
        <v>923</v>
      </c>
      <c r="G639" s="200"/>
      <c r="H639" s="204">
        <v>383.79</v>
      </c>
      <c r="I639" s="205"/>
      <c r="J639" s="200"/>
      <c r="K639" s="200"/>
      <c r="L639" s="206"/>
      <c r="M639" s="207"/>
      <c r="N639" s="208"/>
      <c r="O639" s="208"/>
      <c r="P639" s="208"/>
      <c r="Q639" s="208"/>
      <c r="R639" s="208"/>
      <c r="S639" s="208"/>
      <c r="T639" s="209"/>
      <c r="AT639" s="210" t="s">
        <v>178</v>
      </c>
      <c r="AU639" s="210" t="s">
        <v>83</v>
      </c>
      <c r="AV639" s="13" t="s">
        <v>83</v>
      </c>
      <c r="AW639" s="13" t="s">
        <v>34</v>
      </c>
      <c r="AX639" s="13" t="s">
        <v>73</v>
      </c>
      <c r="AY639" s="210" t="s">
        <v>167</v>
      </c>
    </row>
    <row r="640" spans="2:51" s="14" customFormat="1" ht="11.25">
      <c r="B640" s="211"/>
      <c r="C640" s="212"/>
      <c r="D640" s="201" t="s">
        <v>178</v>
      </c>
      <c r="E640" s="213" t="s">
        <v>21</v>
      </c>
      <c r="F640" s="214" t="s">
        <v>180</v>
      </c>
      <c r="G640" s="212"/>
      <c r="H640" s="215">
        <v>383.79</v>
      </c>
      <c r="I640" s="216"/>
      <c r="J640" s="212"/>
      <c r="K640" s="212"/>
      <c r="L640" s="217"/>
      <c r="M640" s="218"/>
      <c r="N640" s="219"/>
      <c r="O640" s="219"/>
      <c r="P640" s="219"/>
      <c r="Q640" s="219"/>
      <c r="R640" s="219"/>
      <c r="S640" s="219"/>
      <c r="T640" s="220"/>
      <c r="AT640" s="221" t="s">
        <v>178</v>
      </c>
      <c r="AU640" s="221" t="s">
        <v>83</v>
      </c>
      <c r="AV640" s="14" t="s">
        <v>168</v>
      </c>
      <c r="AW640" s="14" t="s">
        <v>34</v>
      </c>
      <c r="AX640" s="14" t="s">
        <v>81</v>
      </c>
      <c r="AY640" s="221" t="s">
        <v>167</v>
      </c>
    </row>
    <row r="641" spans="1:65" s="2" customFormat="1" ht="16.5" customHeight="1">
      <c r="A641" s="36"/>
      <c r="B641" s="37"/>
      <c r="C641" s="181" t="s">
        <v>924</v>
      </c>
      <c r="D641" s="181" t="s">
        <v>170</v>
      </c>
      <c r="E641" s="182" t="s">
        <v>925</v>
      </c>
      <c r="F641" s="183" t="s">
        <v>926</v>
      </c>
      <c r="G641" s="184" t="s">
        <v>106</v>
      </c>
      <c r="H641" s="185">
        <v>373.22</v>
      </c>
      <c r="I641" s="186"/>
      <c r="J641" s="187">
        <f>ROUND(I641*H641,2)</f>
        <v>0</v>
      </c>
      <c r="K641" s="183" t="s">
        <v>173</v>
      </c>
      <c r="L641" s="41"/>
      <c r="M641" s="188" t="s">
        <v>21</v>
      </c>
      <c r="N641" s="189" t="s">
        <v>44</v>
      </c>
      <c r="O641" s="66"/>
      <c r="P641" s="190">
        <f>O641*H641</f>
        <v>0</v>
      </c>
      <c r="Q641" s="190">
        <v>0</v>
      </c>
      <c r="R641" s="190">
        <f>Q641*H641</f>
        <v>0</v>
      </c>
      <c r="S641" s="190">
        <v>0</v>
      </c>
      <c r="T641" s="191">
        <f>S641*H641</f>
        <v>0</v>
      </c>
      <c r="U641" s="36"/>
      <c r="V641" s="36"/>
      <c r="W641" s="36"/>
      <c r="X641" s="36"/>
      <c r="Y641" s="36"/>
      <c r="Z641" s="36"/>
      <c r="AA641" s="36"/>
      <c r="AB641" s="36"/>
      <c r="AC641" s="36"/>
      <c r="AD641" s="36"/>
      <c r="AE641" s="36"/>
      <c r="AR641" s="192" t="s">
        <v>336</v>
      </c>
      <c r="AT641" s="192" t="s">
        <v>170</v>
      </c>
      <c r="AU641" s="192" t="s">
        <v>83</v>
      </c>
      <c r="AY641" s="19" t="s">
        <v>167</v>
      </c>
      <c r="BE641" s="193">
        <f>IF(N641="základní",J641,0)</f>
        <v>0</v>
      </c>
      <c r="BF641" s="193">
        <f>IF(N641="snížená",J641,0)</f>
        <v>0</v>
      </c>
      <c r="BG641" s="193">
        <f>IF(N641="zákl. přenesená",J641,0)</f>
        <v>0</v>
      </c>
      <c r="BH641" s="193">
        <f>IF(N641="sníž. přenesená",J641,0)</f>
        <v>0</v>
      </c>
      <c r="BI641" s="193">
        <f>IF(N641="nulová",J641,0)</f>
        <v>0</v>
      </c>
      <c r="BJ641" s="19" t="s">
        <v>81</v>
      </c>
      <c r="BK641" s="193">
        <f>ROUND(I641*H641,2)</f>
        <v>0</v>
      </c>
      <c r="BL641" s="19" t="s">
        <v>336</v>
      </c>
      <c r="BM641" s="192" t="s">
        <v>927</v>
      </c>
    </row>
    <row r="642" spans="1:47" s="2" customFormat="1" ht="11.25">
      <c r="A642" s="36"/>
      <c r="B642" s="37"/>
      <c r="C642" s="38"/>
      <c r="D642" s="194" t="s">
        <v>176</v>
      </c>
      <c r="E642" s="38"/>
      <c r="F642" s="195" t="s">
        <v>928</v>
      </c>
      <c r="G642" s="38"/>
      <c r="H642" s="38"/>
      <c r="I642" s="196"/>
      <c r="J642" s="38"/>
      <c r="K642" s="38"/>
      <c r="L642" s="41"/>
      <c r="M642" s="197"/>
      <c r="N642" s="198"/>
      <c r="O642" s="66"/>
      <c r="P642" s="66"/>
      <c r="Q642" s="66"/>
      <c r="R642" s="66"/>
      <c r="S642" s="66"/>
      <c r="T642" s="67"/>
      <c r="U642" s="36"/>
      <c r="V642" s="36"/>
      <c r="W642" s="36"/>
      <c r="X642" s="36"/>
      <c r="Y642" s="36"/>
      <c r="Z642" s="36"/>
      <c r="AA642" s="36"/>
      <c r="AB642" s="36"/>
      <c r="AC642" s="36"/>
      <c r="AD642" s="36"/>
      <c r="AE642" s="36"/>
      <c r="AT642" s="19" t="s">
        <v>176</v>
      </c>
      <c r="AU642" s="19" t="s">
        <v>83</v>
      </c>
    </row>
    <row r="643" spans="2:51" s="13" customFormat="1" ht="11.25">
      <c r="B643" s="199"/>
      <c r="C643" s="200"/>
      <c r="D643" s="201" t="s">
        <v>178</v>
      </c>
      <c r="E643" s="202" t="s">
        <v>21</v>
      </c>
      <c r="F643" s="203" t="s">
        <v>817</v>
      </c>
      <c r="G643" s="200"/>
      <c r="H643" s="204">
        <v>373.22</v>
      </c>
      <c r="I643" s="205"/>
      <c r="J643" s="200"/>
      <c r="K643" s="200"/>
      <c r="L643" s="206"/>
      <c r="M643" s="207"/>
      <c r="N643" s="208"/>
      <c r="O643" s="208"/>
      <c r="P643" s="208"/>
      <c r="Q643" s="208"/>
      <c r="R643" s="208"/>
      <c r="S643" s="208"/>
      <c r="T643" s="209"/>
      <c r="AT643" s="210" t="s">
        <v>178</v>
      </c>
      <c r="AU643" s="210" t="s">
        <v>83</v>
      </c>
      <c r="AV643" s="13" t="s">
        <v>83</v>
      </c>
      <c r="AW643" s="13" t="s">
        <v>34</v>
      </c>
      <c r="AX643" s="13" t="s">
        <v>73</v>
      </c>
      <c r="AY643" s="210" t="s">
        <v>167</v>
      </c>
    </row>
    <row r="644" spans="2:51" s="14" customFormat="1" ht="11.25">
      <c r="B644" s="211"/>
      <c r="C644" s="212"/>
      <c r="D644" s="201" t="s">
        <v>178</v>
      </c>
      <c r="E644" s="213" t="s">
        <v>21</v>
      </c>
      <c r="F644" s="214" t="s">
        <v>180</v>
      </c>
      <c r="G644" s="212"/>
      <c r="H644" s="215">
        <v>373.22</v>
      </c>
      <c r="I644" s="216"/>
      <c r="J644" s="212"/>
      <c r="K644" s="212"/>
      <c r="L644" s="217"/>
      <c r="M644" s="218"/>
      <c r="N644" s="219"/>
      <c r="O644" s="219"/>
      <c r="P644" s="219"/>
      <c r="Q644" s="219"/>
      <c r="R644" s="219"/>
      <c r="S644" s="219"/>
      <c r="T644" s="220"/>
      <c r="AT644" s="221" t="s">
        <v>178</v>
      </c>
      <c r="AU644" s="221" t="s">
        <v>83</v>
      </c>
      <c r="AV644" s="14" t="s">
        <v>168</v>
      </c>
      <c r="AW644" s="14" t="s">
        <v>34</v>
      </c>
      <c r="AX644" s="14" t="s">
        <v>81</v>
      </c>
      <c r="AY644" s="221" t="s">
        <v>167</v>
      </c>
    </row>
    <row r="645" spans="1:65" s="2" customFormat="1" ht="16.5" customHeight="1">
      <c r="A645" s="36"/>
      <c r="B645" s="37"/>
      <c r="C645" s="181" t="s">
        <v>929</v>
      </c>
      <c r="D645" s="181" t="s">
        <v>170</v>
      </c>
      <c r="E645" s="182" t="s">
        <v>930</v>
      </c>
      <c r="F645" s="183" t="s">
        <v>931</v>
      </c>
      <c r="G645" s="184" t="s">
        <v>183</v>
      </c>
      <c r="H645" s="185">
        <v>30</v>
      </c>
      <c r="I645" s="186"/>
      <c r="J645" s="187">
        <f>ROUND(I645*H645,2)</f>
        <v>0</v>
      </c>
      <c r="K645" s="183" t="s">
        <v>173</v>
      </c>
      <c r="L645" s="41"/>
      <c r="M645" s="188" t="s">
        <v>21</v>
      </c>
      <c r="N645" s="189" t="s">
        <v>44</v>
      </c>
      <c r="O645" s="66"/>
      <c r="P645" s="190">
        <f>O645*H645</f>
        <v>0</v>
      </c>
      <c r="Q645" s="190">
        <v>0</v>
      </c>
      <c r="R645" s="190">
        <f>Q645*H645</f>
        <v>0</v>
      </c>
      <c r="S645" s="190">
        <v>0</v>
      </c>
      <c r="T645" s="191">
        <f>S645*H645</f>
        <v>0</v>
      </c>
      <c r="U645" s="36"/>
      <c r="V645" s="36"/>
      <c r="W645" s="36"/>
      <c r="X645" s="36"/>
      <c r="Y645" s="36"/>
      <c r="Z645" s="36"/>
      <c r="AA645" s="36"/>
      <c r="AB645" s="36"/>
      <c r="AC645" s="36"/>
      <c r="AD645" s="36"/>
      <c r="AE645" s="36"/>
      <c r="AR645" s="192" t="s">
        <v>336</v>
      </c>
      <c r="AT645" s="192" t="s">
        <v>170</v>
      </c>
      <c r="AU645" s="192" t="s">
        <v>83</v>
      </c>
      <c r="AY645" s="19" t="s">
        <v>167</v>
      </c>
      <c r="BE645" s="193">
        <f>IF(N645="základní",J645,0)</f>
        <v>0</v>
      </c>
      <c r="BF645" s="193">
        <f>IF(N645="snížená",J645,0)</f>
        <v>0</v>
      </c>
      <c r="BG645" s="193">
        <f>IF(N645="zákl. přenesená",J645,0)</f>
        <v>0</v>
      </c>
      <c r="BH645" s="193">
        <f>IF(N645="sníž. přenesená",J645,0)</f>
        <v>0</v>
      </c>
      <c r="BI645" s="193">
        <f>IF(N645="nulová",J645,0)</f>
        <v>0</v>
      </c>
      <c r="BJ645" s="19" t="s">
        <v>81</v>
      </c>
      <c r="BK645" s="193">
        <f>ROUND(I645*H645,2)</f>
        <v>0</v>
      </c>
      <c r="BL645" s="19" t="s">
        <v>336</v>
      </c>
      <c r="BM645" s="192" t="s">
        <v>932</v>
      </c>
    </row>
    <row r="646" spans="1:47" s="2" customFormat="1" ht="11.25">
      <c r="A646" s="36"/>
      <c r="B646" s="37"/>
      <c r="C646" s="38"/>
      <c r="D646" s="194" t="s">
        <v>176</v>
      </c>
      <c r="E646" s="38"/>
      <c r="F646" s="195" t="s">
        <v>933</v>
      </c>
      <c r="G646" s="38"/>
      <c r="H646" s="38"/>
      <c r="I646" s="196"/>
      <c r="J646" s="38"/>
      <c r="K646" s="38"/>
      <c r="L646" s="41"/>
      <c r="M646" s="197"/>
      <c r="N646" s="198"/>
      <c r="O646" s="66"/>
      <c r="P646" s="66"/>
      <c r="Q646" s="66"/>
      <c r="R646" s="66"/>
      <c r="S646" s="66"/>
      <c r="T646" s="67"/>
      <c r="U646" s="36"/>
      <c r="V646" s="36"/>
      <c r="W646" s="36"/>
      <c r="X646" s="36"/>
      <c r="Y646" s="36"/>
      <c r="Z646" s="36"/>
      <c r="AA646" s="36"/>
      <c r="AB646" s="36"/>
      <c r="AC646" s="36"/>
      <c r="AD646" s="36"/>
      <c r="AE646" s="36"/>
      <c r="AT646" s="19" t="s">
        <v>176</v>
      </c>
      <c r="AU646" s="19" t="s">
        <v>83</v>
      </c>
    </row>
    <row r="647" spans="2:51" s="13" customFormat="1" ht="11.25">
      <c r="B647" s="199"/>
      <c r="C647" s="200"/>
      <c r="D647" s="201" t="s">
        <v>178</v>
      </c>
      <c r="E647" s="202" t="s">
        <v>21</v>
      </c>
      <c r="F647" s="203" t="s">
        <v>421</v>
      </c>
      <c r="G647" s="200"/>
      <c r="H647" s="204">
        <v>30</v>
      </c>
      <c r="I647" s="205"/>
      <c r="J647" s="200"/>
      <c r="K647" s="200"/>
      <c r="L647" s="206"/>
      <c r="M647" s="207"/>
      <c r="N647" s="208"/>
      <c r="O647" s="208"/>
      <c r="P647" s="208"/>
      <c r="Q647" s="208"/>
      <c r="R647" s="208"/>
      <c r="S647" s="208"/>
      <c r="T647" s="209"/>
      <c r="AT647" s="210" t="s">
        <v>178</v>
      </c>
      <c r="AU647" s="210" t="s">
        <v>83</v>
      </c>
      <c r="AV647" s="13" t="s">
        <v>83</v>
      </c>
      <c r="AW647" s="13" t="s">
        <v>34</v>
      </c>
      <c r="AX647" s="13" t="s">
        <v>73</v>
      </c>
      <c r="AY647" s="210" t="s">
        <v>167</v>
      </c>
    </row>
    <row r="648" spans="2:51" s="14" customFormat="1" ht="11.25">
      <c r="B648" s="211"/>
      <c r="C648" s="212"/>
      <c r="D648" s="201" t="s">
        <v>178</v>
      </c>
      <c r="E648" s="213" t="s">
        <v>21</v>
      </c>
      <c r="F648" s="214" t="s">
        <v>180</v>
      </c>
      <c r="G648" s="212"/>
      <c r="H648" s="215">
        <v>30</v>
      </c>
      <c r="I648" s="216"/>
      <c r="J648" s="212"/>
      <c r="K648" s="212"/>
      <c r="L648" s="217"/>
      <c r="M648" s="218"/>
      <c r="N648" s="219"/>
      <c r="O648" s="219"/>
      <c r="P648" s="219"/>
      <c r="Q648" s="219"/>
      <c r="R648" s="219"/>
      <c r="S648" s="219"/>
      <c r="T648" s="220"/>
      <c r="AT648" s="221" t="s">
        <v>178</v>
      </c>
      <c r="AU648" s="221" t="s">
        <v>83</v>
      </c>
      <c r="AV648" s="14" t="s">
        <v>168</v>
      </c>
      <c r="AW648" s="14" t="s">
        <v>34</v>
      </c>
      <c r="AX648" s="14" t="s">
        <v>81</v>
      </c>
      <c r="AY648" s="221" t="s">
        <v>167</v>
      </c>
    </row>
    <row r="649" spans="1:65" s="2" customFormat="1" ht="24.2" customHeight="1">
      <c r="A649" s="36"/>
      <c r="B649" s="37"/>
      <c r="C649" s="181" t="s">
        <v>934</v>
      </c>
      <c r="D649" s="181" t="s">
        <v>170</v>
      </c>
      <c r="E649" s="182" t="s">
        <v>935</v>
      </c>
      <c r="F649" s="183" t="s">
        <v>936</v>
      </c>
      <c r="G649" s="184" t="s">
        <v>499</v>
      </c>
      <c r="H649" s="185">
        <v>4.279</v>
      </c>
      <c r="I649" s="186"/>
      <c r="J649" s="187">
        <f>ROUND(I649*H649,2)</f>
        <v>0</v>
      </c>
      <c r="K649" s="183" t="s">
        <v>173</v>
      </c>
      <c r="L649" s="41"/>
      <c r="M649" s="188" t="s">
        <v>21</v>
      </c>
      <c r="N649" s="189" t="s">
        <v>44</v>
      </c>
      <c r="O649" s="66"/>
      <c r="P649" s="190">
        <f>O649*H649</f>
        <v>0</v>
      </c>
      <c r="Q649" s="190">
        <v>0</v>
      </c>
      <c r="R649" s="190">
        <f>Q649*H649</f>
        <v>0</v>
      </c>
      <c r="S649" s="190">
        <v>0</v>
      </c>
      <c r="T649" s="191">
        <f>S649*H649</f>
        <v>0</v>
      </c>
      <c r="U649" s="36"/>
      <c r="V649" s="36"/>
      <c r="W649" s="36"/>
      <c r="X649" s="36"/>
      <c r="Y649" s="36"/>
      <c r="Z649" s="36"/>
      <c r="AA649" s="36"/>
      <c r="AB649" s="36"/>
      <c r="AC649" s="36"/>
      <c r="AD649" s="36"/>
      <c r="AE649" s="36"/>
      <c r="AR649" s="192" t="s">
        <v>336</v>
      </c>
      <c r="AT649" s="192" t="s">
        <v>170</v>
      </c>
      <c r="AU649" s="192" t="s">
        <v>83</v>
      </c>
      <c r="AY649" s="19" t="s">
        <v>167</v>
      </c>
      <c r="BE649" s="193">
        <f>IF(N649="základní",J649,0)</f>
        <v>0</v>
      </c>
      <c r="BF649" s="193">
        <f>IF(N649="snížená",J649,0)</f>
        <v>0</v>
      </c>
      <c r="BG649" s="193">
        <f>IF(N649="zákl. přenesená",J649,0)</f>
        <v>0</v>
      </c>
      <c r="BH649" s="193">
        <f>IF(N649="sníž. přenesená",J649,0)</f>
        <v>0</v>
      </c>
      <c r="BI649" s="193">
        <f>IF(N649="nulová",J649,0)</f>
        <v>0</v>
      </c>
      <c r="BJ649" s="19" t="s">
        <v>81</v>
      </c>
      <c r="BK649" s="193">
        <f>ROUND(I649*H649,2)</f>
        <v>0</v>
      </c>
      <c r="BL649" s="19" t="s">
        <v>336</v>
      </c>
      <c r="BM649" s="192" t="s">
        <v>937</v>
      </c>
    </row>
    <row r="650" spans="1:47" s="2" customFormat="1" ht="11.25">
      <c r="A650" s="36"/>
      <c r="B650" s="37"/>
      <c r="C650" s="38"/>
      <c r="D650" s="194" t="s">
        <v>176</v>
      </c>
      <c r="E650" s="38"/>
      <c r="F650" s="195" t="s">
        <v>938</v>
      </c>
      <c r="G650" s="38"/>
      <c r="H650" s="38"/>
      <c r="I650" s="196"/>
      <c r="J650" s="38"/>
      <c r="K650" s="38"/>
      <c r="L650" s="41"/>
      <c r="M650" s="197"/>
      <c r="N650" s="198"/>
      <c r="O650" s="66"/>
      <c r="P650" s="66"/>
      <c r="Q650" s="66"/>
      <c r="R650" s="66"/>
      <c r="S650" s="66"/>
      <c r="T650" s="67"/>
      <c r="U650" s="36"/>
      <c r="V650" s="36"/>
      <c r="W650" s="36"/>
      <c r="X650" s="36"/>
      <c r="Y650" s="36"/>
      <c r="Z650" s="36"/>
      <c r="AA650" s="36"/>
      <c r="AB650" s="36"/>
      <c r="AC650" s="36"/>
      <c r="AD650" s="36"/>
      <c r="AE650" s="36"/>
      <c r="AT650" s="19" t="s">
        <v>176</v>
      </c>
      <c r="AU650" s="19" t="s">
        <v>83</v>
      </c>
    </row>
    <row r="651" spans="1:65" s="2" customFormat="1" ht="24.2" customHeight="1">
      <c r="A651" s="36"/>
      <c r="B651" s="37"/>
      <c r="C651" s="181" t="s">
        <v>939</v>
      </c>
      <c r="D651" s="181" t="s">
        <v>170</v>
      </c>
      <c r="E651" s="182" t="s">
        <v>940</v>
      </c>
      <c r="F651" s="183" t="s">
        <v>941</v>
      </c>
      <c r="G651" s="184" t="s">
        <v>499</v>
      </c>
      <c r="H651" s="185">
        <v>4.279</v>
      </c>
      <c r="I651" s="186"/>
      <c r="J651" s="187">
        <f>ROUND(I651*H651,2)</f>
        <v>0</v>
      </c>
      <c r="K651" s="183" t="s">
        <v>173</v>
      </c>
      <c r="L651" s="41"/>
      <c r="M651" s="188" t="s">
        <v>21</v>
      </c>
      <c r="N651" s="189" t="s">
        <v>44</v>
      </c>
      <c r="O651" s="66"/>
      <c r="P651" s="190">
        <f>O651*H651</f>
        <v>0</v>
      </c>
      <c r="Q651" s="190">
        <v>0</v>
      </c>
      <c r="R651" s="190">
        <f>Q651*H651</f>
        <v>0</v>
      </c>
      <c r="S651" s="190">
        <v>0</v>
      </c>
      <c r="T651" s="191">
        <f>S651*H651</f>
        <v>0</v>
      </c>
      <c r="U651" s="36"/>
      <c r="V651" s="36"/>
      <c r="W651" s="36"/>
      <c r="X651" s="36"/>
      <c r="Y651" s="36"/>
      <c r="Z651" s="36"/>
      <c r="AA651" s="36"/>
      <c r="AB651" s="36"/>
      <c r="AC651" s="36"/>
      <c r="AD651" s="36"/>
      <c r="AE651" s="36"/>
      <c r="AR651" s="192" t="s">
        <v>336</v>
      </c>
      <c r="AT651" s="192" t="s">
        <v>170</v>
      </c>
      <c r="AU651" s="192" t="s">
        <v>83</v>
      </c>
      <c r="AY651" s="19" t="s">
        <v>167</v>
      </c>
      <c r="BE651" s="193">
        <f>IF(N651="základní",J651,0)</f>
        <v>0</v>
      </c>
      <c r="BF651" s="193">
        <f>IF(N651="snížená",J651,0)</f>
        <v>0</v>
      </c>
      <c r="BG651" s="193">
        <f>IF(N651="zákl. přenesená",J651,0)</f>
        <v>0</v>
      </c>
      <c r="BH651" s="193">
        <f>IF(N651="sníž. přenesená",J651,0)</f>
        <v>0</v>
      </c>
      <c r="BI651" s="193">
        <f>IF(N651="nulová",J651,0)</f>
        <v>0</v>
      </c>
      <c r="BJ651" s="19" t="s">
        <v>81</v>
      </c>
      <c r="BK651" s="193">
        <f>ROUND(I651*H651,2)</f>
        <v>0</v>
      </c>
      <c r="BL651" s="19" t="s">
        <v>336</v>
      </c>
      <c r="BM651" s="192" t="s">
        <v>942</v>
      </c>
    </row>
    <row r="652" spans="1:47" s="2" customFormat="1" ht="11.25">
      <c r="A652" s="36"/>
      <c r="B652" s="37"/>
      <c r="C652" s="38"/>
      <c r="D652" s="194" t="s">
        <v>176</v>
      </c>
      <c r="E652" s="38"/>
      <c r="F652" s="195" t="s">
        <v>943</v>
      </c>
      <c r="G652" s="38"/>
      <c r="H652" s="38"/>
      <c r="I652" s="196"/>
      <c r="J652" s="38"/>
      <c r="K652" s="38"/>
      <c r="L652" s="41"/>
      <c r="M652" s="197"/>
      <c r="N652" s="198"/>
      <c r="O652" s="66"/>
      <c r="P652" s="66"/>
      <c r="Q652" s="66"/>
      <c r="R652" s="66"/>
      <c r="S652" s="66"/>
      <c r="T652" s="67"/>
      <c r="U652" s="36"/>
      <c r="V652" s="36"/>
      <c r="W652" s="36"/>
      <c r="X652" s="36"/>
      <c r="Y652" s="36"/>
      <c r="Z652" s="36"/>
      <c r="AA652" s="36"/>
      <c r="AB652" s="36"/>
      <c r="AC652" s="36"/>
      <c r="AD652" s="36"/>
      <c r="AE652" s="36"/>
      <c r="AT652" s="19" t="s">
        <v>176</v>
      </c>
      <c r="AU652" s="19" t="s">
        <v>83</v>
      </c>
    </row>
    <row r="653" spans="2:63" s="12" customFormat="1" ht="22.9" customHeight="1">
      <c r="B653" s="165"/>
      <c r="C653" s="166"/>
      <c r="D653" s="167" t="s">
        <v>72</v>
      </c>
      <c r="E653" s="179" t="s">
        <v>944</v>
      </c>
      <c r="F653" s="179" t="s">
        <v>945</v>
      </c>
      <c r="G653" s="166"/>
      <c r="H653" s="166"/>
      <c r="I653" s="169"/>
      <c r="J653" s="180">
        <f>BK653</f>
        <v>0</v>
      </c>
      <c r="K653" s="166"/>
      <c r="L653" s="171"/>
      <c r="M653" s="172"/>
      <c r="N653" s="173"/>
      <c r="O653" s="173"/>
      <c r="P653" s="174">
        <f>SUM(P654:P740)</f>
        <v>0</v>
      </c>
      <c r="Q653" s="173"/>
      <c r="R653" s="174">
        <f>SUM(R654:R740)</f>
        <v>2.3219044499999995</v>
      </c>
      <c r="S653" s="173"/>
      <c r="T653" s="175">
        <f>SUM(T654:T740)</f>
        <v>0</v>
      </c>
      <c r="AR653" s="176" t="s">
        <v>83</v>
      </c>
      <c r="AT653" s="177" t="s">
        <v>72</v>
      </c>
      <c r="AU653" s="177" t="s">
        <v>81</v>
      </c>
      <c r="AY653" s="176" t="s">
        <v>167</v>
      </c>
      <c r="BK653" s="178">
        <f>SUM(BK654:BK740)</f>
        <v>0</v>
      </c>
    </row>
    <row r="654" spans="1:65" s="2" customFormat="1" ht="16.5" customHeight="1">
      <c r="A654" s="36"/>
      <c r="B654" s="37"/>
      <c r="C654" s="181" t="s">
        <v>946</v>
      </c>
      <c r="D654" s="181" t="s">
        <v>170</v>
      </c>
      <c r="E654" s="182" t="s">
        <v>947</v>
      </c>
      <c r="F654" s="183" t="s">
        <v>948</v>
      </c>
      <c r="G654" s="184" t="s">
        <v>106</v>
      </c>
      <c r="H654" s="185">
        <v>139.582</v>
      </c>
      <c r="I654" s="186"/>
      <c r="J654" s="187">
        <f>ROUND(I654*H654,2)</f>
        <v>0</v>
      </c>
      <c r="K654" s="183" t="s">
        <v>173</v>
      </c>
      <c r="L654" s="41"/>
      <c r="M654" s="188" t="s">
        <v>21</v>
      </c>
      <c r="N654" s="189" t="s">
        <v>44</v>
      </c>
      <c r="O654" s="66"/>
      <c r="P654" s="190">
        <f>O654*H654</f>
        <v>0</v>
      </c>
      <c r="Q654" s="190">
        <v>0</v>
      </c>
      <c r="R654" s="190">
        <f>Q654*H654</f>
        <v>0</v>
      </c>
      <c r="S654" s="190">
        <v>0</v>
      </c>
      <c r="T654" s="191">
        <f>S654*H654</f>
        <v>0</v>
      </c>
      <c r="U654" s="36"/>
      <c r="V654" s="36"/>
      <c r="W654" s="36"/>
      <c r="X654" s="36"/>
      <c r="Y654" s="36"/>
      <c r="Z654" s="36"/>
      <c r="AA654" s="36"/>
      <c r="AB654" s="36"/>
      <c r="AC654" s="36"/>
      <c r="AD654" s="36"/>
      <c r="AE654" s="36"/>
      <c r="AR654" s="192" t="s">
        <v>336</v>
      </c>
      <c r="AT654" s="192" t="s">
        <v>170</v>
      </c>
      <c r="AU654" s="192" t="s">
        <v>83</v>
      </c>
      <c r="AY654" s="19" t="s">
        <v>167</v>
      </c>
      <c r="BE654" s="193">
        <f>IF(N654="základní",J654,0)</f>
        <v>0</v>
      </c>
      <c r="BF654" s="193">
        <f>IF(N654="snížená",J654,0)</f>
        <v>0</v>
      </c>
      <c r="BG654" s="193">
        <f>IF(N654="zákl. přenesená",J654,0)</f>
        <v>0</v>
      </c>
      <c r="BH654" s="193">
        <f>IF(N654="sníž. přenesená",J654,0)</f>
        <v>0</v>
      </c>
      <c r="BI654" s="193">
        <f>IF(N654="nulová",J654,0)</f>
        <v>0</v>
      </c>
      <c r="BJ654" s="19" t="s">
        <v>81</v>
      </c>
      <c r="BK654" s="193">
        <f>ROUND(I654*H654,2)</f>
        <v>0</v>
      </c>
      <c r="BL654" s="19" t="s">
        <v>336</v>
      </c>
      <c r="BM654" s="192" t="s">
        <v>949</v>
      </c>
    </row>
    <row r="655" spans="1:47" s="2" customFormat="1" ht="11.25">
      <c r="A655" s="36"/>
      <c r="B655" s="37"/>
      <c r="C655" s="38"/>
      <c r="D655" s="194" t="s">
        <v>176</v>
      </c>
      <c r="E655" s="38"/>
      <c r="F655" s="195" t="s">
        <v>950</v>
      </c>
      <c r="G655" s="38"/>
      <c r="H655" s="38"/>
      <c r="I655" s="196"/>
      <c r="J655" s="38"/>
      <c r="K655" s="38"/>
      <c r="L655" s="41"/>
      <c r="M655" s="197"/>
      <c r="N655" s="198"/>
      <c r="O655" s="66"/>
      <c r="P655" s="66"/>
      <c r="Q655" s="66"/>
      <c r="R655" s="66"/>
      <c r="S655" s="66"/>
      <c r="T655" s="67"/>
      <c r="U655" s="36"/>
      <c r="V655" s="36"/>
      <c r="W655" s="36"/>
      <c r="X655" s="36"/>
      <c r="Y655" s="36"/>
      <c r="Z655" s="36"/>
      <c r="AA655" s="36"/>
      <c r="AB655" s="36"/>
      <c r="AC655" s="36"/>
      <c r="AD655" s="36"/>
      <c r="AE655" s="36"/>
      <c r="AT655" s="19" t="s">
        <v>176</v>
      </c>
      <c r="AU655" s="19" t="s">
        <v>83</v>
      </c>
    </row>
    <row r="656" spans="2:51" s="13" customFormat="1" ht="11.25">
      <c r="B656" s="199"/>
      <c r="C656" s="200"/>
      <c r="D656" s="201" t="s">
        <v>178</v>
      </c>
      <c r="E656" s="202" t="s">
        <v>21</v>
      </c>
      <c r="F656" s="203" t="s">
        <v>951</v>
      </c>
      <c r="G656" s="200"/>
      <c r="H656" s="204">
        <v>139.582</v>
      </c>
      <c r="I656" s="205"/>
      <c r="J656" s="200"/>
      <c r="K656" s="200"/>
      <c r="L656" s="206"/>
      <c r="M656" s="207"/>
      <c r="N656" s="208"/>
      <c r="O656" s="208"/>
      <c r="P656" s="208"/>
      <c r="Q656" s="208"/>
      <c r="R656" s="208"/>
      <c r="S656" s="208"/>
      <c r="T656" s="209"/>
      <c r="AT656" s="210" t="s">
        <v>178</v>
      </c>
      <c r="AU656" s="210" t="s">
        <v>83</v>
      </c>
      <c r="AV656" s="13" t="s">
        <v>83</v>
      </c>
      <c r="AW656" s="13" t="s">
        <v>34</v>
      </c>
      <c r="AX656" s="13" t="s">
        <v>73</v>
      </c>
      <c r="AY656" s="210" t="s">
        <v>167</v>
      </c>
    </row>
    <row r="657" spans="2:51" s="14" customFormat="1" ht="11.25">
      <c r="B657" s="211"/>
      <c r="C657" s="212"/>
      <c r="D657" s="201" t="s">
        <v>178</v>
      </c>
      <c r="E657" s="213" t="s">
        <v>21</v>
      </c>
      <c r="F657" s="214" t="s">
        <v>180</v>
      </c>
      <c r="G657" s="212"/>
      <c r="H657" s="215">
        <v>139.582</v>
      </c>
      <c r="I657" s="216"/>
      <c r="J657" s="212"/>
      <c r="K657" s="212"/>
      <c r="L657" s="217"/>
      <c r="M657" s="218"/>
      <c r="N657" s="219"/>
      <c r="O657" s="219"/>
      <c r="P657" s="219"/>
      <c r="Q657" s="219"/>
      <c r="R657" s="219"/>
      <c r="S657" s="219"/>
      <c r="T657" s="220"/>
      <c r="AT657" s="221" t="s">
        <v>178</v>
      </c>
      <c r="AU657" s="221" t="s">
        <v>83</v>
      </c>
      <c r="AV657" s="14" t="s">
        <v>168</v>
      </c>
      <c r="AW657" s="14" t="s">
        <v>34</v>
      </c>
      <c r="AX657" s="14" t="s">
        <v>81</v>
      </c>
      <c r="AY657" s="221" t="s">
        <v>167</v>
      </c>
    </row>
    <row r="658" spans="1:65" s="2" customFormat="1" ht="16.5" customHeight="1">
      <c r="A658" s="36"/>
      <c r="B658" s="37"/>
      <c r="C658" s="181" t="s">
        <v>952</v>
      </c>
      <c r="D658" s="181" t="s">
        <v>170</v>
      </c>
      <c r="E658" s="182" t="s">
        <v>953</v>
      </c>
      <c r="F658" s="183" t="s">
        <v>954</v>
      </c>
      <c r="G658" s="184" t="s">
        <v>106</v>
      </c>
      <c r="H658" s="185">
        <v>69.791</v>
      </c>
      <c r="I658" s="186"/>
      <c r="J658" s="187">
        <f>ROUND(I658*H658,2)</f>
        <v>0</v>
      </c>
      <c r="K658" s="183" t="s">
        <v>173</v>
      </c>
      <c r="L658" s="41"/>
      <c r="M658" s="188" t="s">
        <v>21</v>
      </c>
      <c r="N658" s="189" t="s">
        <v>44</v>
      </c>
      <c r="O658" s="66"/>
      <c r="P658" s="190">
        <f>O658*H658</f>
        <v>0</v>
      </c>
      <c r="Q658" s="190">
        <v>0.0003</v>
      </c>
      <c r="R658" s="190">
        <f>Q658*H658</f>
        <v>0.020937299999999995</v>
      </c>
      <c r="S658" s="190">
        <v>0</v>
      </c>
      <c r="T658" s="191">
        <f>S658*H658</f>
        <v>0</v>
      </c>
      <c r="U658" s="36"/>
      <c r="V658" s="36"/>
      <c r="W658" s="36"/>
      <c r="X658" s="36"/>
      <c r="Y658" s="36"/>
      <c r="Z658" s="36"/>
      <c r="AA658" s="36"/>
      <c r="AB658" s="36"/>
      <c r="AC658" s="36"/>
      <c r="AD658" s="36"/>
      <c r="AE658" s="36"/>
      <c r="AR658" s="192" t="s">
        <v>336</v>
      </c>
      <c r="AT658" s="192" t="s">
        <v>170</v>
      </c>
      <c r="AU658" s="192" t="s">
        <v>83</v>
      </c>
      <c r="AY658" s="19" t="s">
        <v>167</v>
      </c>
      <c r="BE658" s="193">
        <f>IF(N658="základní",J658,0)</f>
        <v>0</v>
      </c>
      <c r="BF658" s="193">
        <f>IF(N658="snížená",J658,0)</f>
        <v>0</v>
      </c>
      <c r="BG658" s="193">
        <f>IF(N658="zákl. přenesená",J658,0)</f>
        <v>0</v>
      </c>
      <c r="BH658" s="193">
        <f>IF(N658="sníž. přenesená",J658,0)</f>
        <v>0</v>
      </c>
      <c r="BI658" s="193">
        <f>IF(N658="nulová",J658,0)</f>
        <v>0</v>
      </c>
      <c r="BJ658" s="19" t="s">
        <v>81</v>
      </c>
      <c r="BK658" s="193">
        <f>ROUND(I658*H658,2)</f>
        <v>0</v>
      </c>
      <c r="BL658" s="19" t="s">
        <v>336</v>
      </c>
      <c r="BM658" s="192" t="s">
        <v>955</v>
      </c>
    </row>
    <row r="659" spans="1:47" s="2" customFormat="1" ht="11.25">
      <c r="A659" s="36"/>
      <c r="B659" s="37"/>
      <c r="C659" s="38"/>
      <c r="D659" s="194" t="s">
        <v>176</v>
      </c>
      <c r="E659" s="38"/>
      <c r="F659" s="195" t="s">
        <v>956</v>
      </c>
      <c r="G659" s="38"/>
      <c r="H659" s="38"/>
      <c r="I659" s="196"/>
      <c r="J659" s="38"/>
      <c r="K659" s="38"/>
      <c r="L659" s="41"/>
      <c r="M659" s="197"/>
      <c r="N659" s="198"/>
      <c r="O659" s="66"/>
      <c r="P659" s="66"/>
      <c r="Q659" s="66"/>
      <c r="R659" s="66"/>
      <c r="S659" s="66"/>
      <c r="T659" s="67"/>
      <c r="U659" s="36"/>
      <c r="V659" s="36"/>
      <c r="W659" s="36"/>
      <c r="X659" s="36"/>
      <c r="Y659" s="36"/>
      <c r="Z659" s="36"/>
      <c r="AA659" s="36"/>
      <c r="AB659" s="36"/>
      <c r="AC659" s="36"/>
      <c r="AD659" s="36"/>
      <c r="AE659" s="36"/>
      <c r="AT659" s="19" t="s">
        <v>176</v>
      </c>
      <c r="AU659" s="19" t="s">
        <v>83</v>
      </c>
    </row>
    <row r="660" spans="2:51" s="13" customFormat="1" ht="11.25">
      <c r="B660" s="199"/>
      <c r="C660" s="200"/>
      <c r="D660" s="201" t="s">
        <v>178</v>
      </c>
      <c r="E660" s="202" t="s">
        <v>21</v>
      </c>
      <c r="F660" s="203" t="s">
        <v>104</v>
      </c>
      <c r="G660" s="200"/>
      <c r="H660" s="204">
        <v>69.791</v>
      </c>
      <c r="I660" s="205"/>
      <c r="J660" s="200"/>
      <c r="K660" s="200"/>
      <c r="L660" s="206"/>
      <c r="M660" s="207"/>
      <c r="N660" s="208"/>
      <c r="O660" s="208"/>
      <c r="P660" s="208"/>
      <c r="Q660" s="208"/>
      <c r="R660" s="208"/>
      <c r="S660" s="208"/>
      <c r="T660" s="209"/>
      <c r="AT660" s="210" t="s">
        <v>178</v>
      </c>
      <c r="AU660" s="210" t="s">
        <v>83</v>
      </c>
      <c r="AV660" s="13" t="s">
        <v>83</v>
      </c>
      <c r="AW660" s="13" t="s">
        <v>34</v>
      </c>
      <c r="AX660" s="13" t="s">
        <v>73</v>
      </c>
      <c r="AY660" s="210" t="s">
        <v>167</v>
      </c>
    </row>
    <row r="661" spans="2:51" s="14" customFormat="1" ht="11.25">
      <c r="B661" s="211"/>
      <c r="C661" s="212"/>
      <c r="D661" s="201" t="s">
        <v>178</v>
      </c>
      <c r="E661" s="213" t="s">
        <v>21</v>
      </c>
      <c r="F661" s="214" t="s">
        <v>180</v>
      </c>
      <c r="G661" s="212"/>
      <c r="H661" s="215">
        <v>69.791</v>
      </c>
      <c r="I661" s="216"/>
      <c r="J661" s="212"/>
      <c r="K661" s="212"/>
      <c r="L661" s="217"/>
      <c r="M661" s="218"/>
      <c r="N661" s="219"/>
      <c r="O661" s="219"/>
      <c r="P661" s="219"/>
      <c r="Q661" s="219"/>
      <c r="R661" s="219"/>
      <c r="S661" s="219"/>
      <c r="T661" s="220"/>
      <c r="AT661" s="221" t="s">
        <v>178</v>
      </c>
      <c r="AU661" s="221" t="s">
        <v>83</v>
      </c>
      <c r="AV661" s="14" t="s">
        <v>168</v>
      </c>
      <c r="AW661" s="14" t="s">
        <v>34</v>
      </c>
      <c r="AX661" s="14" t="s">
        <v>81</v>
      </c>
      <c r="AY661" s="221" t="s">
        <v>167</v>
      </c>
    </row>
    <row r="662" spans="1:65" s="2" customFormat="1" ht="16.5" customHeight="1">
      <c r="A662" s="36"/>
      <c r="B662" s="37"/>
      <c r="C662" s="181" t="s">
        <v>957</v>
      </c>
      <c r="D662" s="181" t="s">
        <v>170</v>
      </c>
      <c r="E662" s="182" t="s">
        <v>958</v>
      </c>
      <c r="F662" s="183" t="s">
        <v>959</v>
      </c>
      <c r="G662" s="184" t="s">
        <v>106</v>
      </c>
      <c r="H662" s="185">
        <v>31.688</v>
      </c>
      <c r="I662" s="186"/>
      <c r="J662" s="187">
        <f>ROUND(I662*H662,2)</f>
        <v>0</v>
      </c>
      <c r="K662" s="183" t="s">
        <v>173</v>
      </c>
      <c r="L662" s="41"/>
      <c r="M662" s="188" t="s">
        <v>21</v>
      </c>
      <c r="N662" s="189" t="s">
        <v>44</v>
      </c>
      <c r="O662" s="66"/>
      <c r="P662" s="190">
        <f>O662*H662</f>
        <v>0</v>
      </c>
      <c r="Q662" s="190">
        <v>0.0015</v>
      </c>
      <c r="R662" s="190">
        <f>Q662*H662</f>
        <v>0.047532</v>
      </c>
      <c r="S662" s="190">
        <v>0</v>
      </c>
      <c r="T662" s="191">
        <f>S662*H662</f>
        <v>0</v>
      </c>
      <c r="U662" s="36"/>
      <c r="V662" s="36"/>
      <c r="W662" s="36"/>
      <c r="X662" s="36"/>
      <c r="Y662" s="36"/>
      <c r="Z662" s="36"/>
      <c r="AA662" s="36"/>
      <c r="AB662" s="36"/>
      <c r="AC662" s="36"/>
      <c r="AD662" s="36"/>
      <c r="AE662" s="36"/>
      <c r="AR662" s="192" t="s">
        <v>336</v>
      </c>
      <c r="AT662" s="192" t="s">
        <v>170</v>
      </c>
      <c r="AU662" s="192" t="s">
        <v>83</v>
      </c>
      <c r="AY662" s="19" t="s">
        <v>167</v>
      </c>
      <c r="BE662" s="193">
        <f>IF(N662="základní",J662,0)</f>
        <v>0</v>
      </c>
      <c r="BF662" s="193">
        <f>IF(N662="snížená",J662,0)</f>
        <v>0</v>
      </c>
      <c r="BG662" s="193">
        <f>IF(N662="zákl. přenesená",J662,0)</f>
        <v>0</v>
      </c>
      <c r="BH662" s="193">
        <f>IF(N662="sníž. přenesená",J662,0)</f>
        <v>0</v>
      </c>
      <c r="BI662" s="193">
        <f>IF(N662="nulová",J662,0)</f>
        <v>0</v>
      </c>
      <c r="BJ662" s="19" t="s">
        <v>81</v>
      </c>
      <c r="BK662" s="193">
        <f>ROUND(I662*H662,2)</f>
        <v>0</v>
      </c>
      <c r="BL662" s="19" t="s">
        <v>336</v>
      </c>
      <c r="BM662" s="192" t="s">
        <v>960</v>
      </c>
    </row>
    <row r="663" spans="1:47" s="2" customFormat="1" ht="11.25">
      <c r="A663" s="36"/>
      <c r="B663" s="37"/>
      <c r="C663" s="38"/>
      <c r="D663" s="194" t="s">
        <v>176</v>
      </c>
      <c r="E663" s="38"/>
      <c r="F663" s="195" t="s">
        <v>961</v>
      </c>
      <c r="G663" s="38"/>
      <c r="H663" s="38"/>
      <c r="I663" s="196"/>
      <c r="J663" s="38"/>
      <c r="K663" s="38"/>
      <c r="L663" s="41"/>
      <c r="M663" s="197"/>
      <c r="N663" s="198"/>
      <c r="O663" s="66"/>
      <c r="P663" s="66"/>
      <c r="Q663" s="66"/>
      <c r="R663" s="66"/>
      <c r="S663" s="66"/>
      <c r="T663" s="67"/>
      <c r="U663" s="36"/>
      <c r="V663" s="36"/>
      <c r="W663" s="36"/>
      <c r="X663" s="36"/>
      <c r="Y663" s="36"/>
      <c r="Z663" s="36"/>
      <c r="AA663" s="36"/>
      <c r="AB663" s="36"/>
      <c r="AC663" s="36"/>
      <c r="AD663" s="36"/>
      <c r="AE663" s="36"/>
      <c r="AT663" s="19" t="s">
        <v>176</v>
      </c>
      <c r="AU663" s="19" t="s">
        <v>83</v>
      </c>
    </row>
    <row r="664" spans="2:51" s="15" customFormat="1" ht="11.25">
      <c r="B664" s="222"/>
      <c r="C664" s="223"/>
      <c r="D664" s="201" t="s">
        <v>178</v>
      </c>
      <c r="E664" s="224" t="s">
        <v>21</v>
      </c>
      <c r="F664" s="225" t="s">
        <v>962</v>
      </c>
      <c r="G664" s="223"/>
      <c r="H664" s="224" t="s">
        <v>21</v>
      </c>
      <c r="I664" s="226"/>
      <c r="J664" s="223"/>
      <c r="K664" s="223"/>
      <c r="L664" s="227"/>
      <c r="M664" s="228"/>
      <c r="N664" s="229"/>
      <c r="O664" s="229"/>
      <c r="P664" s="229"/>
      <c r="Q664" s="229"/>
      <c r="R664" s="229"/>
      <c r="S664" s="229"/>
      <c r="T664" s="230"/>
      <c r="AT664" s="231" t="s">
        <v>178</v>
      </c>
      <c r="AU664" s="231" t="s">
        <v>83</v>
      </c>
      <c r="AV664" s="15" t="s">
        <v>81</v>
      </c>
      <c r="AW664" s="15" t="s">
        <v>34</v>
      </c>
      <c r="AX664" s="15" t="s">
        <v>73</v>
      </c>
      <c r="AY664" s="231" t="s">
        <v>167</v>
      </c>
    </row>
    <row r="665" spans="2:51" s="13" customFormat="1" ht="11.25">
      <c r="B665" s="199"/>
      <c r="C665" s="200"/>
      <c r="D665" s="201" t="s">
        <v>178</v>
      </c>
      <c r="E665" s="202" t="s">
        <v>21</v>
      </c>
      <c r="F665" s="203" t="s">
        <v>963</v>
      </c>
      <c r="G665" s="200"/>
      <c r="H665" s="204">
        <v>1.29</v>
      </c>
      <c r="I665" s="205"/>
      <c r="J665" s="200"/>
      <c r="K665" s="200"/>
      <c r="L665" s="206"/>
      <c r="M665" s="207"/>
      <c r="N665" s="208"/>
      <c r="O665" s="208"/>
      <c r="P665" s="208"/>
      <c r="Q665" s="208"/>
      <c r="R665" s="208"/>
      <c r="S665" s="208"/>
      <c r="T665" s="209"/>
      <c r="AT665" s="210" t="s">
        <v>178</v>
      </c>
      <c r="AU665" s="210" t="s">
        <v>83</v>
      </c>
      <c r="AV665" s="13" t="s">
        <v>83</v>
      </c>
      <c r="AW665" s="13" t="s">
        <v>34</v>
      </c>
      <c r="AX665" s="13" t="s">
        <v>73</v>
      </c>
      <c r="AY665" s="210" t="s">
        <v>167</v>
      </c>
    </row>
    <row r="666" spans="2:51" s="13" customFormat="1" ht="11.25">
      <c r="B666" s="199"/>
      <c r="C666" s="200"/>
      <c r="D666" s="201" t="s">
        <v>178</v>
      </c>
      <c r="E666" s="202" t="s">
        <v>21</v>
      </c>
      <c r="F666" s="203" t="s">
        <v>964</v>
      </c>
      <c r="G666" s="200"/>
      <c r="H666" s="204">
        <v>0.93</v>
      </c>
      <c r="I666" s="205"/>
      <c r="J666" s="200"/>
      <c r="K666" s="200"/>
      <c r="L666" s="206"/>
      <c r="M666" s="207"/>
      <c r="N666" s="208"/>
      <c r="O666" s="208"/>
      <c r="P666" s="208"/>
      <c r="Q666" s="208"/>
      <c r="R666" s="208"/>
      <c r="S666" s="208"/>
      <c r="T666" s="209"/>
      <c r="AT666" s="210" t="s">
        <v>178</v>
      </c>
      <c r="AU666" s="210" t="s">
        <v>83</v>
      </c>
      <c r="AV666" s="13" t="s">
        <v>83</v>
      </c>
      <c r="AW666" s="13" t="s">
        <v>34</v>
      </c>
      <c r="AX666" s="13" t="s">
        <v>73</v>
      </c>
      <c r="AY666" s="210" t="s">
        <v>167</v>
      </c>
    </row>
    <row r="667" spans="2:51" s="13" customFormat="1" ht="11.25">
      <c r="B667" s="199"/>
      <c r="C667" s="200"/>
      <c r="D667" s="201" t="s">
        <v>178</v>
      </c>
      <c r="E667" s="202" t="s">
        <v>21</v>
      </c>
      <c r="F667" s="203" t="s">
        <v>965</v>
      </c>
      <c r="G667" s="200"/>
      <c r="H667" s="204">
        <v>1.29</v>
      </c>
      <c r="I667" s="205"/>
      <c r="J667" s="200"/>
      <c r="K667" s="200"/>
      <c r="L667" s="206"/>
      <c r="M667" s="207"/>
      <c r="N667" s="208"/>
      <c r="O667" s="208"/>
      <c r="P667" s="208"/>
      <c r="Q667" s="208"/>
      <c r="R667" s="208"/>
      <c r="S667" s="208"/>
      <c r="T667" s="209"/>
      <c r="AT667" s="210" t="s">
        <v>178</v>
      </c>
      <c r="AU667" s="210" t="s">
        <v>83</v>
      </c>
      <c r="AV667" s="13" t="s">
        <v>83</v>
      </c>
      <c r="AW667" s="13" t="s">
        <v>34</v>
      </c>
      <c r="AX667" s="13" t="s">
        <v>73</v>
      </c>
      <c r="AY667" s="210" t="s">
        <v>167</v>
      </c>
    </row>
    <row r="668" spans="2:51" s="13" customFormat="1" ht="11.25">
      <c r="B668" s="199"/>
      <c r="C668" s="200"/>
      <c r="D668" s="201" t="s">
        <v>178</v>
      </c>
      <c r="E668" s="202" t="s">
        <v>21</v>
      </c>
      <c r="F668" s="203" t="s">
        <v>966</v>
      </c>
      <c r="G668" s="200"/>
      <c r="H668" s="204">
        <v>0.93</v>
      </c>
      <c r="I668" s="205"/>
      <c r="J668" s="200"/>
      <c r="K668" s="200"/>
      <c r="L668" s="206"/>
      <c r="M668" s="207"/>
      <c r="N668" s="208"/>
      <c r="O668" s="208"/>
      <c r="P668" s="208"/>
      <c r="Q668" s="208"/>
      <c r="R668" s="208"/>
      <c r="S668" s="208"/>
      <c r="T668" s="209"/>
      <c r="AT668" s="210" t="s">
        <v>178</v>
      </c>
      <c r="AU668" s="210" t="s">
        <v>83</v>
      </c>
      <c r="AV668" s="13" t="s">
        <v>83</v>
      </c>
      <c r="AW668" s="13" t="s">
        <v>34</v>
      </c>
      <c r="AX668" s="13" t="s">
        <v>73</v>
      </c>
      <c r="AY668" s="210" t="s">
        <v>167</v>
      </c>
    </row>
    <row r="669" spans="2:51" s="13" customFormat="1" ht="11.25">
      <c r="B669" s="199"/>
      <c r="C669" s="200"/>
      <c r="D669" s="201" t="s">
        <v>178</v>
      </c>
      <c r="E669" s="202" t="s">
        <v>21</v>
      </c>
      <c r="F669" s="203" t="s">
        <v>967</v>
      </c>
      <c r="G669" s="200"/>
      <c r="H669" s="204">
        <v>1.08</v>
      </c>
      <c r="I669" s="205"/>
      <c r="J669" s="200"/>
      <c r="K669" s="200"/>
      <c r="L669" s="206"/>
      <c r="M669" s="207"/>
      <c r="N669" s="208"/>
      <c r="O669" s="208"/>
      <c r="P669" s="208"/>
      <c r="Q669" s="208"/>
      <c r="R669" s="208"/>
      <c r="S669" s="208"/>
      <c r="T669" s="209"/>
      <c r="AT669" s="210" t="s">
        <v>178</v>
      </c>
      <c r="AU669" s="210" t="s">
        <v>83</v>
      </c>
      <c r="AV669" s="13" t="s">
        <v>83</v>
      </c>
      <c r="AW669" s="13" t="s">
        <v>34</v>
      </c>
      <c r="AX669" s="13" t="s">
        <v>73</v>
      </c>
      <c r="AY669" s="210" t="s">
        <v>167</v>
      </c>
    </row>
    <row r="670" spans="2:51" s="13" customFormat="1" ht="11.25">
      <c r="B670" s="199"/>
      <c r="C670" s="200"/>
      <c r="D670" s="201" t="s">
        <v>178</v>
      </c>
      <c r="E670" s="202" t="s">
        <v>21</v>
      </c>
      <c r="F670" s="203" t="s">
        <v>968</v>
      </c>
      <c r="G670" s="200"/>
      <c r="H670" s="204">
        <v>0.93</v>
      </c>
      <c r="I670" s="205"/>
      <c r="J670" s="200"/>
      <c r="K670" s="200"/>
      <c r="L670" s="206"/>
      <c r="M670" s="207"/>
      <c r="N670" s="208"/>
      <c r="O670" s="208"/>
      <c r="P670" s="208"/>
      <c r="Q670" s="208"/>
      <c r="R670" s="208"/>
      <c r="S670" s="208"/>
      <c r="T670" s="209"/>
      <c r="AT670" s="210" t="s">
        <v>178</v>
      </c>
      <c r="AU670" s="210" t="s">
        <v>83</v>
      </c>
      <c r="AV670" s="13" t="s">
        <v>83</v>
      </c>
      <c r="AW670" s="13" t="s">
        <v>34</v>
      </c>
      <c r="AX670" s="13" t="s">
        <v>73</v>
      </c>
      <c r="AY670" s="210" t="s">
        <v>167</v>
      </c>
    </row>
    <row r="671" spans="2:51" s="13" customFormat="1" ht="11.25">
      <c r="B671" s="199"/>
      <c r="C671" s="200"/>
      <c r="D671" s="201" t="s">
        <v>178</v>
      </c>
      <c r="E671" s="202" t="s">
        <v>21</v>
      </c>
      <c r="F671" s="203" t="s">
        <v>969</v>
      </c>
      <c r="G671" s="200"/>
      <c r="H671" s="204">
        <v>1.89</v>
      </c>
      <c r="I671" s="205"/>
      <c r="J671" s="200"/>
      <c r="K671" s="200"/>
      <c r="L671" s="206"/>
      <c r="M671" s="207"/>
      <c r="N671" s="208"/>
      <c r="O671" s="208"/>
      <c r="P671" s="208"/>
      <c r="Q671" s="208"/>
      <c r="R671" s="208"/>
      <c r="S671" s="208"/>
      <c r="T671" s="209"/>
      <c r="AT671" s="210" t="s">
        <v>178</v>
      </c>
      <c r="AU671" s="210" t="s">
        <v>83</v>
      </c>
      <c r="AV671" s="13" t="s">
        <v>83</v>
      </c>
      <c r="AW671" s="13" t="s">
        <v>34</v>
      </c>
      <c r="AX671" s="13" t="s">
        <v>73</v>
      </c>
      <c r="AY671" s="210" t="s">
        <v>167</v>
      </c>
    </row>
    <row r="672" spans="2:51" s="13" customFormat="1" ht="11.25">
      <c r="B672" s="199"/>
      <c r="C672" s="200"/>
      <c r="D672" s="201" t="s">
        <v>178</v>
      </c>
      <c r="E672" s="202" t="s">
        <v>21</v>
      </c>
      <c r="F672" s="203" t="s">
        <v>970</v>
      </c>
      <c r="G672" s="200"/>
      <c r="H672" s="204">
        <v>17.01</v>
      </c>
      <c r="I672" s="205"/>
      <c r="J672" s="200"/>
      <c r="K672" s="200"/>
      <c r="L672" s="206"/>
      <c r="M672" s="207"/>
      <c r="N672" s="208"/>
      <c r="O672" s="208"/>
      <c r="P672" s="208"/>
      <c r="Q672" s="208"/>
      <c r="R672" s="208"/>
      <c r="S672" s="208"/>
      <c r="T672" s="209"/>
      <c r="AT672" s="210" t="s">
        <v>178</v>
      </c>
      <c r="AU672" s="210" t="s">
        <v>83</v>
      </c>
      <c r="AV672" s="13" t="s">
        <v>83</v>
      </c>
      <c r="AW672" s="13" t="s">
        <v>34</v>
      </c>
      <c r="AX672" s="13" t="s">
        <v>73</v>
      </c>
      <c r="AY672" s="210" t="s">
        <v>167</v>
      </c>
    </row>
    <row r="673" spans="2:51" s="14" customFormat="1" ht="11.25">
      <c r="B673" s="211"/>
      <c r="C673" s="212"/>
      <c r="D673" s="201" t="s">
        <v>178</v>
      </c>
      <c r="E673" s="213" t="s">
        <v>108</v>
      </c>
      <c r="F673" s="214" t="s">
        <v>180</v>
      </c>
      <c r="G673" s="212"/>
      <c r="H673" s="215">
        <v>25.35</v>
      </c>
      <c r="I673" s="216"/>
      <c r="J673" s="212"/>
      <c r="K673" s="212"/>
      <c r="L673" s="217"/>
      <c r="M673" s="218"/>
      <c r="N673" s="219"/>
      <c r="O673" s="219"/>
      <c r="P673" s="219"/>
      <c r="Q673" s="219"/>
      <c r="R673" s="219"/>
      <c r="S673" s="219"/>
      <c r="T673" s="220"/>
      <c r="AT673" s="221" t="s">
        <v>178</v>
      </c>
      <c r="AU673" s="221" t="s">
        <v>83</v>
      </c>
      <c r="AV673" s="14" t="s">
        <v>168</v>
      </c>
      <c r="AW673" s="14" t="s">
        <v>34</v>
      </c>
      <c r="AX673" s="14" t="s">
        <v>73</v>
      </c>
      <c r="AY673" s="221" t="s">
        <v>167</v>
      </c>
    </row>
    <row r="674" spans="2:51" s="13" customFormat="1" ht="11.25">
      <c r="B674" s="199"/>
      <c r="C674" s="200"/>
      <c r="D674" s="201" t="s">
        <v>178</v>
      </c>
      <c r="E674" s="202" t="s">
        <v>21</v>
      </c>
      <c r="F674" s="203" t="s">
        <v>971</v>
      </c>
      <c r="G674" s="200"/>
      <c r="H674" s="204">
        <v>6.338</v>
      </c>
      <c r="I674" s="205"/>
      <c r="J674" s="200"/>
      <c r="K674" s="200"/>
      <c r="L674" s="206"/>
      <c r="M674" s="207"/>
      <c r="N674" s="208"/>
      <c r="O674" s="208"/>
      <c r="P674" s="208"/>
      <c r="Q674" s="208"/>
      <c r="R674" s="208"/>
      <c r="S674" s="208"/>
      <c r="T674" s="209"/>
      <c r="AT674" s="210" t="s">
        <v>178</v>
      </c>
      <c r="AU674" s="210" t="s">
        <v>83</v>
      </c>
      <c r="AV674" s="13" t="s">
        <v>83</v>
      </c>
      <c r="AW674" s="13" t="s">
        <v>34</v>
      </c>
      <c r="AX674" s="13" t="s">
        <v>73</v>
      </c>
      <c r="AY674" s="210" t="s">
        <v>167</v>
      </c>
    </row>
    <row r="675" spans="2:51" s="16" customFormat="1" ht="11.25">
      <c r="B675" s="232"/>
      <c r="C675" s="233"/>
      <c r="D675" s="201" t="s">
        <v>178</v>
      </c>
      <c r="E675" s="234" t="s">
        <v>21</v>
      </c>
      <c r="F675" s="235" t="s">
        <v>230</v>
      </c>
      <c r="G675" s="233"/>
      <c r="H675" s="236">
        <v>31.688</v>
      </c>
      <c r="I675" s="237"/>
      <c r="J675" s="233"/>
      <c r="K675" s="233"/>
      <c r="L675" s="238"/>
      <c r="M675" s="239"/>
      <c r="N675" s="240"/>
      <c r="O675" s="240"/>
      <c r="P675" s="240"/>
      <c r="Q675" s="240"/>
      <c r="R675" s="240"/>
      <c r="S675" s="240"/>
      <c r="T675" s="241"/>
      <c r="AT675" s="242" t="s">
        <v>178</v>
      </c>
      <c r="AU675" s="242" t="s">
        <v>83</v>
      </c>
      <c r="AV675" s="16" t="s">
        <v>174</v>
      </c>
      <c r="AW675" s="16" t="s">
        <v>34</v>
      </c>
      <c r="AX675" s="16" t="s">
        <v>81</v>
      </c>
      <c r="AY675" s="242" t="s">
        <v>167</v>
      </c>
    </row>
    <row r="676" spans="1:65" s="2" customFormat="1" ht="16.5" customHeight="1">
      <c r="A676" s="36"/>
      <c r="B676" s="37"/>
      <c r="C676" s="181" t="s">
        <v>972</v>
      </c>
      <c r="D676" s="181" t="s">
        <v>170</v>
      </c>
      <c r="E676" s="182" t="s">
        <v>973</v>
      </c>
      <c r="F676" s="183" t="s">
        <v>974</v>
      </c>
      <c r="G676" s="184" t="s">
        <v>183</v>
      </c>
      <c r="H676" s="185">
        <v>23.1</v>
      </c>
      <c r="I676" s="186"/>
      <c r="J676" s="187">
        <f>ROUND(I676*H676,2)</f>
        <v>0</v>
      </c>
      <c r="K676" s="183" t="s">
        <v>173</v>
      </c>
      <c r="L676" s="41"/>
      <c r="M676" s="188" t="s">
        <v>21</v>
      </c>
      <c r="N676" s="189" t="s">
        <v>44</v>
      </c>
      <c r="O676" s="66"/>
      <c r="P676" s="190">
        <f>O676*H676</f>
        <v>0</v>
      </c>
      <c r="Q676" s="190">
        <v>0.00017</v>
      </c>
      <c r="R676" s="190">
        <f>Q676*H676</f>
        <v>0.003927000000000001</v>
      </c>
      <c r="S676" s="190">
        <v>0</v>
      </c>
      <c r="T676" s="191">
        <f>S676*H676</f>
        <v>0</v>
      </c>
      <c r="U676" s="36"/>
      <c r="V676" s="36"/>
      <c r="W676" s="36"/>
      <c r="X676" s="36"/>
      <c r="Y676" s="36"/>
      <c r="Z676" s="36"/>
      <c r="AA676" s="36"/>
      <c r="AB676" s="36"/>
      <c r="AC676" s="36"/>
      <c r="AD676" s="36"/>
      <c r="AE676" s="36"/>
      <c r="AR676" s="192" t="s">
        <v>336</v>
      </c>
      <c r="AT676" s="192" t="s">
        <v>170</v>
      </c>
      <c r="AU676" s="192" t="s">
        <v>83</v>
      </c>
      <c r="AY676" s="19" t="s">
        <v>167</v>
      </c>
      <c r="BE676" s="193">
        <f>IF(N676="základní",J676,0)</f>
        <v>0</v>
      </c>
      <c r="BF676" s="193">
        <f>IF(N676="snížená",J676,0)</f>
        <v>0</v>
      </c>
      <c r="BG676" s="193">
        <f>IF(N676="zákl. přenesená",J676,0)</f>
        <v>0</v>
      </c>
      <c r="BH676" s="193">
        <f>IF(N676="sníž. přenesená",J676,0)</f>
        <v>0</v>
      </c>
      <c r="BI676" s="193">
        <f>IF(N676="nulová",J676,0)</f>
        <v>0</v>
      </c>
      <c r="BJ676" s="19" t="s">
        <v>81</v>
      </c>
      <c r="BK676" s="193">
        <f>ROUND(I676*H676,2)</f>
        <v>0</v>
      </c>
      <c r="BL676" s="19" t="s">
        <v>336</v>
      </c>
      <c r="BM676" s="192" t="s">
        <v>975</v>
      </c>
    </row>
    <row r="677" spans="1:47" s="2" customFormat="1" ht="11.25">
      <c r="A677" s="36"/>
      <c r="B677" s="37"/>
      <c r="C677" s="38"/>
      <c r="D677" s="194" t="s">
        <v>176</v>
      </c>
      <c r="E677" s="38"/>
      <c r="F677" s="195" t="s">
        <v>976</v>
      </c>
      <c r="G677" s="38"/>
      <c r="H677" s="38"/>
      <c r="I677" s="196"/>
      <c r="J677" s="38"/>
      <c r="K677" s="38"/>
      <c r="L677" s="41"/>
      <c r="M677" s="197"/>
      <c r="N677" s="198"/>
      <c r="O677" s="66"/>
      <c r="P677" s="66"/>
      <c r="Q677" s="66"/>
      <c r="R677" s="66"/>
      <c r="S677" s="66"/>
      <c r="T677" s="67"/>
      <c r="U677" s="36"/>
      <c r="V677" s="36"/>
      <c r="W677" s="36"/>
      <c r="X677" s="36"/>
      <c r="Y677" s="36"/>
      <c r="Z677" s="36"/>
      <c r="AA677" s="36"/>
      <c r="AB677" s="36"/>
      <c r="AC677" s="36"/>
      <c r="AD677" s="36"/>
      <c r="AE677" s="36"/>
      <c r="AT677" s="19" t="s">
        <v>176</v>
      </c>
      <c r="AU677" s="19" t="s">
        <v>83</v>
      </c>
    </row>
    <row r="678" spans="2:51" s="13" customFormat="1" ht="11.25">
      <c r="B678" s="199"/>
      <c r="C678" s="200"/>
      <c r="D678" s="201" t="s">
        <v>178</v>
      </c>
      <c r="E678" s="202" t="s">
        <v>21</v>
      </c>
      <c r="F678" s="203" t="s">
        <v>977</v>
      </c>
      <c r="G678" s="200"/>
      <c r="H678" s="204">
        <v>23.1</v>
      </c>
      <c r="I678" s="205"/>
      <c r="J678" s="200"/>
      <c r="K678" s="200"/>
      <c r="L678" s="206"/>
      <c r="M678" s="207"/>
      <c r="N678" s="208"/>
      <c r="O678" s="208"/>
      <c r="P678" s="208"/>
      <c r="Q678" s="208"/>
      <c r="R678" s="208"/>
      <c r="S678" s="208"/>
      <c r="T678" s="209"/>
      <c r="AT678" s="210" t="s">
        <v>178</v>
      </c>
      <c r="AU678" s="210" t="s">
        <v>83</v>
      </c>
      <c r="AV678" s="13" t="s">
        <v>83</v>
      </c>
      <c r="AW678" s="13" t="s">
        <v>34</v>
      </c>
      <c r="AX678" s="13" t="s">
        <v>73</v>
      </c>
      <c r="AY678" s="210" t="s">
        <v>167</v>
      </c>
    </row>
    <row r="679" spans="2:51" s="14" customFormat="1" ht="11.25">
      <c r="B679" s="211"/>
      <c r="C679" s="212"/>
      <c r="D679" s="201" t="s">
        <v>178</v>
      </c>
      <c r="E679" s="213" t="s">
        <v>21</v>
      </c>
      <c r="F679" s="214" t="s">
        <v>180</v>
      </c>
      <c r="G679" s="212"/>
      <c r="H679" s="215">
        <v>23.1</v>
      </c>
      <c r="I679" s="216"/>
      <c r="J679" s="212"/>
      <c r="K679" s="212"/>
      <c r="L679" s="217"/>
      <c r="M679" s="218"/>
      <c r="N679" s="219"/>
      <c r="O679" s="219"/>
      <c r="P679" s="219"/>
      <c r="Q679" s="219"/>
      <c r="R679" s="219"/>
      <c r="S679" s="219"/>
      <c r="T679" s="220"/>
      <c r="AT679" s="221" t="s">
        <v>178</v>
      </c>
      <c r="AU679" s="221" t="s">
        <v>83</v>
      </c>
      <c r="AV679" s="14" t="s">
        <v>168</v>
      </c>
      <c r="AW679" s="14" t="s">
        <v>34</v>
      </c>
      <c r="AX679" s="14" t="s">
        <v>81</v>
      </c>
      <c r="AY679" s="221" t="s">
        <v>167</v>
      </c>
    </row>
    <row r="680" spans="1:65" s="2" customFormat="1" ht="16.5" customHeight="1">
      <c r="A680" s="36"/>
      <c r="B680" s="37"/>
      <c r="C680" s="243" t="s">
        <v>978</v>
      </c>
      <c r="D680" s="243" t="s">
        <v>378</v>
      </c>
      <c r="E680" s="244" t="s">
        <v>780</v>
      </c>
      <c r="F680" s="245" t="s">
        <v>781</v>
      </c>
      <c r="G680" s="246" t="s">
        <v>183</v>
      </c>
      <c r="H680" s="247">
        <v>24.255</v>
      </c>
      <c r="I680" s="248"/>
      <c r="J680" s="249">
        <f>ROUND(I680*H680,2)</f>
        <v>0</v>
      </c>
      <c r="K680" s="245" t="s">
        <v>173</v>
      </c>
      <c r="L680" s="250"/>
      <c r="M680" s="251" t="s">
        <v>21</v>
      </c>
      <c r="N680" s="252" t="s">
        <v>44</v>
      </c>
      <c r="O680" s="66"/>
      <c r="P680" s="190">
        <f>O680*H680</f>
        <v>0</v>
      </c>
      <c r="Q680" s="190">
        <v>4E-05</v>
      </c>
      <c r="R680" s="190">
        <f>Q680*H680</f>
        <v>0.0009702000000000001</v>
      </c>
      <c r="S680" s="190">
        <v>0</v>
      </c>
      <c r="T680" s="191">
        <f>S680*H680</f>
        <v>0</v>
      </c>
      <c r="U680" s="36"/>
      <c r="V680" s="36"/>
      <c r="W680" s="36"/>
      <c r="X680" s="36"/>
      <c r="Y680" s="36"/>
      <c r="Z680" s="36"/>
      <c r="AA680" s="36"/>
      <c r="AB680" s="36"/>
      <c r="AC680" s="36"/>
      <c r="AD680" s="36"/>
      <c r="AE680" s="36"/>
      <c r="AR680" s="192" t="s">
        <v>433</v>
      </c>
      <c r="AT680" s="192" t="s">
        <v>378</v>
      </c>
      <c r="AU680" s="192" t="s">
        <v>83</v>
      </c>
      <c r="AY680" s="19" t="s">
        <v>167</v>
      </c>
      <c r="BE680" s="193">
        <f>IF(N680="základní",J680,0)</f>
        <v>0</v>
      </c>
      <c r="BF680" s="193">
        <f>IF(N680="snížená",J680,0)</f>
        <v>0</v>
      </c>
      <c r="BG680" s="193">
        <f>IF(N680="zákl. přenesená",J680,0)</f>
        <v>0</v>
      </c>
      <c r="BH680" s="193">
        <f>IF(N680="sníž. přenesená",J680,0)</f>
        <v>0</v>
      </c>
      <c r="BI680" s="193">
        <f>IF(N680="nulová",J680,0)</f>
        <v>0</v>
      </c>
      <c r="BJ680" s="19" t="s">
        <v>81</v>
      </c>
      <c r="BK680" s="193">
        <f>ROUND(I680*H680,2)</f>
        <v>0</v>
      </c>
      <c r="BL680" s="19" t="s">
        <v>336</v>
      </c>
      <c r="BM680" s="192" t="s">
        <v>979</v>
      </c>
    </row>
    <row r="681" spans="2:51" s="13" customFormat="1" ht="11.25">
      <c r="B681" s="199"/>
      <c r="C681" s="200"/>
      <c r="D681" s="201" t="s">
        <v>178</v>
      </c>
      <c r="E681" s="200"/>
      <c r="F681" s="203" t="s">
        <v>980</v>
      </c>
      <c r="G681" s="200"/>
      <c r="H681" s="204">
        <v>24.255</v>
      </c>
      <c r="I681" s="205"/>
      <c r="J681" s="200"/>
      <c r="K681" s="200"/>
      <c r="L681" s="206"/>
      <c r="M681" s="207"/>
      <c r="N681" s="208"/>
      <c r="O681" s="208"/>
      <c r="P681" s="208"/>
      <c r="Q681" s="208"/>
      <c r="R681" s="208"/>
      <c r="S681" s="208"/>
      <c r="T681" s="209"/>
      <c r="AT681" s="210" t="s">
        <v>178</v>
      </c>
      <c r="AU681" s="210" t="s">
        <v>83</v>
      </c>
      <c r="AV681" s="13" t="s">
        <v>83</v>
      </c>
      <c r="AW681" s="13" t="s">
        <v>4</v>
      </c>
      <c r="AX681" s="13" t="s">
        <v>81</v>
      </c>
      <c r="AY681" s="210" t="s">
        <v>167</v>
      </c>
    </row>
    <row r="682" spans="1:65" s="2" customFormat="1" ht="16.5" customHeight="1">
      <c r="A682" s="36"/>
      <c r="B682" s="37"/>
      <c r="C682" s="181" t="s">
        <v>981</v>
      </c>
      <c r="D682" s="181" t="s">
        <v>170</v>
      </c>
      <c r="E682" s="182" t="s">
        <v>982</v>
      </c>
      <c r="F682" s="183" t="s">
        <v>983</v>
      </c>
      <c r="G682" s="184" t="s">
        <v>267</v>
      </c>
      <c r="H682" s="185">
        <v>9</v>
      </c>
      <c r="I682" s="186"/>
      <c r="J682" s="187">
        <f>ROUND(I682*H682,2)</f>
        <v>0</v>
      </c>
      <c r="K682" s="183" t="s">
        <v>173</v>
      </c>
      <c r="L682" s="41"/>
      <c r="M682" s="188" t="s">
        <v>21</v>
      </c>
      <c r="N682" s="189" t="s">
        <v>44</v>
      </c>
      <c r="O682" s="66"/>
      <c r="P682" s="190">
        <f>O682*H682</f>
        <v>0</v>
      </c>
      <c r="Q682" s="190">
        <v>0.00017</v>
      </c>
      <c r="R682" s="190">
        <f>Q682*H682</f>
        <v>0.0015300000000000001</v>
      </c>
      <c r="S682" s="190">
        <v>0</v>
      </c>
      <c r="T682" s="191">
        <f>S682*H682</f>
        <v>0</v>
      </c>
      <c r="U682" s="36"/>
      <c r="V682" s="36"/>
      <c r="W682" s="36"/>
      <c r="X682" s="36"/>
      <c r="Y682" s="36"/>
      <c r="Z682" s="36"/>
      <c r="AA682" s="36"/>
      <c r="AB682" s="36"/>
      <c r="AC682" s="36"/>
      <c r="AD682" s="36"/>
      <c r="AE682" s="36"/>
      <c r="AR682" s="192" t="s">
        <v>336</v>
      </c>
      <c r="AT682" s="192" t="s">
        <v>170</v>
      </c>
      <c r="AU682" s="192" t="s">
        <v>83</v>
      </c>
      <c r="AY682" s="19" t="s">
        <v>167</v>
      </c>
      <c r="BE682" s="193">
        <f>IF(N682="základní",J682,0)</f>
        <v>0</v>
      </c>
      <c r="BF682" s="193">
        <f>IF(N682="snížená",J682,0)</f>
        <v>0</v>
      </c>
      <c r="BG682" s="193">
        <f>IF(N682="zákl. přenesená",J682,0)</f>
        <v>0</v>
      </c>
      <c r="BH682" s="193">
        <f>IF(N682="sníž. přenesená",J682,0)</f>
        <v>0</v>
      </c>
      <c r="BI682" s="193">
        <f>IF(N682="nulová",J682,0)</f>
        <v>0</v>
      </c>
      <c r="BJ682" s="19" t="s">
        <v>81</v>
      </c>
      <c r="BK682" s="193">
        <f>ROUND(I682*H682,2)</f>
        <v>0</v>
      </c>
      <c r="BL682" s="19" t="s">
        <v>336</v>
      </c>
      <c r="BM682" s="192" t="s">
        <v>984</v>
      </c>
    </row>
    <row r="683" spans="1:47" s="2" customFormat="1" ht="11.25">
      <c r="A683" s="36"/>
      <c r="B683" s="37"/>
      <c r="C683" s="38"/>
      <c r="D683" s="194" t="s">
        <v>176</v>
      </c>
      <c r="E683" s="38"/>
      <c r="F683" s="195" t="s">
        <v>985</v>
      </c>
      <c r="G683" s="38"/>
      <c r="H683" s="38"/>
      <c r="I683" s="196"/>
      <c r="J683" s="38"/>
      <c r="K683" s="38"/>
      <c r="L683" s="41"/>
      <c r="M683" s="197"/>
      <c r="N683" s="198"/>
      <c r="O683" s="66"/>
      <c r="P683" s="66"/>
      <c r="Q683" s="66"/>
      <c r="R683" s="66"/>
      <c r="S683" s="66"/>
      <c r="T683" s="67"/>
      <c r="U683" s="36"/>
      <c r="V683" s="36"/>
      <c r="W683" s="36"/>
      <c r="X683" s="36"/>
      <c r="Y683" s="36"/>
      <c r="Z683" s="36"/>
      <c r="AA683" s="36"/>
      <c r="AB683" s="36"/>
      <c r="AC683" s="36"/>
      <c r="AD683" s="36"/>
      <c r="AE683" s="36"/>
      <c r="AT683" s="19" t="s">
        <v>176</v>
      </c>
      <c r="AU683" s="19" t="s">
        <v>83</v>
      </c>
    </row>
    <row r="684" spans="2:51" s="13" customFormat="1" ht="11.25">
      <c r="B684" s="199"/>
      <c r="C684" s="200"/>
      <c r="D684" s="201" t="s">
        <v>178</v>
      </c>
      <c r="E684" s="202" t="s">
        <v>21</v>
      </c>
      <c r="F684" s="203" t="s">
        <v>986</v>
      </c>
      <c r="G684" s="200"/>
      <c r="H684" s="204">
        <v>9</v>
      </c>
      <c r="I684" s="205"/>
      <c r="J684" s="200"/>
      <c r="K684" s="200"/>
      <c r="L684" s="206"/>
      <c r="M684" s="207"/>
      <c r="N684" s="208"/>
      <c r="O684" s="208"/>
      <c r="P684" s="208"/>
      <c r="Q684" s="208"/>
      <c r="R684" s="208"/>
      <c r="S684" s="208"/>
      <c r="T684" s="209"/>
      <c r="AT684" s="210" t="s">
        <v>178</v>
      </c>
      <c r="AU684" s="210" t="s">
        <v>83</v>
      </c>
      <c r="AV684" s="13" t="s">
        <v>83</v>
      </c>
      <c r="AW684" s="13" t="s">
        <v>34</v>
      </c>
      <c r="AX684" s="13" t="s">
        <v>73</v>
      </c>
      <c r="AY684" s="210" t="s">
        <v>167</v>
      </c>
    </row>
    <row r="685" spans="2:51" s="14" customFormat="1" ht="11.25">
      <c r="B685" s="211"/>
      <c r="C685" s="212"/>
      <c r="D685" s="201" t="s">
        <v>178</v>
      </c>
      <c r="E685" s="213" t="s">
        <v>21</v>
      </c>
      <c r="F685" s="214" t="s">
        <v>180</v>
      </c>
      <c r="G685" s="212"/>
      <c r="H685" s="215">
        <v>9</v>
      </c>
      <c r="I685" s="216"/>
      <c r="J685" s="212"/>
      <c r="K685" s="212"/>
      <c r="L685" s="217"/>
      <c r="M685" s="218"/>
      <c r="N685" s="219"/>
      <c r="O685" s="219"/>
      <c r="P685" s="219"/>
      <c r="Q685" s="219"/>
      <c r="R685" s="219"/>
      <c r="S685" s="219"/>
      <c r="T685" s="220"/>
      <c r="AT685" s="221" t="s">
        <v>178</v>
      </c>
      <c r="AU685" s="221" t="s">
        <v>83</v>
      </c>
      <c r="AV685" s="14" t="s">
        <v>168</v>
      </c>
      <c r="AW685" s="14" t="s">
        <v>34</v>
      </c>
      <c r="AX685" s="14" t="s">
        <v>81</v>
      </c>
      <c r="AY685" s="221" t="s">
        <v>167</v>
      </c>
    </row>
    <row r="686" spans="1:65" s="2" customFormat="1" ht="16.5" customHeight="1">
      <c r="A686" s="36"/>
      <c r="B686" s="37"/>
      <c r="C686" s="243" t="s">
        <v>987</v>
      </c>
      <c r="D686" s="243" t="s">
        <v>378</v>
      </c>
      <c r="E686" s="244" t="s">
        <v>791</v>
      </c>
      <c r="F686" s="245" t="s">
        <v>792</v>
      </c>
      <c r="G686" s="246" t="s">
        <v>267</v>
      </c>
      <c r="H686" s="247">
        <v>9</v>
      </c>
      <c r="I686" s="248"/>
      <c r="J686" s="249">
        <f>ROUND(I686*H686,2)</f>
        <v>0</v>
      </c>
      <c r="K686" s="245" t="s">
        <v>173</v>
      </c>
      <c r="L686" s="250"/>
      <c r="M686" s="251" t="s">
        <v>21</v>
      </c>
      <c r="N686" s="252" t="s">
        <v>44</v>
      </c>
      <c r="O686" s="66"/>
      <c r="P686" s="190">
        <f>O686*H686</f>
        <v>0</v>
      </c>
      <c r="Q686" s="190">
        <v>4E-05</v>
      </c>
      <c r="R686" s="190">
        <f>Q686*H686</f>
        <v>0.00036</v>
      </c>
      <c r="S686" s="190">
        <v>0</v>
      </c>
      <c r="T686" s="191">
        <f>S686*H686</f>
        <v>0</v>
      </c>
      <c r="U686" s="36"/>
      <c r="V686" s="36"/>
      <c r="W686" s="36"/>
      <c r="X686" s="36"/>
      <c r="Y686" s="36"/>
      <c r="Z686" s="36"/>
      <c r="AA686" s="36"/>
      <c r="AB686" s="36"/>
      <c r="AC686" s="36"/>
      <c r="AD686" s="36"/>
      <c r="AE686" s="36"/>
      <c r="AR686" s="192" t="s">
        <v>433</v>
      </c>
      <c r="AT686" s="192" t="s">
        <v>378</v>
      </c>
      <c r="AU686" s="192" t="s">
        <v>83</v>
      </c>
      <c r="AY686" s="19" t="s">
        <v>167</v>
      </c>
      <c r="BE686" s="193">
        <f>IF(N686="základní",J686,0)</f>
        <v>0</v>
      </c>
      <c r="BF686" s="193">
        <f>IF(N686="snížená",J686,0)</f>
        <v>0</v>
      </c>
      <c r="BG686" s="193">
        <f>IF(N686="zákl. přenesená",J686,0)</f>
        <v>0</v>
      </c>
      <c r="BH686" s="193">
        <f>IF(N686="sníž. přenesená",J686,0)</f>
        <v>0</v>
      </c>
      <c r="BI686" s="193">
        <f>IF(N686="nulová",J686,0)</f>
        <v>0</v>
      </c>
      <c r="BJ686" s="19" t="s">
        <v>81</v>
      </c>
      <c r="BK686" s="193">
        <f>ROUND(I686*H686,2)</f>
        <v>0</v>
      </c>
      <c r="BL686" s="19" t="s">
        <v>336</v>
      </c>
      <c r="BM686" s="192" t="s">
        <v>988</v>
      </c>
    </row>
    <row r="687" spans="1:65" s="2" customFormat="1" ht="21.75" customHeight="1">
      <c r="A687" s="36"/>
      <c r="B687" s="37"/>
      <c r="C687" s="181" t="s">
        <v>989</v>
      </c>
      <c r="D687" s="181" t="s">
        <v>170</v>
      </c>
      <c r="E687" s="182" t="s">
        <v>990</v>
      </c>
      <c r="F687" s="183" t="s">
        <v>991</v>
      </c>
      <c r="G687" s="184" t="s">
        <v>183</v>
      </c>
      <c r="H687" s="185">
        <v>2.7</v>
      </c>
      <c r="I687" s="186"/>
      <c r="J687" s="187">
        <f>ROUND(I687*H687,2)</f>
        <v>0</v>
      </c>
      <c r="K687" s="183" t="s">
        <v>173</v>
      </c>
      <c r="L687" s="41"/>
      <c r="M687" s="188" t="s">
        <v>21</v>
      </c>
      <c r="N687" s="189" t="s">
        <v>44</v>
      </c>
      <c r="O687" s="66"/>
      <c r="P687" s="190">
        <f>O687*H687</f>
        <v>0</v>
      </c>
      <c r="Q687" s="190">
        <v>0.0002</v>
      </c>
      <c r="R687" s="190">
        <f>Q687*H687</f>
        <v>0.0005400000000000001</v>
      </c>
      <c r="S687" s="190">
        <v>0</v>
      </c>
      <c r="T687" s="191">
        <f>S687*H687</f>
        <v>0</v>
      </c>
      <c r="U687" s="36"/>
      <c r="V687" s="36"/>
      <c r="W687" s="36"/>
      <c r="X687" s="36"/>
      <c r="Y687" s="36"/>
      <c r="Z687" s="36"/>
      <c r="AA687" s="36"/>
      <c r="AB687" s="36"/>
      <c r="AC687" s="36"/>
      <c r="AD687" s="36"/>
      <c r="AE687" s="36"/>
      <c r="AR687" s="192" t="s">
        <v>336</v>
      </c>
      <c r="AT687" s="192" t="s">
        <v>170</v>
      </c>
      <c r="AU687" s="192" t="s">
        <v>83</v>
      </c>
      <c r="AY687" s="19" t="s">
        <v>167</v>
      </c>
      <c r="BE687" s="193">
        <f>IF(N687="základní",J687,0)</f>
        <v>0</v>
      </c>
      <c r="BF687" s="193">
        <f>IF(N687="snížená",J687,0)</f>
        <v>0</v>
      </c>
      <c r="BG687" s="193">
        <f>IF(N687="zákl. přenesená",J687,0)</f>
        <v>0</v>
      </c>
      <c r="BH687" s="193">
        <f>IF(N687="sníž. přenesená",J687,0)</f>
        <v>0</v>
      </c>
      <c r="BI687" s="193">
        <f>IF(N687="nulová",J687,0)</f>
        <v>0</v>
      </c>
      <c r="BJ687" s="19" t="s">
        <v>81</v>
      </c>
      <c r="BK687" s="193">
        <f>ROUND(I687*H687,2)</f>
        <v>0</v>
      </c>
      <c r="BL687" s="19" t="s">
        <v>336</v>
      </c>
      <c r="BM687" s="192" t="s">
        <v>992</v>
      </c>
    </row>
    <row r="688" spans="1:47" s="2" customFormat="1" ht="11.25">
      <c r="A688" s="36"/>
      <c r="B688" s="37"/>
      <c r="C688" s="38"/>
      <c r="D688" s="194" t="s">
        <v>176</v>
      </c>
      <c r="E688" s="38"/>
      <c r="F688" s="195" t="s">
        <v>993</v>
      </c>
      <c r="G688" s="38"/>
      <c r="H688" s="38"/>
      <c r="I688" s="196"/>
      <c r="J688" s="38"/>
      <c r="K688" s="38"/>
      <c r="L688" s="41"/>
      <c r="M688" s="197"/>
      <c r="N688" s="198"/>
      <c r="O688" s="66"/>
      <c r="P688" s="66"/>
      <c r="Q688" s="66"/>
      <c r="R688" s="66"/>
      <c r="S688" s="66"/>
      <c r="T688" s="67"/>
      <c r="U688" s="36"/>
      <c r="V688" s="36"/>
      <c r="W688" s="36"/>
      <c r="X688" s="36"/>
      <c r="Y688" s="36"/>
      <c r="Z688" s="36"/>
      <c r="AA688" s="36"/>
      <c r="AB688" s="36"/>
      <c r="AC688" s="36"/>
      <c r="AD688" s="36"/>
      <c r="AE688" s="36"/>
      <c r="AT688" s="19" t="s">
        <v>176</v>
      </c>
      <c r="AU688" s="19" t="s">
        <v>83</v>
      </c>
    </row>
    <row r="689" spans="2:51" s="13" customFormat="1" ht="11.25">
      <c r="B689" s="199"/>
      <c r="C689" s="200"/>
      <c r="D689" s="201" t="s">
        <v>178</v>
      </c>
      <c r="E689" s="202" t="s">
        <v>21</v>
      </c>
      <c r="F689" s="203" t="s">
        <v>994</v>
      </c>
      <c r="G689" s="200"/>
      <c r="H689" s="204">
        <v>2.7</v>
      </c>
      <c r="I689" s="205"/>
      <c r="J689" s="200"/>
      <c r="K689" s="200"/>
      <c r="L689" s="206"/>
      <c r="M689" s="207"/>
      <c r="N689" s="208"/>
      <c r="O689" s="208"/>
      <c r="P689" s="208"/>
      <c r="Q689" s="208"/>
      <c r="R689" s="208"/>
      <c r="S689" s="208"/>
      <c r="T689" s="209"/>
      <c r="AT689" s="210" t="s">
        <v>178</v>
      </c>
      <c r="AU689" s="210" t="s">
        <v>83</v>
      </c>
      <c r="AV689" s="13" t="s">
        <v>83</v>
      </c>
      <c r="AW689" s="13" t="s">
        <v>34</v>
      </c>
      <c r="AX689" s="13" t="s">
        <v>73</v>
      </c>
      <c r="AY689" s="210" t="s">
        <v>167</v>
      </c>
    </row>
    <row r="690" spans="2:51" s="14" customFormat="1" ht="11.25">
      <c r="B690" s="211"/>
      <c r="C690" s="212"/>
      <c r="D690" s="201" t="s">
        <v>178</v>
      </c>
      <c r="E690" s="213" t="s">
        <v>21</v>
      </c>
      <c r="F690" s="214" t="s">
        <v>180</v>
      </c>
      <c r="G690" s="212"/>
      <c r="H690" s="215">
        <v>2.7</v>
      </c>
      <c r="I690" s="216"/>
      <c r="J690" s="212"/>
      <c r="K690" s="212"/>
      <c r="L690" s="217"/>
      <c r="M690" s="218"/>
      <c r="N690" s="219"/>
      <c r="O690" s="219"/>
      <c r="P690" s="219"/>
      <c r="Q690" s="219"/>
      <c r="R690" s="219"/>
      <c r="S690" s="219"/>
      <c r="T690" s="220"/>
      <c r="AT690" s="221" t="s">
        <v>178</v>
      </c>
      <c r="AU690" s="221" t="s">
        <v>83</v>
      </c>
      <c r="AV690" s="14" t="s">
        <v>168</v>
      </c>
      <c r="AW690" s="14" t="s">
        <v>34</v>
      </c>
      <c r="AX690" s="14" t="s">
        <v>73</v>
      </c>
      <c r="AY690" s="221" t="s">
        <v>167</v>
      </c>
    </row>
    <row r="691" spans="2:51" s="16" customFormat="1" ht="11.25">
      <c r="B691" s="232"/>
      <c r="C691" s="233"/>
      <c r="D691" s="201" t="s">
        <v>178</v>
      </c>
      <c r="E691" s="234" t="s">
        <v>21</v>
      </c>
      <c r="F691" s="235" t="s">
        <v>230</v>
      </c>
      <c r="G691" s="233"/>
      <c r="H691" s="236">
        <v>2.7</v>
      </c>
      <c r="I691" s="237"/>
      <c r="J691" s="233"/>
      <c r="K691" s="233"/>
      <c r="L691" s="238"/>
      <c r="M691" s="239"/>
      <c r="N691" s="240"/>
      <c r="O691" s="240"/>
      <c r="P691" s="240"/>
      <c r="Q691" s="240"/>
      <c r="R691" s="240"/>
      <c r="S691" s="240"/>
      <c r="T691" s="241"/>
      <c r="AT691" s="242" t="s">
        <v>178</v>
      </c>
      <c r="AU691" s="242" t="s">
        <v>83</v>
      </c>
      <c r="AV691" s="16" t="s">
        <v>174</v>
      </c>
      <c r="AW691" s="16" t="s">
        <v>34</v>
      </c>
      <c r="AX691" s="16" t="s">
        <v>81</v>
      </c>
      <c r="AY691" s="242" t="s">
        <v>167</v>
      </c>
    </row>
    <row r="692" spans="1:65" s="2" customFormat="1" ht="16.5" customHeight="1">
      <c r="A692" s="36"/>
      <c r="B692" s="37"/>
      <c r="C692" s="243" t="s">
        <v>995</v>
      </c>
      <c r="D692" s="243" t="s">
        <v>378</v>
      </c>
      <c r="E692" s="244" t="s">
        <v>996</v>
      </c>
      <c r="F692" s="245" t="s">
        <v>997</v>
      </c>
      <c r="G692" s="246" t="s">
        <v>183</v>
      </c>
      <c r="H692" s="247">
        <v>2.97</v>
      </c>
      <c r="I692" s="248"/>
      <c r="J692" s="249">
        <f>ROUND(I692*H692,2)</f>
        <v>0</v>
      </c>
      <c r="K692" s="245" t="s">
        <v>173</v>
      </c>
      <c r="L692" s="250"/>
      <c r="M692" s="251" t="s">
        <v>21</v>
      </c>
      <c r="N692" s="252" t="s">
        <v>44</v>
      </c>
      <c r="O692" s="66"/>
      <c r="P692" s="190">
        <f>O692*H692</f>
        <v>0</v>
      </c>
      <c r="Q692" s="190">
        <v>2E-05</v>
      </c>
      <c r="R692" s="190">
        <f>Q692*H692</f>
        <v>5.940000000000001E-05</v>
      </c>
      <c r="S692" s="190">
        <v>0</v>
      </c>
      <c r="T692" s="191">
        <f>S692*H692</f>
        <v>0</v>
      </c>
      <c r="U692" s="36"/>
      <c r="V692" s="36"/>
      <c r="W692" s="36"/>
      <c r="X692" s="36"/>
      <c r="Y692" s="36"/>
      <c r="Z692" s="36"/>
      <c r="AA692" s="36"/>
      <c r="AB692" s="36"/>
      <c r="AC692" s="36"/>
      <c r="AD692" s="36"/>
      <c r="AE692" s="36"/>
      <c r="AR692" s="192" t="s">
        <v>433</v>
      </c>
      <c r="AT692" s="192" t="s">
        <v>378</v>
      </c>
      <c r="AU692" s="192" t="s">
        <v>83</v>
      </c>
      <c r="AY692" s="19" t="s">
        <v>167</v>
      </c>
      <c r="BE692" s="193">
        <f>IF(N692="základní",J692,0)</f>
        <v>0</v>
      </c>
      <c r="BF692" s="193">
        <f>IF(N692="snížená",J692,0)</f>
        <v>0</v>
      </c>
      <c r="BG692" s="193">
        <f>IF(N692="zákl. přenesená",J692,0)</f>
        <v>0</v>
      </c>
      <c r="BH692" s="193">
        <f>IF(N692="sníž. přenesená",J692,0)</f>
        <v>0</v>
      </c>
      <c r="BI692" s="193">
        <f>IF(N692="nulová",J692,0)</f>
        <v>0</v>
      </c>
      <c r="BJ692" s="19" t="s">
        <v>81</v>
      </c>
      <c r="BK692" s="193">
        <f>ROUND(I692*H692,2)</f>
        <v>0</v>
      </c>
      <c r="BL692" s="19" t="s">
        <v>336</v>
      </c>
      <c r="BM692" s="192" t="s">
        <v>998</v>
      </c>
    </row>
    <row r="693" spans="2:51" s="13" customFormat="1" ht="11.25">
      <c r="B693" s="199"/>
      <c r="C693" s="200"/>
      <c r="D693" s="201" t="s">
        <v>178</v>
      </c>
      <c r="E693" s="200"/>
      <c r="F693" s="203" t="s">
        <v>999</v>
      </c>
      <c r="G693" s="200"/>
      <c r="H693" s="204">
        <v>2.97</v>
      </c>
      <c r="I693" s="205"/>
      <c r="J693" s="200"/>
      <c r="K693" s="200"/>
      <c r="L693" s="206"/>
      <c r="M693" s="207"/>
      <c r="N693" s="208"/>
      <c r="O693" s="208"/>
      <c r="P693" s="208"/>
      <c r="Q693" s="208"/>
      <c r="R693" s="208"/>
      <c r="S693" s="208"/>
      <c r="T693" s="209"/>
      <c r="AT693" s="210" t="s">
        <v>178</v>
      </c>
      <c r="AU693" s="210" t="s">
        <v>83</v>
      </c>
      <c r="AV693" s="13" t="s">
        <v>83</v>
      </c>
      <c r="AW693" s="13" t="s">
        <v>4</v>
      </c>
      <c r="AX693" s="13" t="s">
        <v>81</v>
      </c>
      <c r="AY693" s="210" t="s">
        <v>167</v>
      </c>
    </row>
    <row r="694" spans="1:65" s="2" customFormat="1" ht="24.2" customHeight="1">
      <c r="A694" s="36"/>
      <c r="B694" s="37"/>
      <c r="C694" s="181" t="s">
        <v>1000</v>
      </c>
      <c r="D694" s="181" t="s">
        <v>170</v>
      </c>
      <c r="E694" s="182" t="s">
        <v>1001</v>
      </c>
      <c r="F694" s="183" t="s">
        <v>1002</v>
      </c>
      <c r="G694" s="184" t="s">
        <v>106</v>
      </c>
      <c r="H694" s="185">
        <v>69.791</v>
      </c>
      <c r="I694" s="186"/>
      <c r="J694" s="187">
        <f>ROUND(I694*H694,2)</f>
        <v>0</v>
      </c>
      <c r="K694" s="183" t="s">
        <v>173</v>
      </c>
      <c r="L694" s="41"/>
      <c r="M694" s="188" t="s">
        <v>21</v>
      </c>
      <c r="N694" s="189" t="s">
        <v>44</v>
      </c>
      <c r="O694" s="66"/>
      <c r="P694" s="190">
        <f>O694*H694</f>
        <v>0</v>
      </c>
      <c r="Q694" s="190">
        <v>0.009</v>
      </c>
      <c r="R694" s="190">
        <f>Q694*H694</f>
        <v>0.6281189999999999</v>
      </c>
      <c r="S694" s="190">
        <v>0</v>
      </c>
      <c r="T694" s="191">
        <f>S694*H694</f>
        <v>0</v>
      </c>
      <c r="U694" s="36"/>
      <c r="V694" s="36"/>
      <c r="W694" s="36"/>
      <c r="X694" s="36"/>
      <c r="Y694" s="36"/>
      <c r="Z694" s="36"/>
      <c r="AA694" s="36"/>
      <c r="AB694" s="36"/>
      <c r="AC694" s="36"/>
      <c r="AD694" s="36"/>
      <c r="AE694" s="36"/>
      <c r="AR694" s="192" t="s">
        <v>336</v>
      </c>
      <c r="AT694" s="192" t="s">
        <v>170</v>
      </c>
      <c r="AU694" s="192" t="s">
        <v>83</v>
      </c>
      <c r="AY694" s="19" t="s">
        <v>167</v>
      </c>
      <c r="BE694" s="193">
        <f>IF(N694="základní",J694,0)</f>
        <v>0</v>
      </c>
      <c r="BF694" s="193">
        <f>IF(N694="snížená",J694,0)</f>
        <v>0</v>
      </c>
      <c r="BG694" s="193">
        <f>IF(N694="zákl. přenesená",J694,0)</f>
        <v>0</v>
      </c>
      <c r="BH694" s="193">
        <f>IF(N694="sníž. přenesená",J694,0)</f>
        <v>0</v>
      </c>
      <c r="BI694" s="193">
        <f>IF(N694="nulová",J694,0)</f>
        <v>0</v>
      </c>
      <c r="BJ694" s="19" t="s">
        <v>81</v>
      </c>
      <c r="BK694" s="193">
        <f>ROUND(I694*H694,2)</f>
        <v>0</v>
      </c>
      <c r="BL694" s="19" t="s">
        <v>336</v>
      </c>
      <c r="BM694" s="192" t="s">
        <v>1003</v>
      </c>
    </row>
    <row r="695" spans="1:47" s="2" customFormat="1" ht="11.25">
      <c r="A695" s="36"/>
      <c r="B695" s="37"/>
      <c r="C695" s="38"/>
      <c r="D695" s="194" t="s">
        <v>176</v>
      </c>
      <c r="E695" s="38"/>
      <c r="F695" s="195" t="s">
        <v>1004</v>
      </c>
      <c r="G695" s="38"/>
      <c r="H695" s="38"/>
      <c r="I695" s="196"/>
      <c r="J695" s="38"/>
      <c r="K695" s="38"/>
      <c r="L695" s="41"/>
      <c r="M695" s="197"/>
      <c r="N695" s="198"/>
      <c r="O695" s="66"/>
      <c r="P695" s="66"/>
      <c r="Q695" s="66"/>
      <c r="R695" s="66"/>
      <c r="S695" s="66"/>
      <c r="T695" s="67"/>
      <c r="U695" s="36"/>
      <c r="V695" s="36"/>
      <c r="W695" s="36"/>
      <c r="X695" s="36"/>
      <c r="Y695" s="36"/>
      <c r="Z695" s="36"/>
      <c r="AA695" s="36"/>
      <c r="AB695" s="36"/>
      <c r="AC695" s="36"/>
      <c r="AD695" s="36"/>
      <c r="AE695" s="36"/>
      <c r="AT695" s="19" t="s">
        <v>176</v>
      </c>
      <c r="AU695" s="19" t="s">
        <v>83</v>
      </c>
    </row>
    <row r="696" spans="2:51" s="15" customFormat="1" ht="11.25">
      <c r="B696" s="222"/>
      <c r="C696" s="223"/>
      <c r="D696" s="201" t="s">
        <v>178</v>
      </c>
      <c r="E696" s="224" t="s">
        <v>21</v>
      </c>
      <c r="F696" s="225" t="s">
        <v>962</v>
      </c>
      <c r="G696" s="223"/>
      <c r="H696" s="224" t="s">
        <v>21</v>
      </c>
      <c r="I696" s="226"/>
      <c r="J696" s="223"/>
      <c r="K696" s="223"/>
      <c r="L696" s="227"/>
      <c r="M696" s="228"/>
      <c r="N696" s="229"/>
      <c r="O696" s="229"/>
      <c r="P696" s="229"/>
      <c r="Q696" s="229"/>
      <c r="R696" s="229"/>
      <c r="S696" s="229"/>
      <c r="T696" s="230"/>
      <c r="AT696" s="231" t="s">
        <v>178</v>
      </c>
      <c r="AU696" s="231" t="s">
        <v>83</v>
      </c>
      <c r="AV696" s="15" t="s">
        <v>81</v>
      </c>
      <c r="AW696" s="15" t="s">
        <v>34</v>
      </c>
      <c r="AX696" s="15" t="s">
        <v>73</v>
      </c>
      <c r="AY696" s="231" t="s">
        <v>167</v>
      </c>
    </row>
    <row r="697" spans="2:51" s="13" customFormat="1" ht="11.25">
      <c r="B697" s="199"/>
      <c r="C697" s="200"/>
      <c r="D697" s="201" t="s">
        <v>178</v>
      </c>
      <c r="E697" s="202" t="s">
        <v>21</v>
      </c>
      <c r="F697" s="203" t="s">
        <v>1005</v>
      </c>
      <c r="G697" s="200"/>
      <c r="H697" s="204">
        <v>10.836</v>
      </c>
      <c r="I697" s="205"/>
      <c r="J697" s="200"/>
      <c r="K697" s="200"/>
      <c r="L697" s="206"/>
      <c r="M697" s="207"/>
      <c r="N697" s="208"/>
      <c r="O697" s="208"/>
      <c r="P697" s="208"/>
      <c r="Q697" s="208"/>
      <c r="R697" s="208"/>
      <c r="S697" s="208"/>
      <c r="T697" s="209"/>
      <c r="AT697" s="210" t="s">
        <v>178</v>
      </c>
      <c r="AU697" s="210" t="s">
        <v>83</v>
      </c>
      <c r="AV697" s="13" t="s">
        <v>83</v>
      </c>
      <c r="AW697" s="13" t="s">
        <v>34</v>
      </c>
      <c r="AX697" s="13" t="s">
        <v>73</v>
      </c>
      <c r="AY697" s="210" t="s">
        <v>167</v>
      </c>
    </row>
    <row r="698" spans="2:51" s="13" customFormat="1" ht="11.25">
      <c r="B698" s="199"/>
      <c r="C698" s="200"/>
      <c r="D698" s="201" t="s">
        <v>178</v>
      </c>
      <c r="E698" s="202" t="s">
        <v>21</v>
      </c>
      <c r="F698" s="203" t="s">
        <v>1006</v>
      </c>
      <c r="G698" s="200"/>
      <c r="H698" s="204">
        <v>7.833</v>
      </c>
      <c r="I698" s="205"/>
      <c r="J698" s="200"/>
      <c r="K698" s="200"/>
      <c r="L698" s="206"/>
      <c r="M698" s="207"/>
      <c r="N698" s="208"/>
      <c r="O698" s="208"/>
      <c r="P698" s="208"/>
      <c r="Q698" s="208"/>
      <c r="R698" s="208"/>
      <c r="S698" s="208"/>
      <c r="T698" s="209"/>
      <c r="AT698" s="210" t="s">
        <v>178</v>
      </c>
      <c r="AU698" s="210" t="s">
        <v>83</v>
      </c>
      <c r="AV698" s="13" t="s">
        <v>83</v>
      </c>
      <c r="AW698" s="13" t="s">
        <v>34</v>
      </c>
      <c r="AX698" s="13" t="s">
        <v>73</v>
      </c>
      <c r="AY698" s="210" t="s">
        <v>167</v>
      </c>
    </row>
    <row r="699" spans="2:51" s="13" customFormat="1" ht="11.25">
      <c r="B699" s="199"/>
      <c r="C699" s="200"/>
      <c r="D699" s="201" t="s">
        <v>178</v>
      </c>
      <c r="E699" s="202" t="s">
        <v>21</v>
      </c>
      <c r="F699" s="203" t="s">
        <v>1007</v>
      </c>
      <c r="G699" s="200"/>
      <c r="H699" s="204">
        <v>10.836</v>
      </c>
      <c r="I699" s="205"/>
      <c r="J699" s="200"/>
      <c r="K699" s="200"/>
      <c r="L699" s="206"/>
      <c r="M699" s="207"/>
      <c r="N699" s="208"/>
      <c r="O699" s="208"/>
      <c r="P699" s="208"/>
      <c r="Q699" s="208"/>
      <c r="R699" s="208"/>
      <c r="S699" s="208"/>
      <c r="T699" s="209"/>
      <c r="AT699" s="210" t="s">
        <v>178</v>
      </c>
      <c r="AU699" s="210" t="s">
        <v>83</v>
      </c>
      <c r="AV699" s="13" t="s">
        <v>83</v>
      </c>
      <c r="AW699" s="13" t="s">
        <v>34</v>
      </c>
      <c r="AX699" s="13" t="s">
        <v>73</v>
      </c>
      <c r="AY699" s="210" t="s">
        <v>167</v>
      </c>
    </row>
    <row r="700" spans="2:51" s="13" customFormat="1" ht="11.25">
      <c r="B700" s="199"/>
      <c r="C700" s="200"/>
      <c r="D700" s="201" t="s">
        <v>178</v>
      </c>
      <c r="E700" s="202" t="s">
        <v>21</v>
      </c>
      <c r="F700" s="203" t="s">
        <v>1008</v>
      </c>
      <c r="G700" s="200"/>
      <c r="H700" s="204">
        <v>7.833</v>
      </c>
      <c r="I700" s="205"/>
      <c r="J700" s="200"/>
      <c r="K700" s="200"/>
      <c r="L700" s="206"/>
      <c r="M700" s="207"/>
      <c r="N700" s="208"/>
      <c r="O700" s="208"/>
      <c r="P700" s="208"/>
      <c r="Q700" s="208"/>
      <c r="R700" s="208"/>
      <c r="S700" s="208"/>
      <c r="T700" s="209"/>
      <c r="AT700" s="210" t="s">
        <v>178</v>
      </c>
      <c r="AU700" s="210" t="s">
        <v>83</v>
      </c>
      <c r="AV700" s="13" t="s">
        <v>83</v>
      </c>
      <c r="AW700" s="13" t="s">
        <v>34</v>
      </c>
      <c r="AX700" s="13" t="s">
        <v>73</v>
      </c>
      <c r="AY700" s="210" t="s">
        <v>167</v>
      </c>
    </row>
    <row r="701" spans="2:51" s="13" customFormat="1" ht="11.25">
      <c r="B701" s="199"/>
      <c r="C701" s="200"/>
      <c r="D701" s="201" t="s">
        <v>178</v>
      </c>
      <c r="E701" s="202" t="s">
        <v>21</v>
      </c>
      <c r="F701" s="203" t="s">
        <v>1009</v>
      </c>
      <c r="G701" s="200"/>
      <c r="H701" s="204">
        <v>9.156</v>
      </c>
      <c r="I701" s="205"/>
      <c r="J701" s="200"/>
      <c r="K701" s="200"/>
      <c r="L701" s="206"/>
      <c r="M701" s="207"/>
      <c r="N701" s="208"/>
      <c r="O701" s="208"/>
      <c r="P701" s="208"/>
      <c r="Q701" s="208"/>
      <c r="R701" s="208"/>
      <c r="S701" s="208"/>
      <c r="T701" s="209"/>
      <c r="AT701" s="210" t="s">
        <v>178</v>
      </c>
      <c r="AU701" s="210" t="s">
        <v>83</v>
      </c>
      <c r="AV701" s="13" t="s">
        <v>83</v>
      </c>
      <c r="AW701" s="13" t="s">
        <v>34</v>
      </c>
      <c r="AX701" s="13" t="s">
        <v>73</v>
      </c>
      <c r="AY701" s="210" t="s">
        <v>167</v>
      </c>
    </row>
    <row r="702" spans="2:51" s="13" customFormat="1" ht="11.25">
      <c r="B702" s="199"/>
      <c r="C702" s="200"/>
      <c r="D702" s="201" t="s">
        <v>178</v>
      </c>
      <c r="E702" s="202" t="s">
        <v>21</v>
      </c>
      <c r="F702" s="203" t="s">
        <v>1010</v>
      </c>
      <c r="G702" s="200"/>
      <c r="H702" s="204">
        <v>7.833</v>
      </c>
      <c r="I702" s="205"/>
      <c r="J702" s="200"/>
      <c r="K702" s="200"/>
      <c r="L702" s="206"/>
      <c r="M702" s="207"/>
      <c r="N702" s="208"/>
      <c r="O702" s="208"/>
      <c r="P702" s="208"/>
      <c r="Q702" s="208"/>
      <c r="R702" s="208"/>
      <c r="S702" s="208"/>
      <c r="T702" s="209"/>
      <c r="AT702" s="210" t="s">
        <v>178</v>
      </c>
      <c r="AU702" s="210" t="s">
        <v>83</v>
      </c>
      <c r="AV702" s="13" t="s">
        <v>83</v>
      </c>
      <c r="AW702" s="13" t="s">
        <v>34</v>
      </c>
      <c r="AX702" s="13" t="s">
        <v>73</v>
      </c>
      <c r="AY702" s="210" t="s">
        <v>167</v>
      </c>
    </row>
    <row r="703" spans="2:51" s="13" customFormat="1" ht="11.25">
      <c r="B703" s="199"/>
      <c r="C703" s="200"/>
      <c r="D703" s="201" t="s">
        <v>178</v>
      </c>
      <c r="E703" s="202" t="s">
        <v>21</v>
      </c>
      <c r="F703" s="203" t="s">
        <v>1011</v>
      </c>
      <c r="G703" s="200"/>
      <c r="H703" s="204">
        <v>15.464</v>
      </c>
      <c r="I703" s="205"/>
      <c r="J703" s="200"/>
      <c r="K703" s="200"/>
      <c r="L703" s="206"/>
      <c r="M703" s="207"/>
      <c r="N703" s="208"/>
      <c r="O703" s="208"/>
      <c r="P703" s="208"/>
      <c r="Q703" s="208"/>
      <c r="R703" s="208"/>
      <c r="S703" s="208"/>
      <c r="T703" s="209"/>
      <c r="AT703" s="210" t="s">
        <v>178</v>
      </c>
      <c r="AU703" s="210" t="s">
        <v>83</v>
      </c>
      <c r="AV703" s="13" t="s">
        <v>83</v>
      </c>
      <c r="AW703" s="13" t="s">
        <v>34</v>
      </c>
      <c r="AX703" s="13" t="s">
        <v>73</v>
      </c>
      <c r="AY703" s="210" t="s">
        <v>167</v>
      </c>
    </row>
    <row r="704" spans="2:51" s="14" customFormat="1" ht="11.25">
      <c r="B704" s="211"/>
      <c r="C704" s="212"/>
      <c r="D704" s="201" t="s">
        <v>178</v>
      </c>
      <c r="E704" s="213" t="s">
        <v>104</v>
      </c>
      <c r="F704" s="214" t="s">
        <v>180</v>
      </c>
      <c r="G704" s="212"/>
      <c r="H704" s="215">
        <v>69.791</v>
      </c>
      <c r="I704" s="216"/>
      <c r="J704" s="212"/>
      <c r="K704" s="212"/>
      <c r="L704" s="217"/>
      <c r="M704" s="218"/>
      <c r="N704" s="219"/>
      <c r="O704" s="219"/>
      <c r="P704" s="219"/>
      <c r="Q704" s="219"/>
      <c r="R704" s="219"/>
      <c r="S704" s="219"/>
      <c r="T704" s="220"/>
      <c r="AT704" s="221" t="s">
        <v>178</v>
      </c>
      <c r="AU704" s="221" t="s">
        <v>83</v>
      </c>
      <c r="AV704" s="14" t="s">
        <v>168</v>
      </c>
      <c r="AW704" s="14" t="s">
        <v>34</v>
      </c>
      <c r="AX704" s="14" t="s">
        <v>81</v>
      </c>
      <c r="AY704" s="221" t="s">
        <v>167</v>
      </c>
    </row>
    <row r="705" spans="1:65" s="2" customFormat="1" ht="16.5" customHeight="1">
      <c r="A705" s="36"/>
      <c r="B705" s="37"/>
      <c r="C705" s="243" t="s">
        <v>1012</v>
      </c>
      <c r="D705" s="243" t="s">
        <v>378</v>
      </c>
      <c r="E705" s="244" t="s">
        <v>1013</v>
      </c>
      <c r="F705" s="245" t="s">
        <v>1014</v>
      </c>
      <c r="G705" s="246" t="s">
        <v>106</v>
      </c>
      <c r="H705" s="247">
        <v>80.26</v>
      </c>
      <c r="I705" s="248"/>
      <c r="J705" s="249">
        <f>ROUND(I705*H705,2)</f>
        <v>0</v>
      </c>
      <c r="K705" s="245" t="s">
        <v>173</v>
      </c>
      <c r="L705" s="250"/>
      <c r="M705" s="251" t="s">
        <v>21</v>
      </c>
      <c r="N705" s="252" t="s">
        <v>44</v>
      </c>
      <c r="O705" s="66"/>
      <c r="P705" s="190">
        <f>O705*H705</f>
        <v>0</v>
      </c>
      <c r="Q705" s="190">
        <v>0.02</v>
      </c>
      <c r="R705" s="190">
        <f>Q705*H705</f>
        <v>1.6052000000000002</v>
      </c>
      <c r="S705" s="190">
        <v>0</v>
      </c>
      <c r="T705" s="191">
        <f>S705*H705</f>
        <v>0</v>
      </c>
      <c r="U705" s="36"/>
      <c r="V705" s="36"/>
      <c r="W705" s="36"/>
      <c r="X705" s="36"/>
      <c r="Y705" s="36"/>
      <c r="Z705" s="36"/>
      <c r="AA705" s="36"/>
      <c r="AB705" s="36"/>
      <c r="AC705" s="36"/>
      <c r="AD705" s="36"/>
      <c r="AE705" s="36"/>
      <c r="AR705" s="192" t="s">
        <v>433</v>
      </c>
      <c r="AT705" s="192" t="s">
        <v>378</v>
      </c>
      <c r="AU705" s="192" t="s">
        <v>83</v>
      </c>
      <c r="AY705" s="19" t="s">
        <v>167</v>
      </c>
      <c r="BE705" s="193">
        <f>IF(N705="základní",J705,0)</f>
        <v>0</v>
      </c>
      <c r="BF705" s="193">
        <f>IF(N705="snížená",J705,0)</f>
        <v>0</v>
      </c>
      <c r="BG705" s="193">
        <f>IF(N705="zákl. přenesená",J705,0)</f>
        <v>0</v>
      </c>
      <c r="BH705" s="193">
        <f>IF(N705="sníž. přenesená",J705,0)</f>
        <v>0</v>
      </c>
      <c r="BI705" s="193">
        <f>IF(N705="nulová",J705,0)</f>
        <v>0</v>
      </c>
      <c r="BJ705" s="19" t="s">
        <v>81</v>
      </c>
      <c r="BK705" s="193">
        <f>ROUND(I705*H705,2)</f>
        <v>0</v>
      </c>
      <c r="BL705" s="19" t="s">
        <v>336</v>
      </c>
      <c r="BM705" s="192" t="s">
        <v>1015</v>
      </c>
    </row>
    <row r="706" spans="1:47" s="2" customFormat="1" ht="156">
      <c r="A706" s="36"/>
      <c r="B706" s="37"/>
      <c r="C706" s="38"/>
      <c r="D706" s="201" t="s">
        <v>397</v>
      </c>
      <c r="E706" s="38"/>
      <c r="F706" s="253" t="s">
        <v>1016</v>
      </c>
      <c r="G706" s="38"/>
      <c r="H706" s="38"/>
      <c r="I706" s="196"/>
      <c r="J706" s="38"/>
      <c r="K706" s="38"/>
      <c r="L706" s="41"/>
      <c r="M706" s="197"/>
      <c r="N706" s="198"/>
      <c r="O706" s="66"/>
      <c r="P706" s="66"/>
      <c r="Q706" s="66"/>
      <c r="R706" s="66"/>
      <c r="S706" s="66"/>
      <c r="T706" s="67"/>
      <c r="U706" s="36"/>
      <c r="V706" s="36"/>
      <c r="W706" s="36"/>
      <c r="X706" s="36"/>
      <c r="Y706" s="36"/>
      <c r="Z706" s="36"/>
      <c r="AA706" s="36"/>
      <c r="AB706" s="36"/>
      <c r="AC706" s="36"/>
      <c r="AD706" s="36"/>
      <c r="AE706" s="36"/>
      <c r="AT706" s="19" t="s">
        <v>397</v>
      </c>
      <c r="AU706" s="19" t="s">
        <v>83</v>
      </c>
    </row>
    <row r="707" spans="2:51" s="13" customFormat="1" ht="11.25">
      <c r="B707" s="199"/>
      <c r="C707" s="200"/>
      <c r="D707" s="201" t="s">
        <v>178</v>
      </c>
      <c r="E707" s="200"/>
      <c r="F707" s="203" t="s">
        <v>1017</v>
      </c>
      <c r="G707" s="200"/>
      <c r="H707" s="204">
        <v>80.26</v>
      </c>
      <c r="I707" s="205"/>
      <c r="J707" s="200"/>
      <c r="K707" s="200"/>
      <c r="L707" s="206"/>
      <c r="M707" s="207"/>
      <c r="N707" s="208"/>
      <c r="O707" s="208"/>
      <c r="P707" s="208"/>
      <c r="Q707" s="208"/>
      <c r="R707" s="208"/>
      <c r="S707" s="208"/>
      <c r="T707" s="209"/>
      <c r="AT707" s="210" t="s">
        <v>178</v>
      </c>
      <c r="AU707" s="210" t="s">
        <v>83</v>
      </c>
      <c r="AV707" s="13" t="s">
        <v>83</v>
      </c>
      <c r="AW707" s="13" t="s">
        <v>4</v>
      </c>
      <c r="AX707" s="13" t="s">
        <v>81</v>
      </c>
      <c r="AY707" s="210" t="s">
        <v>167</v>
      </c>
    </row>
    <row r="708" spans="1:65" s="2" customFormat="1" ht="21.75" customHeight="1">
      <c r="A708" s="36"/>
      <c r="B708" s="37"/>
      <c r="C708" s="181" t="s">
        <v>1018</v>
      </c>
      <c r="D708" s="181" t="s">
        <v>170</v>
      </c>
      <c r="E708" s="182" t="s">
        <v>1019</v>
      </c>
      <c r="F708" s="183" t="s">
        <v>1020</v>
      </c>
      <c r="G708" s="184" t="s">
        <v>106</v>
      </c>
      <c r="H708" s="185">
        <v>69.791</v>
      </c>
      <c r="I708" s="186"/>
      <c r="J708" s="187">
        <f>ROUND(I708*H708,2)</f>
        <v>0</v>
      </c>
      <c r="K708" s="183" t="s">
        <v>173</v>
      </c>
      <c r="L708" s="41"/>
      <c r="M708" s="188" t="s">
        <v>21</v>
      </c>
      <c r="N708" s="189" t="s">
        <v>44</v>
      </c>
      <c r="O708" s="66"/>
      <c r="P708" s="190">
        <f>O708*H708</f>
        <v>0</v>
      </c>
      <c r="Q708" s="190">
        <v>0</v>
      </c>
      <c r="R708" s="190">
        <f>Q708*H708</f>
        <v>0</v>
      </c>
      <c r="S708" s="190">
        <v>0</v>
      </c>
      <c r="T708" s="191">
        <f>S708*H708</f>
        <v>0</v>
      </c>
      <c r="U708" s="36"/>
      <c r="V708" s="36"/>
      <c r="W708" s="36"/>
      <c r="X708" s="36"/>
      <c r="Y708" s="36"/>
      <c r="Z708" s="36"/>
      <c r="AA708" s="36"/>
      <c r="AB708" s="36"/>
      <c r="AC708" s="36"/>
      <c r="AD708" s="36"/>
      <c r="AE708" s="36"/>
      <c r="AR708" s="192" t="s">
        <v>336</v>
      </c>
      <c r="AT708" s="192" t="s">
        <v>170</v>
      </c>
      <c r="AU708" s="192" t="s">
        <v>83</v>
      </c>
      <c r="AY708" s="19" t="s">
        <v>167</v>
      </c>
      <c r="BE708" s="193">
        <f>IF(N708="základní",J708,0)</f>
        <v>0</v>
      </c>
      <c r="BF708" s="193">
        <f>IF(N708="snížená",J708,0)</f>
        <v>0</v>
      </c>
      <c r="BG708" s="193">
        <f>IF(N708="zákl. přenesená",J708,0)</f>
        <v>0</v>
      </c>
      <c r="BH708" s="193">
        <f>IF(N708="sníž. přenesená",J708,0)</f>
        <v>0</v>
      </c>
      <c r="BI708" s="193">
        <f>IF(N708="nulová",J708,0)</f>
        <v>0</v>
      </c>
      <c r="BJ708" s="19" t="s">
        <v>81</v>
      </c>
      <c r="BK708" s="193">
        <f>ROUND(I708*H708,2)</f>
        <v>0</v>
      </c>
      <c r="BL708" s="19" t="s">
        <v>336</v>
      </c>
      <c r="BM708" s="192" t="s">
        <v>1021</v>
      </c>
    </row>
    <row r="709" spans="1:47" s="2" customFormat="1" ht="11.25">
      <c r="A709" s="36"/>
      <c r="B709" s="37"/>
      <c r="C709" s="38"/>
      <c r="D709" s="194" t="s">
        <v>176</v>
      </c>
      <c r="E709" s="38"/>
      <c r="F709" s="195" t="s">
        <v>1022</v>
      </c>
      <c r="G709" s="38"/>
      <c r="H709" s="38"/>
      <c r="I709" s="196"/>
      <c r="J709" s="38"/>
      <c r="K709" s="38"/>
      <c r="L709" s="41"/>
      <c r="M709" s="197"/>
      <c r="N709" s="198"/>
      <c r="O709" s="66"/>
      <c r="P709" s="66"/>
      <c r="Q709" s="66"/>
      <c r="R709" s="66"/>
      <c r="S709" s="66"/>
      <c r="T709" s="67"/>
      <c r="U709" s="36"/>
      <c r="V709" s="36"/>
      <c r="W709" s="36"/>
      <c r="X709" s="36"/>
      <c r="Y709" s="36"/>
      <c r="Z709" s="36"/>
      <c r="AA709" s="36"/>
      <c r="AB709" s="36"/>
      <c r="AC709" s="36"/>
      <c r="AD709" s="36"/>
      <c r="AE709" s="36"/>
      <c r="AT709" s="19" t="s">
        <v>176</v>
      </c>
      <c r="AU709" s="19" t="s">
        <v>83</v>
      </c>
    </row>
    <row r="710" spans="2:51" s="13" customFormat="1" ht="11.25">
      <c r="B710" s="199"/>
      <c r="C710" s="200"/>
      <c r="D710" s="201" t="s">
        <v>178</v>
      </c>
      <c r="E710" s="202" t="s">
        <v>21</v>
      </c>
      <c r="F710" s="203" t="s">
        <v>1023</v>
      </c>
      <c r="G710" s="200"/>
      <c r="H710" s="204">
        <v>69.791</v>
      </c>
      <c r="I710" s="205"/>
      <c r="J710" s="200"/>
      <c r="K710" s="200"/>
      <c r="L710" s="206"/>
      <c r="M710" s="207"/>
      <c r="N710" s="208"/>
      <c r="O710" s="208"/>
      <c r="P710" s="208"/>
      <c r="Q710" s="208"/>
      <c r="R710" s="208"/>
      <c r="S710" s="208"/>
      <c r="T710" s="209"/>
      <c r="AT710" s="210" t="s">
        <v>178</v>
      </c>
      <c r="AU710" s="210" t="s">
        <v>83</v>
      </c>
      <c r="AV710" s="13" t="s">
        <v>83</v>
      </c>
      <c r="AW710" s="13" t="s">
        <v>34</v>
      </c>
      <c r="AX710" s="13" t="s">
        <v>73</v>
      </c>
      <c r="AY710" s="210" t="s">
        <v>167</v>
      </c>
    </row>
    <row r="711" spans="2:51" s="14" customFormat="1" ht="11.25">
      <c r="B711" s="211"/>
      <c r="C711" s="212"/>
      <c r="D711" s="201" t="s">
        <v>178</v>
      </c>
      <c r="E711" s="213" t="s">
        <v>21</v>
      </c>
      <c r="F711" s="214" t="s">
        <v>180</v>
      </c>
      <c r="G711" s="212"/>
      <c r="H711" s="215">
        <v>69.791</v>
      </c>
      <c r="I711" s="216"/>
      <c r="J711" s="212"/>
      <c r="K711" s="212"/>
      <c r="L711" s="217"/>
      <c r="M711" s="218"/>
      <c r="N711" s="219"/>
      <c r="O711" s="219"/>
      <c r="P711" s="219"/>
      <c r="Q711" s="219"/>
      <c r="R711" s="219"/>
      <c r="S711" s="219"/>
      <c r="T711" s="220"/>
      <c r="AT711" s="221" t="s">
        <v>178</v>
      </c>
      <c r="AU711" s="221" t="s">
        <v>83</v>
      </c>
      <c r="AV711" s="14" t="s">
        <v>168</v>
      </c>
      <c r="AW711" s="14" t="s">
        <v>34</v>
      </c>
      <c r="AX711" s="14" t="s">
        <v>81</v>
      </c>
      <c r="AY711" s="221" t="s">
        <v>167</v>
      </c>
    </row>
    <row r="712" spans="1:65" s="2" customFormat="1" ht="16.5" customHeight="1">
      <c r="A712" s="36"/>
      <c r="B712" s="37"/>
      <c r="C712" s="181" t="s">
        <v>1024</v>
      </c>
      <c r="D712" s="181" t="s">
        <v>170</v>
      </c>
      <c r="E712" s="182" t="s">
        <v>1025</v>
      </c>
      <c r="F712" s="183" t="s">
        <v>1026</v>
      </c>
      <c r="G712" s="184" t="s">
        <v>106</v>
      </c>
      <c r="H712" s="185">
        <v>69.791</v>
      </c>
      <c r="I712" s="186"/>
      <c r="J712" s="187">
        <f>ROUND(I712*H712,2)</f>
        <v>0</v>
      </c>
      <c r="K712" s="183" t="s">
        <v>173</v>
      </c>
      <c r="L712" s="41"/>
      <c r="M712" s="188" t="s">
        <v>21</v>
      </c>
      <c r="N712" s="189" t="s">
        <v>44</v>
      </c>
      <c r="O712" s="66"/>
      <c r="P712" s="190">
        <f>O712*H712</f>
        <v>0</v>
      </c>
      <c r="Q712" s="190">
        <v>0</v>
      </c>
      <c r="R712" s="190">
        <f>Q712*H712</f>
        <v>0</v>
      </c>
      <c r="S712" s="190">
        <v>0</v>
      </c>
      <c r="T712" s="191">
        <f>S712*H712</f>
        <v>0</v>
      </c>
      <c r="U712" s="36"/>
      <c r="V712" s="36"/>
      <c r="W712" s="36"/>
      <c r="X712" s="36"/>
      <c r="Y712" s="36"/>
      <c r="Z712" s="36"/>
      <c r="AA712" s="36"/>
      <c r="AB712" s="36"/>
      <c r="AC712" s="36"/>
      <c r="AD712" s="36"/>
      <c r="AE712" s="36"/>
      <c r="AR712" s="192" t="s">
        <v>336</v>
      </c>
      <c r="AT712" s="192" t="s">
        <v>170</v>
      </c>
      <c r="AU712" s="192" t="s">
        <v>83</v>
      </c>
      <c r="AY712" s="19" t="s">
        <v>167</v>
      </c>
      <c r="BE712" s="193">
        <f>IF(N712="základní",J712,0)</f>
        <v>0</v>
      </c>
      <c r="BF712" s="193">
        <f>IF(N712="snížená",J712,0)</f>
        <v>0</v>
      </c>
      <c r="BG712" s="193">
        <f>IF(N712="zákl. přenesená",J712,0)</f>
        <v>0</v>
      </c>
      <c r="BH712" s="193">
        <f>IF(N712="sníž. přenesená",J712,0)</f>
        <v>0</v>
      </c>
      <c r="BI712" s="193">
        <f>IF(N712="nulová",J712,0)</f>
        <v>0</v>
      </c>
      <c r="BJ712" s="19" t="s">
        <v>81</v>
      </c>
      <c r="BK712" s="193">
        <f>ROUND(I712*H712,2)</f>
        <v>0</v>
      </c>
      <c r="BL712" s="19" t="s">
        <v>336</v>
      </c>
      <c r="BM712" s="192" t="s">
        <v>1027</v>
      </c>
    </row>
    <row r="713" spans="1:47" s="2" customFormat="1" ht="11.25">
      <c r="A713" s="36"/>
      <c r="B713" s="37"/>
      <c r="C713" s="38"/>
      <c r="D713" s="194" t="s">
        <v>176</v>
      </c>
      <c r="E713" s="38"/>
      <c r="F713" s="195" t="s">
        <v>1028</v>
      </c>
      <c r="G713" s="38"/>
      <c r="H713" s="38"/>
      <c r="I713" s="196"/>
      <c r="J713" s="38"/>
      <c r="K713" s="38"/>
      <c r="L713" s="41"/>
      <c r="M713" s="197"/>
      <c r="N713" s="198"/>
      <c r="O713" s="66"/>
      <c r="P713" s="66"/>
      <c r="Q713" s="66"/>
      <c r="R713" s="66"/>
      <c r="S713" s="66"/>
      <c r="T713" s="67"/>
      <c r="U713" s="36"/>
      <c r="V713" s="36"/>
      <c r="W713" s="36"/>
      <c r="X713" s="36"/>
      <c r="Y713" s="36"/>
      <c r="Z713" s="36"/>
      <c r="AA713" s="36"/>
      <c r="AB713" s="36"/>
      <c r="AC713" s="36"/>
      <c r="AD713" s="36"/>
      <c r="AE713" s="36"/>
      <c r="AT713" s="19" t="s">
        <v>176</v>
      </c>
      <c r="AU713" s="19" t="s">
        <v>83</v>
      </c>
    </row>
    <row r="714" spans="2:51" s="13" customFormat="1" ht="11.25">
      <c r="B714" s="199"/>
      <c r="C714" s="200"/>
      <c r="D714" s="201" t="s">
        <v>178</v>
      </c>
      <c r="E714" s="202" t="s">
        <v>21</v>
      </c>
      <c r="F714" s="203" t="s">
        <v>1023</v>
      </c>
      <c r="G714" s="200"/>
      <c r="H714" s="204">
        <v>69.791</v>
      </c>
      <c r="I714" s="205"/>
      <c r="J714" s="200"/>
      <c r="K714" s="200"/>
      <c r="L714" s="206"/>
      <c r="M714" s="207"/>
      <c r="N714" s="208"/>
      <c r="O714" s="208"/>
      <c r="P714" s="208"/>
      <c r="Q714" s="208"/>
      <c r="R714" s="208"/>
      <c r="S714" s="208"/>
      <c r="T714" s="209"/>
      <c r="AT714" s="210" t="s">
        <v>178</v>
      </c>
      <c r="AU714" s="210" t="s">
        <v>83</v>
      </c>
      <c r="AV714" s="13" t="s">
        <v>83</v>
      </c>
      <c r="AW714" s="13" t="s">
        <v>34</v>
      </c>
      <c r="AX714" s="13" t="s">
        <v>73</v>
      </c>
      <c r="AY714" s="210" t="s">
        <v>167</v>
      </c>
    </row>
    <row r="715" spans="2:51" s="14" customFormat="1" ht="11.25">
      <c r="B715" s="211"/>
      <c r="C715" s="212"/>
      <c r="D715" s="201" t="s">
        <v>178</v>
      </c>
      <c r="E715" s="213" t="s">
        <v>21</v>
      </c>
      <c r="F715" s="214" t="s">
        <v>180</v>
      </c>
      <c r="G715" s="212"/>
      <c r="H715" s="215">
        <v>69.791</v>
      </c>
      <c r="I715" s="216"/>
      <c r="J715" s="212"/>
      <c r="K715" s="212"/>
      <c r="L715" s="217"/>
      <c r="M715" s="218"/>
      <c r="N715" s="219"/>
      <c r="O715" s="219"/>
      <c r="P715" s="219"/>
      <c r="Q715" s="219"/>
      <c r="R715" s="219"/>
      <c r="S715" s="219"/>
      <c r="T715" s="220"/>
      <c r="AT715" s="221" t="s">
        <v>178</v>
      </c>
      <c r="AU715" s="221" t="s">
        <v>83</v>
      </c>
      <c r="AV715" s="14" t="s">
        <v>168</v>
      </c>
      <c r="AW715" s="14" t="s">
        <v>34</v>
      </c>
      <c r="AX715" s="14" t="s">
        <v>81</v>
      </c>
      <c r="AY715" s="221" t="s">
        <v>167</v>
      </c>
    </row>
    <row r="716" spans="1:65" s="2" customFormat="1" ht="16.5" customHeight="1">
      <c r="A716" s="36"/>
      <c r="B716" s="37"/>
      <c r="C716" s="181" t="s">
        <v>1029</v>
      </c>
      <c r="D716" s="181" t="s">
        <v>170</v>
      </c>
      <c r="E716" s="182" t="s">
        <v>1030</v>
      </c>
      <c r="F716" s="183" t="s">
        <v>1031</v>
      </c>
      <c r="G716" s="184" t="s">
        <v>183</v>
      </c>
      <c r="H716" s="185">
        <v>115.5</v>
      </c>
      <c r="I716" s="186"/>
      <c r="J716" s="187">
        <f>ROUND(I716*H716,2)</f>
        <v>0</v>
      </c>
      <c r="K716" s="183" t="s">
        <v>173</v>
      </c>
      <c r="L716" s="41"/>
      <c r="M716" s="188" t="s">
        <v>21</v>
      </c>
      <c r="N716" s="189" t="s">
        <v>44</v>
      </c>
      <c r="O716" s="66"/>
      <c r="P716" s="190">
        <f>O716*H716</f>
        <v>0</v>
      </c>
      <c r="Q716" s="190">
        <v>3E-05</v>
      </c>
      <c r="R716" s="190">
        <f>Q716*H716</f>
        <v>0.003465</v>
      </c>
      <c r="S716" s="190">
        <v>0</v>
      </c>
      <c r="T716" s="191">
        <f>S716*H716</f>
        <v>0</v>
      </c>
      <c r="U716" s="36"/>
      <c r="V716" s="36"/>
      <c r="W716" s="36"/>
      <c r="X716" s="36"/>
      <c r="Y716" s="36"/>
      <c r="Z716" s="36"/>
      <c r="AA716" s="36"/>
      <c r="AB716" s="36"/>
      <c r="AC716" s="36"/>
      <c r="AD716" s="36"/>
      <c r="AE716" s="36"/>
      <c r="AR716" s="192" t="s">
        <v>336</v>
      </c>
      <c r="AT716" s="192" t="s">
        <v>170</v>
      </c>
      <c r="AU716" s="192" t="s">
        <v>83</v>
      </c>
      <c r="AY716" s="19" t="s">
        <v>167</v>
      </c>
      <c r="BE716" s="193">
        <f>IF(N716="základní",J716,0)</f>
        <v>0</v>
      </c>
      <c r="BF716" s="193">
        <f>IF(N716="snížená",J716,0)</f>
        <v>0</v>
      </c>
      <c r="BG716" s="193">
        <f>IF(N716="zákl. přenesená",J716,0)</f>
        <v>0</v>
      </c>
      <c r="BH716" s="193">
        <f>IF(N716="sníž. přenesená",J716,0)</f>
        <v>0</v>
      </c>
      <c r="BI716" s="193">
        <f>IF(N716="nulová",J716,0)</f>
        <v>0</v>
      </c>
      <c r="BJ716" s="19" t="s">
        <v>81</v>
      </c>
      <c r="BK716" s="193">
        <f>ROUND(I716*H716,2)</f>
        <v>0</v>
      </c>
      <c r="BL716" s="19" t="s">
        <v>336</v>
      </c>
      <c r="BM716" s="192" t="s">
        <v>1032</v>
      </c>
    </row>
    <row r="717" spans="1:47" s="2" customFormat="1" ht="11.25">
      <c r="A717" s="36"/>
      <c r="B717" s="37"/>
      <c r="C717" s="38"/>
      <c r="D717" s="194" t="s">
        <v>176</v>
      </c>
      <c r="E717" s="38"/>
      <c r="F717" s="195" t="s">
        <v>1033</v>
      </c>
      <c r="G717" s="38"/>
      <c r="H717" s="38"/>
      <c r="I717" s="196"/>
      <c r="J717" s="38"/>
      <c r="K717" s="38"/>
      <c r="L717" s="41"/>
      <c r="M717" s="197"/>
      <c r="N717" s="198"/>
      <c r="O717" s="66"/>
      <c r="P717" s="66"/>
      <c r="Q717" s="66"/>
      <c r="R717" s="66"/>
      <c r="S717" s="66"/>
      <c r="T717" s="67"/>
      <c r="U717" s="36"/>
      <c r="V717" s="36"/>
      <c r="W717" s="36"/>
      <c r="X717" s="36"/>
      <c r="Y717" s="36"/>
      <c r="Z717" s="36"/>
      <c r="AA717" s="36"/>
      <c r="AB717" s="36"/>
      <c r="AC717" s="36"/>
      <c r="AD717" s="36"/>
      <c r="AE717" s="36"/>
      <c r="AT717" s="19" t="s">
        <v>176</v>
      </c>
      <c r="AU717" s="19" t="s">
        <v>83</v>
      </c>
    </row>
    <row r="718" spans="2:51" s="13" customFormat="1" ht="11.25">
      <c r="B718" s="199"/>
      <c r="C718" s="200"/>
      <c r="D718" s="201" t="s">
        <v>178</v>
      </c>
      <c r="E718" s="202" t="s">
        <v>21</v>
      </c>
      <c r="F718" s="203" t="s">
        <v>1034</v>
      </c>
      <c r="G718" s="200"/>
      <c r="H718" s="204">
        <v>69.9</v>
      </c>
      <c r="I718" s="205"/>
      <c r="J718" s="200"/>
      <c r="K718" s="200"/>
      <c r="L718" s="206"/>
      <c r="M718" s="207"/>
      <c r="N718" s="208"/>
      <c r="O718" s="208"/>
      <c r="P718" s="208"/>
      <c r="Q718" s="208"/>
      <c r="R718" s="208"/>
      <c r="S718" s="208"/>
      <c r="T718" s="209"/>
      <c r="AT718" s="210" t="s">
        <v>178</v>
      </c>
      <c r="AU718" s="210" t="s">
        <v>83</v>
      </c>
      <c r="AV718" s="13" t="s">
        <v>83</v>
      </c>
      <c r="AW718" s="13" t="s">
        <v>34</v>
      </c>
      <c r="AX718" s="13" t="s">
        <v>73</v>
      </c>
      <c r="AY718" s="210" t="s">
        <v>167</v>
      </c>
    </row>
    <row r="719" spans="2:51" s="13" customFormat="1" ht="11.25">
      <c r="B719" s="199"/>
      <c r="C719" s="200"/>
      <c r="D719" s="201" t="s">
        <v>178</v>
      </c>
      <c r="E719" s="202" t="s">
        <v>21</v>
      </c>
      <c r="F719" s="203" t="s">
        <v>1035</v>
      </c>
      <c r="G719" s="200"/>
      <c r="H719" s="204">
        <v>45.6</v>
      </c>
      <c r="I719" s="205"/>
      <c r="J719" s="200"/>
      <c r="K719" s="200"/>
      <c r="L719" s="206"/>
      <c r="M719" s="207"/>
      <c r="N719" s="208"/>
      <c r="O719" s="208"/>
      <c r="P719" s="208"/>
      <c r="Q719" s="208"/>
      <c r="R719" s="208"/>
      <c r="S719" s="208"/>
      <c r="T719" s="209"/>
      <c r="AT719" s="210" t="s">
        <v>178</v>
      </c>
      <c r="AU719" s="210" t="s">
        <v>83</v>
      </c>
      <c r="AV719" s="13" t="s">
        <v>83</v>
      </c>
      <c r="AW719" s="13" t="s">
        <v>34</v>
      </c>
      <c r="AX719" s="13" t="s">
        <v>73</v>
      </c>
      <c r="AY719" s="210" t="s">
        <v>167</v>
      </c>
    </row>
    <row r="720" spans="2:51" s="14" customFormat="1" ht="11.25">
      <c r="B720" s="211"/>
      <c r="C720" s="212"/>
      <c r="D720" s="201" t="s">
        <v>178</v>
      </c>
      <c r="E720" s="213" t="s">
        <v>21</v>
      </c>
      <c r="F720" s="214" t="s">
        <v>180</v>
      </c>
      <c r="G720" s="212"/>
      <c r="H720" s="215">
        <v>115.5</v>
      </c>
      <c r="I720" s="216"/>
      <c r="J720" s="212"/>
      <c r="K720" s="212"/>
      <c r="L720" s="217"/>
      <c r="M720" s="218"/>
      <c r="N720" s="219"/>
      <c r="O720" s="219"/>
      <c r="P720" s="219"/>
      <c r="Q720" s="219"/>
      <c r="R720" s="219"/>
      <c r="S720" s="219"/>
      <c r="T720" s="220"/>
      <c r="AT720" s="221" t="s">
        <v>178</v>
      </c>
      <c r="AU720" s="221" t="s">
        <v>83</v>
      </c>
      <c r="AV720" s="14" t="s">
        <v>168</v>
      </c>
      <c r="AW720" s="14" t="s">
        <v>34</v>
      </c>
      <c r="AX720" s="14" t="s">
        <v>81</v>
      </c>
      <c r="AY720" s="221" t="s">
        <v>167</v>
      </c>
    </row>
    <row r="721" spans="1:65" s="2" customFormat="1" ht="16.5" customHeight="1">
      <c r="A721" s="36"/>
      <c r="B721" s="37"/>
      <c r="C721" s="181" t="s">
        <v>1036</v>
      </c>
      <c r="D721" s="181" t="s">
        <v>170</v>
      </c>
      <c r="E721" s="182" t="s">
        <v>1037</v>
      </c>
      <c r="F721" s="183" t="s">
        <v>1038</v>
      </c>
      <c r="G721" s="184" t="s">
        <v>183</v>
      </c>
      <c r="H721" s="185">
        <v>115.5</v>
      </c>
      <c r="I721" s="186"/>
      <c r="J721" s="187">
        <f>ROUND(I721*H721,2)</f>
        <v>0</v>
      </c>
      <c r="K721" s="183" t="s">
        <v>173</v>
      </c>
      <c r="L721" s="41"/>
      <c r="M721" s="188" t="s">
        <v>21</v>
      </c>
      <c r="N721" s="189" t="s">
        <v>44</v>
      </c>
      <c r="O721" s="66"/>
      <c r="P721" s="190">
        <f>O721*H721</f>
        <v>0</v>
      </c>
      <c r="Q721" s="190">
        <v>5E-05</v>
      </c>
      <c r="R721" s="190">
        <f>Q721*H721</f>
        <v>0.005775000000000001</v>
      </c>
      <c r="S721" s="190">
        <v>0</v>
      </c>
      <c r="T721" s="191">
        <f>S721*H721</f>
        <v>0</v>
      </c>
      <c r="U721" s="36"/>
      <c r="V721" s="36"/>
      <c r="W721" s="36"/>
      <c r="X721" s="36"/>
      <c r="Y721" s="36"/>
      <c r="Z721" s="36"/>
      <c r="AA721" s="36"/>
      <c r="AB721" s="36"/>
      <c r="AC721" s="36"/>
      <c r="AD721" s="36"/>
      <c r="AE721" s="36"/>
      <c r="AR721" s="192" t="s">
        <v>336</v>
      </c>
      <c r="AT721" s="192" t="s">
        <v>170</v>
      </c>
      <c r="AU721" s="192" t="s">
        <v>83</v>
      </c>
      <c r="AY721" s="19" t="s">
        <v>167</v>
      </c>
      <c r="BE721" s="193">
        <f>IF(N721="základní",J721,0)</f>
        <v>0</v>
      </c>
      <c r="BF721" s="193">
        <f>IF(N721="snížená",J721,0)</f>
        <v>0</v>
      </c>
      <c r="BG721" s="193">
        <f>IF(N721="zákl. přenesená",J721,0)</f>
        <v>0</v>
      </c>
      <c r="BH721" s="193">
        <f>IF(N721="sníž. přenesená",J721,0)</f>
        <v>0</v>
      </c>
      <c r="BI721" s="193">
        <f>IF(N721="nulová",J721,0)</f>
        <v>0</v>
      </c>
      <c r="BJ721" s="19" t="s">
        <v>81</v>
      </c>
      <c r="BK721" s="193">
        <f>ROUND(I721*H721,2)</f>
        <v>0</v>
      </c>
      <c r="BL721" s="19" t="s">
        <v>336</v>
      </c>
      <c r="BM721" s="192" t="s">
        <v>1039</v>
      </c>
    </row>
    <row r="722" spans="1:47" s="2" customFormat="1" ht="11.25">
      <c r="A722" s="36"/>
      <c r="B722" s="37"/>
      <c r="C722" s="38"/>
      <c r="D722" s="194" t="s">
        <v>176</v>
      </c>
      <c r="E722" s="38"/>
      <c r="F722" s="195" t="s">
        <v>1040</v>
      </c>
      <c r="G722" s="38"/>
      <c r="H722" s="38"/>
      <c r="I722" s="196"/>
      <c r="J722" s="38"/>
      <c r="K722" s="38"/>
      <c r="L722" s="41"/>
      <c r="M722" s="197"/>
      <c r="N722" s="198"/>
      <c r="O722" s="66"/>
      <c r="P722" s="66"/>
      <c r="Q722" s="66"/>
      <c r="R722" s="66"/>
      <c r="S722" s="66"/>
      <c r="T722" s="67"/>
      <c r="U722" s="36"/>
      <c r="V722" s="36"/>
      <c r="W722" s="36"/>
      <c r="X722" s="36"/>
      <c r="Y722" s="36"/>
      <c r="Z722" s="36"/>
      <c r="AA722" s="36"/>
      <c r="AB722" s="36"/>
      <c r="AC722" s="36"/>
      <c r="AD722" s="36"/>
      <c r="AE722" s="36"/>
      <c r="AT722" s="19" t="s">
        <v>176</v>
      </c>
      <c r="AU722" s="19" t="s">
        <v>83</v>
      </c>
    </row>
    <row r="723" spans="2:51" s="13" customFormat="1" ht="11.25">
      <c r="B723" s="199"/>
      <c r="C723" s="200"/>
      <c r="D723" s="201" t="s">
        <v>178</v>
      </c>
      <c r="E723" s="202" t="s">
        <v>21</v>
      </c>
      <c r="F723" s="203" t="s">
        <v>1041</v>
      </c>
      <c r="G723" s="200"/>
      <c r="H723" s="204">
        <v>115.5</v>
      </c>
      <c r="I723" s="205"/>
      <c r="J723" s="200"/>
      <c r="K723" s="200"/>
      <c r="L723" s="206"/>
      <c r="M723" s="207"/>
      <c r="N723" s="208"/>
      <c r="O723" s="208"/>
      <c r="P723" s="208"/>
      <c r="Q723" s="208"/>
      <c r="R723" s="208"/>
      <c r="S723" s="208"/>
      <c r="T723" s="209"/>
      <c r="AT723" s="210" t="s">
        <v>178</v>
      </c>
      <c r="AU723" s="210" t="s">
        <v>83</v>
      </c>
      <c r="AV723" s="13" t="s">
        <v>83</v>
      </c>
      <c r="AW723" s="13" t="s">
        <v>34</v>
      </c>
      <c r="AX723" s="13" t="s">
        <v>73</v>
      </c>
      <c r="AY723" s="210" t="s">
        <v>167</v>
      </c>
    </row>
    <row r="724" spans="2:51" s="14" customFormat="1" ht="11.25">
      <c r="B724" s="211"/>
      <c r="C724" s="212"/>
      <c r="D724" s="201" t="s">
        <v>178</v>
      </c>
      <c r="E724" s="213" t="s">
        <v>21</v>
      </c>
      <c r="F724" s="214" t="s">
        <v>180</v>
      </c>
      <c r="G724" s="212"/>
      <c r="H724" s="215">
        <v>115.5</v>
      </c>
      <c r="I724" s="216"/>
      <c r="J724" s="212"/>
      <c r="K724" s="212"/>
      <c r="L724" s="217"/>
      <c r="M724" s="218"/>
      <c r="N724" s="219"/>
      <c r="O724" s="219"/>
      <c r="P724" s="219"/>
      <c r="Q724" s="219"/>
      <c r="R724" s="219"/>
      <c r="S724" s="219"/>
      <c r="T724" s="220"/>
      <c r="AT724" s="221" t="s">
        <v>178</v>
      </c>
      <c r="AU724" s="221" t="s">
        <v>83</v>
      </c>
      <c r="AV724" s="14" t="s">
        <v>168</v>
      </c>
      <c r="AW724" s="14" t="s">
        <v>34</v>
      </c>
      <c r="AX724" s="14" t="s">
        <v>81</v>
      </c>
      <c r="AY724" s="221" t="s">
        <v>167</v>
      </c>
    </row>
    <row r="725" spans="1:65" s="2" customFormat="1" ht="16.5" customHeight="1">
      <c r="A725" s="36"/>
      <c r="B725" s="37"/>
      <c r="C725" s="181" t="s">
        <v>1042</v>
      </c>
      <c r="D725" s="181" t="s">
        <v>170</v>
      </c>
      <c r="E725" s="182" t="s">
        <v>1043</v>
      </c>
      <c r="F725" s="183" t="s">
        <v>1044</v>
      </c>
      <c r="G725" s="184" t="s">
        <v>267</v>
      </c>
      <c r="H725" s="185">
        <v>6</v>
      </c>
      <c r="I725" s="186"/>
      <c r="J725" s="187">
        <f>ROUND(I725*H725,2)</f>
        <v>0</v>
      </c>
      <c r="K725" s="183" t="s">
        <v>173</v>
      </c>
      <c r="L725" s="41"/>
      <c r="M725" s="188" t="s">
        <v>21</v>
      </c>
      <c r="N725" s="189" t="s">
        <v>44</v>
      </c>
      <c r="O725" s="66"/>
      <c r="P725" s="190">
        <f>O725*H725</f>
        <v>0</v>
      </c>
      <c r="Q725" s="190">
        <v>0</v>
      </c>
      <c r="R725" s="190">
        <f>Q725*H725</f>
        <v>0</v>
      </c>
      <c r="S725" s="190">
        <v>0</v>
      </c>
      <c r="T725" s="191">
        <f>S725*H725</f>
        <v>0</v>
      </c>
      <c r="U725" s="36"/>
      <c r="V725" s="36"/>
      <c r="W725" s="36"/>
      <c r="X725" s="36"/>
      <c r="Y725" s="36"/>
      <c r="Z725" s="36"/>
      <c r="AA725" s="36"/>
      <c r="AB725" s="36"/>
      <c r="AC725" s="36"/>
      <c r="AD725" s="36"/>
      <c r="AE725" s="36"/>
      <c r="AR725" s="192" t="s">
        <v>336</v>
      </c>
      <c r="AT725" s="192" t="s">
        <v>170</v>
      </c>
      <c r="AU725" s="192" t="s">
        <v>83</v>
      </c>
      <c r="AY725" s="19" t="s">
        <v>167</v>
      </c>
      <c r="BE725" s="193">
        <f>IF(N725="základní",J725,0)</f>
        <v>0</v>
      </c>
      <c r="BF725" s="193">
        <f>IF(N725="snížená",J725,0)</f>
        <v>0</v>
      </c>
      <c r="BG725" s="193">
        <f>IF(N725="zákl. přenesená",J725,0)</f>
        <v>0</v>
      </c>
      <c r="BH725" s="193">
        <f>IF(N725="sníž. přenesená",J725,0)</f>
        <v>0</v>
      </c>
      <c r="BI725" s="193">
        <f>IF(N725="nulová",J725,0)</f>
        <v>0</v>
      </c>
      <c r="BJ725" s="19" t="s">
        <v>81</v>
      </c>
      <c r="BK725" s="193">
        <f>ROUND(I725*H725,2)</f>
        <v>0</v>
      </c>
      <c r="BL725" s="19" t="s">
        <v>336</v>
      </c>
      <c r="BM725" s="192" t="s">
        <v>1045</v>
      </c>
    </row>
    <row r="726" spans="1:47" s="2" customFormat="1" ht="11.25">
      <c r="A726" s="36"/>
      <c r="B726" s="37"/>
      <c r="C726" s="38"/>
      <c r="D726" s="194" t="s">
        <v>176</v>
      </c>
      <c r="E726" s="38"/>
      <c r="F726" s="195" t="s">
        <v>1046</v>
      </c>
      <c r="G726" s="38"/>
      <c r="H726" s="38"/>
      <c r="I726" s="196"/>
      <c r="J726" s="38"/>
      <c r="K726" s="38"/>
      <c r="L726" s="41"/>
      <c r="M726" s="197"/>
      <c r="N726" s="198"/>
      <c r="O726" s="66"/>
      <c r="P726" s="66"/>
      <c r="Q726" s="66"/>
      <c r="R726" s="66"/>
      <c r="S726" s="66"/>
      <c r="T726" s="67"/>
      <c r="U726" s="36"/>
      <c r="V726" s="36"/>
      <c r="W726" s="36"/>
      <c r="X726" s="36"/>
      <c r="Y726" s="36"/>
      <c r="Z726" s="36"/>
      <c r="AA726" s="36"/>
      <c r="AB726" s="36"/>
      <c r="AC726" s="36"/>
      <c r="AD726" s="36"/>
      <c r="AE726" s="36"/>
      <c r="AT726" s="19" t="s">
        <v>176</v>
      </c>
      <c r="AU726" s="19" t="s">
        <v>83</v>
      </c>
    </row>
    <row r="727" spans="2:51" s="13" customFormat="1" ht="11.25">
      <c r="B727" s="199"/>
      <c r="C727" s="200"/>
      <c r="D727" s="201" t="s">
        <v>178</v>
      </c>
      <c r="E727" s="202" t="s">
        <v>21</v>
      </c>
      <c r="F727" s="203" t="s">
        <v>1047</v>
      </c>
      <c r="G727" s="200"/>
      <c r="H727" s="204">
        <v>6</v>
      </c>
      <c r="I727" s="205"/>
      <c r="J727" s="200"/>
      <c r="K727" s="200"/>
      <c r="L727" s="206"/>
      <c r="M727" s="207"/>
      <c r="N727" s="208"/>
      <c r="O727" s="208"/>
      <c r="P727" s="208"/>
      <c r="Q727" s="208"/>
      <c r="R727" s="208"/>
      <c r="S727" s="208"/>
      <c r="T727" s="209"/>
      <c r="AT727" s="210" t="s">
        <v>178</v>
      </c>
      <c r="AU727" s="210" t="s">
        <v>83</v>
      </c>
      <c r="AV727" s="13" t="s">
        <v>83</v>
      </c>
      <c r="AW727" s="13" t="s">
        <v>34</v>
      </c>
      <c r="AX727" s="13" t="s">
        <v>73</v>
      </c>
      <c r="AY727" s="210" t="s">
        <v>167</v>
      </c>
    </row>
    <row r="728" spans="2:51" s="14" customFormat="1" ht="11.25">
      <c r="B728" s="211"/>
      <c r="C728" s="212"/>
      <c r="D728" s="201" t="s">
        <v>178</v>
      </c>
      <c r="E728" s="213" t="s">
        <v>21</v>
      </c>
      <c r="F728" s="214" t="s">
        <v>180</v>
      </c>
      <c r="G728" s="212"/>
      <c r="H728" s="215">
        <v>6</v>
      </c>
      <c r="I728" s="216"/>
      <c r="J728" s="212"/>
      <c r="K728" s="212"/>
      <c r="L728" s="217"/>
      <c r="M728" s="218"/>
      <c r="N728" s="219"/>
      <c r="O728" s="219"/>
      <c r="P728" s="219"/>
      <c r="Q728" s="219"/>
      <c r="R728" s="219"/>
      <c r="S728" s="219"/>
      <c r="T728" s="220"/>
      <c r="AT728" s="221" t="s">
        <v>178</v>
      </c>
      <c r="AU728" s="221" t="s">
        <v>83</v>
      </c>
      <c r="AV728" s="14" t="s">
        <v>168</v>
      </c>
      <c r="AW728" s="14" t="s">
        <v>34</v>
      </c>
      <c r="AX728" s="14" t="s">
        <v>81</v>
      </c>
      <c r="AY728" s="221" t="s">
        <v>167</v>
      </c>
    </row>
    <row r="729" spans="1:65" s="2" customFormat="1" ht="16.5" customHeight="1">
      <c r="A729" s="36"/>
      <c r="B729" s="37"/>
      <c r="C729" s="181" t="s">
        <v>1048</v>
      </c>
      <c r="D729" s="181" t="s">
        <v>170</v>
      </c>
      <c r="E729" s="182" t="s">
        <v>1049</v>
      </c>
      <c r="F729" s="183" t="s">
        <v>1050</v>
      </c>
      <c r="G729" s="184" t="s">
        <v>267</v>
      </c>
      <c r="H729" s="185">
        <v>3</v>
      </c>
      <c r="I729" s="186"/>
      <c r="J729" s="187">
        <f>ROUND(I729*H729,2)</f>
        <v>0</v>
      </c>
      <c r="K729" s="183" t="s">
        <v>173</v>
      </c>
      <c r="L729" s="41"/>
      <c r="M729" s="188" t="s">
        <v>21</v>
      </c>
      <c r="N729" s="189" t="s">
        <v>44</v>
      </c>
      <c r="O729" s="66"/>
      <c r="P729" s="190">
        <f>O729*H729</f>
        <v>0</v>
      </c>
      <c r="Q729" s="190">
        <v>0</v>
      </c>
      <c r="R729" s="190">
        <f>Q729*H729</f>
        <v>0</v>
      </c>
      <c r="S729" s="190">
        <v>0</v>
      </c>
      <c r="T729" s="191">
        <f>S729*H729</f>
        <v>0</v>
      </c>
      <c r="U729" s="36"/>
      <c r="V729" s="36"/>
      <c r="W729" s="36"/>
      <c r="X729" s="36"/>
      <c r="Y729" s="36"/>
      <c r="Z729" s="36"/>
      <c r="AA729" s="36"/>
      <c r="AB729" s="36"/>
      <c r="AC729" s="36"/>
      <c r="AD729" s="36"/>
      <c r="AE729" s="36"/>
      <c r="AR729" s="192" t="s">
        <v>336</v>
      </c>
      <c r="AT729" s="192" t="s">
        <v>170</v>
      </c>
      <c r="AU729" s="192" t="s">
        <v>83</v>
      </c>
      <c r="AY729" s="19" t="s">
        <v>167</v>
      </c>
      <c r="BE729" s="193">
        <f>IF(N729="základní",J729,0)</f>
        <v>0</v>
      </c>
      <c r="BF729" s="193">
        <f>IF(N729="snížená",J729,0)</f>
        <v>0</v>
      </c>
      <c r="BG729" s="193">
        <f>IF(N729="zákl. přenesená",J729,0)</f>
        <v>0</v>
      </c>
      <c r="BH729" s="193">
        <f>IF(N729="sníž. přenesená",J729,0)</f>
        <v>0</v>
      </c>
      <c r="BI729" s="193">
        <f>IF(N729="nulová",J729,0)</f>
        <v>0</v>
      </c>
      <c r="BJ729" s="19" t="s">
        <v>81</v>
      </c>
      <c r="BK729" s="193">
        <f>ROUND(I729*H729,2)</f>
        <v>0</v>
      </c>
      <c r="BL729" s="19" t="s">
        <v>336</v>
      </c>
      <c r="BM729" s="192" t="s">
        <v>1051</v>
      </c>
    </row>
    <row r="730" spans="1:47" s="2" customFormat="1" ht="11.25">
      <c r="A730" s="36"/>
      <c r="B730" s="37"/>
      <c r="C730" s="38"/>
      <c r="D730" s="194" t="s">
        <v>176</v>
      </c>
      <c r="E730" s="38"/>
      <c r="F730" s="195" t="s">
        <v>1052</v>
      </c>
      <c r="G730" s="38"/>
      <c r="H730" s="38"/>
      <c r="I730" s="196"/>
      <c r="J730" s="38"/>
      <c r="K730" s="38"/>
      <c r="L730" s="41"/>
      <c r="M730" s="197"/>
      <c r="N730" s="198"/>
      <c r="O730" s="66"/>
      <c r="P730" s="66"/>
      <c r="Q730" s="66"/>
      <c r="R730" s="66"/>
      <c r="S730" s="66"/>
      <c r="T730" s="67"/>
      <c r="U730" s="36"/>
      <c r="V730" s="36"/>
      <c r="W730" s="36"/>
      <c r="X730" s="36"/>
      <c r="Y730" s="36"/>
      <c r="Z730" s="36"/>
      <c r="AA730" s="36"/>
      <c r="AB730" s="36"/>
      <c r="AC730" s="36"/>
      <c r="AD730" s="36"/>
      <c r="AE730" s="36"/>
      <c r="AT730" s="19" t="s">
        <v>176</v>
      </c>
      <c r="AU730" s="19" t="s">
        <v>83</v>
      </c>
    </row>
    <row r="731" spans="2:51" s="13" customFormat="1" ht="11.25">
      <c r="B731" s="199"/>
      <c r="C731" s="200"/>
      <c r="D731" s="201" t="s">
        <v>178</v>
      </c>
      <c r="E731" s="202" t="s">
        <v>21</v>
      </c>
      <c r="F731" s="203" t="s">
        <v>1053</v>
      </c>
      <c r="G731" s="200"/>
      <c r="H731" s="204">
        <v>3</v>
      </c>
      <c r="I731" s="205"/>
      <c r="J731" s="200"/>
      <c r="K731" s="200"/>
      <c r="L731" s="206"/>
      <c r="M731" s="207"/>
      <c r="N731" s="208"/>
      <c r="O731" s="208"/>
      <c r="P731" s="208"/>
      <c r="Q731" s="208"/>
      <c r="R731" s="208"/>
      <c r="S731" s="208"/>
      <c r="T731" s="209"/>
      <c r="AT731" s="210" t="s">
        <v>178</v>
      </c>
      <c r="AU731" s="210" t="s">
        <v>83</v>
      </c>
      <c r="AV731" s="13" t="s">
        <v>83</v>
      </c>
      <c r="AW731" s="13" t="s">
        <v>34</v>
      </c>
      <c r="AX731" s="13" t="s">
        <v>73</v>
      </c>
      <c r="AY731" s="210" t="s">
        <v>167</v>
      </c>
    </row>
    <row r="732" spans="2:51" s="14" customFormat="1" ht="11.25">
      <c r="B732" s="211"/>
      <c r="C732" s="212"/>
      <c r="D732" s="201" t="s">
        <v>178</v>
      </c>
      <c r="E732" s="213" t="s">
        <v>21</v>
      </c>
      <c r="F732" s="214" t="s">
        <v>180</v>
      </c>
      <c r="G732" s="212"/>
      <c r="H732" s="215">
        <v>3</v>
      </c>
      <c r="I732" s="216"/>
      <c r="J732" s="212"/>
      <c r="K732" s="212"/>
      <c r="L732" s="217"/>
      <c r="M732" s="218"/>
      <c r="N732" s="219"/>
      <c r="O732" s="219"/>
      <c r="P732" s="219"/>
      <c r="Q732" s="219"/>
      <c r="R732" s="219"/>
      <c r="S732" s="219"/>
      <c r="T732" s="220"/>
      <c r="AT732" s="221" t="s">
        <v>178</v>
      </c>
      <c r="AU732" s="221" t="s">
        <v>83</v>
      </c>
      <c r="AV732" s="14" t="s">
        <v>168</v>
      </c>
      <c r="AW732" s="14" t="s">
        <v>34</v>
      </c>
      <c r="AX732" s="14" t="s">
        <v>81</v>
      </c>
      <c r="AY732" s="221" t="s">
        <v>167</v>
      </c>
    </row>
    <row r="733" spans="1:65" s="2" customFormat="1" ht="16.5" customHeight="1">
      <c r="A733" s="36"/>
      <c r="B733" s="37"/>
      <c r="C733" s="181" t="s">
        <v>1054</v>
      </c>
      <c r="D733" s="181" t="s">
        <v>170</v>
      </c>
      <c r="E733" s="182" t="s">
        <v>1055</v>
      </c>
      <c r="F733" s="183" t="s">
        <v>1056</v>
      </c>
      <c r="G733" s="184" t="s">
        <v>106</v>
      </c>
      <c r="H733" s="185">
        <v>69.791</v>
      </c>
      <c r="I733" s="186"/>
      <c r="J733" s="187">
        <f>ROUND(I733*H733,2)</f>
        <v>0</v>
      </c>
      <c r="K733" s="183" t="s">
        <v>173</v>
      </c>
      <c r="L733" s="41"/>
      <c r="M733" s="188" t="s">
        <v>21</v>
      </c>
      <c r="N733" s="189" t="s">
        <v>44</v>
      </c>
      <c r="O733" s="66"/>
      <c r="P733" s="190">
        <f>O733*H733</f>
        <v>0</v>
      </c>
      <c r="Q733" s="190">
        <v>5E-05</v>
      </c>
      <c r="R733" s="190">
        <f>Q733*H733</f>
        <v>0.00348955</v>
      </c>
      <c r="S733" s="190">
        <v>0</v>
      </c>
      <c r="T733" s="191">
        <f>S733*H733</f>
        <v>0</v>
      </c>
      <c r="U733" s="36"/>
      <c r="V733" s="36"/>
      <c r="W733" s="36"/>
      <c r="X733" s="36"/>
      <c r="Y733" s="36"/>
      <c r="Z733" s="36"/>
      <c r="AA733" s="36"/>
      <c r="AB733" s="36"/>
      <c r="AC733" s="36"/>
      <c r="AD733" s="36"/>
      <c r="AE733" s="36"/>
      <c r="AR733" s="192" t="s">
        <v>336</v>
      </c>
      <c r="AT733" s="192" t="s">
        <v>170</v>
      </c>
      <c r="AU733" s="192" t="s">
        <v>83</v>
      </c>
      <c r="AY733" s="19" t="s">
        <v>167</v>
      </c>
      <c r="BE733" s="193">
        <f>IF(N733="základní",J733,0)</f>
        <v>0</v>
      </c>
      <c r="BF733" s="193">
        <f>IF(N733="snížená",J733,0)</f>
        <v>0</v>
      </c>
      <c r="BG733" s="193">
        <f>IF(N733="zákl. přenesená",J733,0)</f>
        <v>0</v>
      </c>
      <c r="BH733" s="193">
        <f>IF(N733="sníž. přenesená",J733,0)</f>
        <v>0</v>
      </c>
      <c r="BI733" s="193">
        <f>IF(N733="nulová",J733,0)</f>
        <v>0</v>
      </c>
      <c r="BJ733" s="19" t="s">
        <v>81</v>
      </c>
      <c r="BK733" s="193">
        <f>ROUND(I733*H733,2)</f>
        <v>0</v>
      </c>
      <c r="BL733" s="19" t="s">
        <v>336</v>
      </c>
      <c r="BM733" s="192" t="s">
        <v>1057</v>
      </c>
    </row>
    <row r="734" spans="1:47" s="2" customFormat="1" ht="11.25">
      <c r="A734" s="36"/>
      <c r="B734" s="37"/>
      <c r="C734" s="38"/>
      <c r="D734" s="194" t="s">
        <v>176</v>
      </c>
      <c r="E734" s="38"/>
      <c r="F734" s="195" t="s">
        <v>1058</v>
      </c>
      <c r="G734" s="38"/>
      <c r="H734" s="38"/>
      <c r="I734" s="196"/>
      <c r="J734" s="38"/>
      <c r="K734" s="38"/>
      <c r="L734" s="41"/>
      <c r="M734" s="197"/>
      <c r="N734" s="198"/>
      <c r="O734" s="66"/>
      <c r="P734" s="66"/>
      <c r="Q734" s="66"/>
      <c r="R734" s="66"/>
      <c r="S734" s="66"/>
      <c r="T734" s="67"/>
      <c r="U734" s="36"/>
      <c r="V734" s="36"/>
      <c r="W734" s="36"/>
      <c r="X734" s="36"/>
      <c r="Y734" s="36"/>
      <c r="Z734" s="36"/>
      <c r="AA734" s="36"/>
      <c r="AB734" s="36"/>
      <c r="AC734" s="36"/>
      <c r="AD734" s="36"/>
      <c r="AE734" s="36"/>
      <c r="AT734" s="19" t="s">
        <v>176</v>
      </c>
      <c r="AU734" s="19" t="s">
        <v>83</v>
      </c>
    </row>
    <row r="735" spans="2:51" s="13" customFormat="1" ht="11.25">
      <c r="B735" s="199"/>
      <c r="C735" s="200"/>
      <c r="D735" s="201" t="s">
        <v>178</v>
      </c>
      <c r="E735" s="202" t="s">
        <v>21</v>
      </c>
      <c r="F735" s="203" t="s">
        <v>1023</v>
      </c>
      <c r="G735" s="200"/>
      <c r="H735" s="204">
        <v>69.791</v>
      </c>
      <c r="I735" s="205"/>
      <c r="J735" s="200"/>
      <c r="K735" s="200"/>
      <c r="L735" s="206"/>
      <c r="M735" s="207"/>
      <c r="N735" s="208"/>
      <c r="O735" s="208"/>
      <c r="P735" s="208"/>
      <c r="Q735" s="208"/>
      <c r="R735" s="208"/>
      <c r="S735" s="208"/>
      <c r="T735" s="209"/>
      <c r="AT735" s="210" t="s">
        <v>178</v>
      </c>
      <c r="AU735" s="210" t="s">
        <v>83</v>
      </c>
      <c r="AV735" s="13" t="s">
        <v>83</v>
      </c>
      <c r="AW735" s="13" t="s">
        <v>34</v>
      </c>
      <c r="AX735" s="13" t="s">
        <v>73</v>
      </c>
      <c r="AY735" s="210" t="s">
        <v>167</v>
      </c>
    </row>
    <row r="736" spans="2:51" s="14" customFormat="1" ht="11.25">
      <c r="B736" s="211"/>
      <c r="C736" s="212"/>
      <c r="D736" s="201" t="s">
        <v>178</v>
      </c>
      <c r="E736" s="213" t="s">
        <v>21</v>
      </c>
      <c r="F736" s="214" t="s">
        <v>180</v>
      </c>
      <c r="G736" s="212"/>
      <c r="H736" s="215">
        <v>69.791</v>
      </c>
      <c r="I736" s="216"/>
      <c r="J736" s="212"/>
      <c r="K736" s="212"/>
      <c r="L736" s="217"/>
      <c r="M736" s="218"/>
      <c r="N736" s="219"/>
      <c r="O736" s="219"/>
      <c r="P736" s="219"/>
      <c r="Q736" s="219"/>
      <c r="R736" s="219"/>
      <c r="S736" s="219"/>
      <c r="T736" s="220"/>
      <c r="AT736" s="221" t="s">
        <v>178</v>
      </c>
      <c r="AU736" s="221" t="s">
        <v>83</v>
      </c>
      <c r="AV736" s="14" t="s">
        <v>168</v>
      </c>
      <c r="AW736" s="14" t="s">
        <v>34</v>
      </c>
      <c r="AX736" s="14" t="s">
        <v>81</v>
      </c>
      <c r="AY736" s="221" t="s">
        <v>167</v>
      </c>
    </row>
    <row r="737" spans="1:65" s="2" customFormat="1" ht="24.2" customHeight="1">
      <c r="A737" s="36"/>
      <c r="B737" s="37"/>
      <c r="C737" s="181" t="s">
        <v>1059</v>
      </c>
      <c r="D737" s="181" t="s">
        <v>170</v>
      </c>
      <c r="E737" s="182" t="s">
        <v>1060</v>
      </c>
      <c r="F737" s="183" t="s">
        <v>1061</v>
      </c>
      <c r="G737" s="184" t="s">
        <v>499</v>
      </c>
      <c r="H737" s="185">
        <v>2.322</v>
      </c>
      <c r="I737" s="186"/>
      <c r="J737" s="187">
        <f>ROUND(I737*H737,2)</f>
        <v>0</v>
      </c>
      <c r="K737" s="183" t="s">
        <v>173</v>
      </c>
      <c r="L737" s="41"/>
      <c r="M737" s="188" t="s">
        <v>21</v>
      </c>
      <c r="N737" s="189" t="s">
        <v>44</v>
      </c>
      <c r="O737" s="66"/>
      <c r="P737" s="190">
        <f>O737*H737</f>
        <v>0</v>
      </c>
      <c r="Q737" s="190">
        <v>0</v>
      </c>
      <c r="R737" s="190">
        <f>Q737*H737</f>
        <v>0</v>
      </c>
      <c r="S737" s="190">
        <v>0</v>
      </c>
      <c r="T737" s="191">
        <f>S737*H737</f>
        <v>0</v>
      </c>
      <c r="U737" s="36"/>
      <c r="V737" s="36"/>
      <c r="W737" s="36"/>
      <c r="X737" s="36"/>
      <c r="Y737" s="36"/>
      <c r="Z737" s="36"/>
      <c r="AA737" s="36"/>
      <c r="AB737" s="36"/>
      <c r="AC737" s="36"/>
      <c r="AD737" s="36"/>
      <c r="AE737" s="36"/>
      <c r="AR737" s="192" t="s">
        <v>336</v>
      </c>
      <c r="AT737" s="192" t="s">
        <v>170</v>
      </c>
      <c r="AU737" s="192" t="s">
        <v>83</v>
      </c>
      <c r="AY737" s="19" t="s">
        <v>167</v>
      </c>
      <c r="BE737" s="193">
        <f>IF(N737="základní",J737,0)</f>
        <v>0</v>
      </c>
      <c r="BF737" s="193">
        <f>IF(N737="snížená",J737,0)</f>
        <v>0</v>
      </c>
      <c r="BG737" s="193">
        <f>IF(N737="zákl. přenesená",J737,0)</f>
        <v>0</v>
      </c>
      <c r="BH737" s="193">
        <f>IF(N737="sníž. přenesená",J737,0)</f>
        <v>0</v>
      </c>
      <c r="BI737" s="193">
        <f>IF(N737="nulová",J737,0)</f>
        <v>0</v>
      </c>
      <c r="BJ737" s="19" t="s">
        <v>81</v>
      </c>
      <c r="BK737" s="193">
        <f>ROUND(I737*H737,2)</f>
        <v>0</v>
      </c>
      <c r="BL737" s="19" t="s">
        <v>336</v>
      </c>
      <c r="BM737" s="192" t="s">
        <v>1062</v>
      </c>
    </row>
    <row r="738" spans="1:47" s="2" customFormat="1" ht="11.25">
      <c r="A738" s="36"/>
      <c r="B738" s="37"/>
      <c r="C738" s="38"/>
      <c r="D738" s="194" t="s">
        <v>176</v>
      </c>
      <c r="E738" s="38"/>
      <c r="F738" s="195" t="s">
        <v>1063</v>
      </c>
      <c r="G738" s="38"/>
      <c r="H738" s="38"/>
      <c r="I738" s="196"/>
      <c r="J738" s="38"/>
      <c r="K738" s="38"/>
      <c r="L738" s="41"/>
      <c r="M738" s="197"/>
      <c r="N738" s="198"/>
      <c r="O738" s="66"/>
      <c r="P738" s="66"/>
      <c r="Q738" s="66"/>
      <c r="R738" s="66"/>
      <c r="S738" s="66"/>
      <c r="T738" s="67"/>
      <c r="U738" s="36"/>
      <c r="V738" s="36"/>
      <c r="W738" s="36"/>
      <c r="X738" s="36"/>
      <c r="Y738" s="36"/>
      <c r="Z738" s="36"/>
      <c r="AA738" s="36"/>
      <c r="AB738" s="36"/>
      <c r="AC738" s="36"/>
      <c r="AD738" s="36"/>
      <c r="AE738" s="36"/>
      <c r="AT738" s="19" t="s">
        <v>176</v>
      </c>
      <c r="AU738" s="19" t="s">
        <v>83</v>
      </c>
    </row>
    <row r="739" spans="1:65" s="2" customFormat="1" ht="24.2" customHeight="1">
      <c r="A739" s="36"/>
      <c r="B739" s="37"/>
      <c r="C739" s="181" t="s">
        <v>1064</v>
      </c>
      <c r="D739" s="181" t="s">
        <v>170</v>
      </c>
      <c r="E739" s="182" t="s">
        <v>1065</v>
      </c>
      <c r="F739" s="183" t="s">
        <v>1066</v>
      </c>
      <c r="G739" s="184" t="s">
        <v>499</v>
      </c>
      <c r="H739" s="185">
        <v>2.322</v>
      </c>
      <c r="I739" s="186"/>
      <c r="J739" s="187">
        <f>ROUND(I739*H739,2)</f>
        <v>0</v>
      </c>
      <c r="K739" s="183" t="s">
        <v>173</v>
      </c>
      <c r="L739" s="41"/>
      <c r="M739" s="188" t="s">
        <v>21</v>
      </c>
      <c r="N739" s="189" t="s">
        <v>44</v>
      </c>
      <c r="O739" s="66"/>
      <c r="P739" s="190">
        <f>O739*H739</f>
        <v>0</v>
      </c>
      <c r="Q739" s="190">
        <v>0</v>
      </c>
      <c r="R739" s="190">
        <f>Q739*H739</f>
        <v>0</v>
      </c>
      <c r="S739" s="190">
        <v>0</v>
      </c>
      <c r="T739" s="191">
        <f>S739*H739</f>
        <v>0</v>
      </c>
      <c r="U739" s="36"/>
      <c r="V739" s="36"/>
      <c r="W739" s="36"/>
      <c r="X739" s="36"/>
      <c r="Y739" s="36"/>
      <c r="Z739" s="36"/>
      <c r="AA739" s="36"/>
      <c r="AB739" s="36"/>
      <c r="AC739" s="36"/>
      <c r="AD739" s="36"/>
      <c r="AE739" s="36"/>
      <c r="AR739" s="192" t="s">
        <v>336</v>
      </c>
      <c r="AT739" s="192" t="s">
        <v>170</v>
      </c>
      <c r="AU739" s="192" t="s">
        <v>83</v>
      </c>
      <c r="AY739" s="19" t="s">
        <v>167</v>
      </c>
      <c r="BE739" s="193">
        <f>IF(N739="základní",J739,0)</f>
        <v>0</v>
      </c>
      <c r="BF739" s="193">
        <f>IF(N739="snížená",J739,0)</f>
        <v>0</v>
      </c>
      <c r="BG739" s="193">
        <f>IF(N739="zákl. přenesená",J739,0)</f>
        <v>0</v>
      </c>
      <c r="BH739" s="193">
        <f>IF(N739="sníž. přenesená",J739,0)</f>
        <v>0</v>
      </c>
      <c r="BI739" s="193">
        <f>IF(N739="nulová",J739,0)</f>
        <v>0</v>
      </c>
      <c r="BJ739" s="19" t="s">
        <v>81</v>
      </c>
      <c r="BK739" s="193">
        <f>ROUND(I739*H739,2)</f>
        <v>0</v>
      </c>
      <c r="BL739" s="19" t="s">
        <v>336</v>
      </c>
      <c r="BM739" s="192" t="s">
        <v>1067</v>
      </c>
    </row>
    <row r="740" spans="1:47" s="2" customFormat="1" ht="11.25">
      <c r="A740" s="36"/>
      <c r="B740" s="37"/>
      <c r="C740" s="38"/>
      <c r="D740" s="194" t="s">
        <v>176</v>
      </c>
      <c r="E740" s="38"/>
      <c r="F740" s="195" t="s">
        <v>1068</v>
      </c>
      <c r="G740" s="38"/>
      <c r="H740" s="38"/>
      <c r="I740" s="196"/>
      <c r="J740" s="38"/>
      <c r="K740" s="38"/>
      <c r="L740" s="41"/>
      <c r="M740" s="197"/>
      <c r="N740" s="198"/>
      <c r="O740" s="66"/>
      <c r="P740" s="66"/>
      <c r="Q740" s="66"/>
      <c r="R740" s="66"/>
      <c r="S740" s="66"/>
      <c r="T740" s="67"/>
      <c r="U740" s="36"/>
      <c r="V740" s="36"/>
      <c r="W740" s="36"/>
      <c r="X740" s="36"/>
      <c r="Y740" s="36"/>
      <c r="Z740" s="36"/>
      <c r="AA740" s="36"/>
      <c r="AB740" s="36"/>
      <c r="AC740" s="36"/>
      <c r="AD740" s="36"/>
      <c r="AE740" s="36"/>
      <c r="AT740" s="19" t="s">
        <v>176</v>
      </c>
      <c r="AU740" s="19" t="s">
        <v>83</v>
      </c>
    </row>
    <row r="741" spans="2:63" s="12" customFormat="1" ht="22.9" customHeight="1">
      <c r="B741" s="165"/>
      <c r="C741" s="166"/>
      <c r="D741" s="167" t="s">
        <v>72</v>
      </c>
      <c r="E741" s="179" t="s">
        <v>1069</v>
      </c>
      <c r="F741" s="179" t="s">
        <v>1070</v>
      </c>
      <c r="G741" s="166"/>
      <c r="H741" s="166"/>
      <c r="I741" s="169"/>
      <c r="J741" s="180">
        <f>BK741</f>
        <v>0</v>
      </c>
      <c r="K741" s="166"/>
      <c r="L741" s="171"/>
      <c r="M741" s="172"/>
      <c r="N741" s="173"/>
      <c r="O741" s="173"/>
      <c r="P741" s="174">
        <f>SUM(P742:P753)</f>
        <v>0</v>
      </c>
      <c r="Q741" s="173"/>
      <c r="R741" s="174">
        <f>SUM(R742:R753)</f>
        <v>1.0187395</v>
      </c>
      <c r="S741" s="173"/>
      <c r="T741" s="175">
        <f>SUM(T742:T753)</f>
        <v>0</v>
      </c>
      <c r="AR741" s="176" t="s">
        <v>83</v>
      </c>
      <c r="AT741" s="177" t="s">
        <v>72</v>
      </c>
      <c r="AU741" s="177" t="s">
        <v>81</v>
      </c>
      <c r="AY741" s="176" t="s">
        <v>167</v>
      </c>
      <c r="BK741" s="178">
        <f>SUM(BK742:BK753)</f>
        <v>0</v>
      </c>
    </row>
    <row r="742" spans="1:65" s="2" customFormat="1" ht="16.5" customHeight="1">
      <c r="A742" s="36"/>
      <c r="B742" s="37"/>
      <c r="C742" s="181" t="s">
        <v>1071</v>
      </c>
      <c r="D742" s="181" t="s">
        <v>170</v>
      </c>
      <c r="E742" s="182" t="s">
        <v>1072</v>
      </c>
      <c r="F742" s="183" t="s">
        <v>1073</v>
      </c>
      <c r="G742" s="184" t="s">
        <v>106</v>
      </c>
      <c r="H742" s="185">
        <v>384.43</v>
      </c>
      <c r="I742" s="186"/>
      <c r="J742" s="187">
        <f>ROUND(I742*H742,2)</f>
        <v>0</v>
      </c>
      <c r="K742" s="183" t="s">
        <v>173</v>
      </c>
      <c r="L742" s="41"/>
      <c r="M742" s="188" t="s">
        <v>21</v>
      </c>
      <c r="N742" s="189" t="s">
        <v>44</v>
      </c>
      <c r="O742" s="66"/>
      <c r="P742" s="190">
        <f>O742*H742</f>
        <v>0</v>
      </c>
      <c r="Q742" s="190">
        <v>0</v>
      </c>
      <c r="R742" s="190">
        <f>Q742*H742</f>
        <v>0</v>
      </c>
      <c r="S742" s="190">
        <v>0</v>
      </c>
      <c r="T742" s="191">
        <f>S742*H742</f>
        <v>0</v>
      </c>
      <c r="U742" s="36"/>
      <c r="V742" s="36"/>
      <c r="W742" s="36"/>
      <c r="X742" s="36"/>
      <c r="Y742" s="36"/>
      <c r="Z742" s="36"/>
      <c r="AA742" s="36"/>
      <c r="AB742" s="36"/>
      <c r="AC742" s="36"/>
      <c r="AD742" s="36"/>
      <c r="AE742" s="36"/>
      <c r="AR742" s="192" t="s">
        <v>336</v>
      </c>
      <c r="AT742" s="192" t="s">
        <v>170</v>
      </c>
      <c r="AU742" s="192" t="s">
        <v>83</v>
      </c>
      <c r="AY742" s="19" t="s">
        <v>167</v>
      </c>
      <c r="BE742" s="193">
        <f>IF(N742="základní",J742,0)</f>
        <v>0</v>
      </c>
      <c r="BF742" s="193">
        <f>IF(N742="snížená",J742,0)</f>
        <v>0</v>
      </c>
      <c r="BG742" s="193">
        <f>IF(N742="zákl. přenesená",J742,0)</f>
        <v>0</v>
      </c>
      <c r="BH742" s="193">
        <f>IF(N742="sníž. přenesená",J742,0)</f>
        <v>0</v>
      </c>
      <c r="BI742" s="193">
        <f>IF(N742="nulová",J742,0)</f>
        <v>0</v>
      </c>
      <c r="BJ742" s="19" t="s">
        <v>81</v>
      </c>
      <c r="BK742" s="193">
        <f>ROUND(I742*H742,2)</f>
        <v>0</v>
      </c>
      <c r="BL742" s="19" t="s">
        <v>336</v>
      </c>
      <c r="BM742" s="192" t="s">
        <v>1074</v>
      </c>
    </row>
    <row r="743" spans="1:47" s="2" customFormat="1" ht="11.25">
      <c r="A743" s="36"/>
      <c r="B743" s="37"/>
      <c r="C743" s="38"/>
      <c r="D743" s="194" t="s">
        <v>176</v>
      </c>
      <c r="E743" s="38"/>
      <c r="F743" s="195" t="s">
        <v>1075</v>
      </c>
      <c r="G743" s="38"/>
      <c r="H743" s="38"/>
      <c r="I743" s="196"/>
      <c r="J743" s="38"/>
      <c r="K743" s="38"/>
      <c r="L743" s="41"/>
      <c r="M743" s="197"/>
      <c r="N743" s="198"/>
      <c r="O743" s="66"/>
      <c r="P743" s="66"/>
      <c r="Q743" s="66"/>
      <c r="R743" s="66"/>
      <c r="S743" s="66"/>
      <c r="T743" s="67"/>
      <c r="U743" s="36"/>
      <c r="V743" s="36"/>
      <c r="W743" s="36"/>
      <c r="X743" s="36"/>
      <c r="Y743" s="36"/>
      <c r="Z743" s="36"/>
      <c r="AA743" s="36"/>
      <c r="AB743" s="36"/>
      <c r="AC743" s="36"/>
      <c r="AD743" s="36"/>
      <c r="AE743" s="36"/>
      <c r="AT743" s="19" t="s">
        <v>176</v>
      </c>
      <c r="AU743" s="19" t="s">
        <v>83</v>
      </c>
    </row>
    <row r="744" spans="2:51" s="13" customFormat="1" ht="11.25">
      <c r="B744" s="199"/>
      <c r="C744" s="200"/>
      <c r="D744" s="201" t="s">
        <v>178</v>
      </c>
      <c r="E744" s="202" t="s">
        <v>21</v>
      </c>
      <c r="F744" s="203" t="s">
        <v>1076</v>
      </c>
      <c r="G744" s="200"/>
      <c r="H744" s="204">
        <v>384.43</v>
      </c>
      <c r="I744" s="205"/>
      <c r="J744" s="200"/>
      <c r="K744" s="200"/>
      <c r="L744" s="206"/>
      <c r="M744" s="207"/>
      <c r="N744" s="208"/>
      <c r="O744" s="208"/>
      <c r="P744" s="208"/>
      <c r="Q744" s="208"/>
      <c r="R744" s="208"/>
      <c r="S744" s="208"/>
      <c r="T744" s="209"/>
      <c r="AT744" s="210" t="s">
        <v>178</v>
      </c>
      <c r="AU744" s="210" t="s">
        <v>83</v>
      </c>
      <c r="AV744" s="13" t="s">
        <v>83</v>
      </c>
      <c r="AW744" s="13" t="s">
        <v>34</v>
      </c>
      <c r="AX744" s="13" t="s">
        <v>73</v>
      </c>
      <c r="AY744" s="210" t="s">
        <v>167</v>
      </c>
    </row>
    <row r="745" spans="2:51" s="14" customFormat="1" ht="11.25">
      <c r="B745" s="211"/>
      <c r="C745" s="212"/>
      <c r="D745" s="201" t="s">
        <v>178</v>
      </c>
      <c r="E745" s="213" t="s">
        <v>21</v>
      </c>
      <c r="F745" s="214" t="s">
        <v>180</v>
      </c>
      <c r="G745" s="212"/>
      <c r="H745" s="215">
        <v>384.43</v>
      </c>
      <c r="I745" s="216"/>
      <c r="J745" s="212"/>
      <c r="K745" s="212"/>
      <c r="L745" s="217"/>
      <c r="M745" s="218"/>
      <c r="N745" s="219"/>
      <c r="O745" s="219"/>
      <c r="P745" s="219"/>
      <c r="Q745" s="219"/>
      <c r="R745" s="219"/>
      <c r="S745" s="219"/>
      <c r="T745" s="220"/>
      <c r="AT745" s="221" t="s">
        <v>178</v>
      </c>
      <c r="AU745" s="221" t="s">
        <v>83</v>
      </c>
      <c r="AV745" s="14" t="s">
        <v>168</v>
      </c>
      <c r="AW745" s="14" t="s">
        <v>34</v>
      </c>
      <c r="AX745" s="14" t="s">
        <v>81</v>
      </c>
      <c r="AY745" s="221" t="s">
        <v>167</v>
      </c>
    </row>
    <row r="746" spans="1:65" s="2" customFormat="1" ht="16.5" customHeight="1">
      <c r="A746" s="36"/>
      <c r="B746" s="37"/>
      <c r="C746" s="181" t="s">
        <v>1077</v>
      </c>
      <c r="D746" s="181" t="s">
        <v>170</v>
      </c>
      <c r="E746" s="182" t="s">
        <v>1078</v>
      </c>
      <c r="F746" s="183" t="s">
        <v>1079</v>
      </c>
      <c r="G746" s="184" t="s">
        <v>106</v>
      </c>
      <c r="H746" s="185">
        <v>384.43</v>
      </c>
      <c r="I746" s="186"/>
      <c r="J746" s="187">
        <f>ROUND(I746*H746,2)</f>
        <v>0</v>
      </c>
      <c r="K746" s="183" t="s">
        <v>173</v>
      </c>
      <c r="L746" s="41"/>
      <c r="M746" s="188" t="s">
        <v>21</v>
      </c>
      <c r="N746" s="189" t="s">
        <v>44</v>
      </c>
      <c r="O746" s="66"/>
      <c r="P746" s="190">
        <f>O746*H746</f>
        <v>0</v>
      </c>
      <c r="Q746" s="190">
        <v>0.00025</v>
      </c>
      <c r="R746" s="190">
        <f>Q746*H746</f>
        <v>0.0961075</v>
      </c>
      <c r="S746" s="190">
        <v>0</v>
      </c>
      <c r="T746" s="191">
        <f>S746*H746</f>
        <v>0</v>
      </c>
      <c r="U746" s="36"/>
      <c r="V746" s="36"/>
      <c r="W746" s="36"/>
      <c r="X746" s="36"/>
      <c r="Y746" s="36"/>
      <c r="Z746" s="36"/>
      <c r="AA746" s="36"/>
      <c r="AB746" s="36"/>
      <c r="AC746" s="36"/>
      <c r="AD746" s="36"/>
      <c r="AE746" s="36"/>
      <c r="AR746" s="192" t="s">
        <v>336</v>
      </c>
      <c r="AT746" s="192" t="s">
        <v>170</v>
      </c>
      <c r="AU746" s="192" t="s">
        <v>83</v>
      </c>
      <c r="AY746" s="19" t="s">
        <v>167</v>
      </c>
      <c r="BE746" s="193">
        <f>IF(N746="základní",J746,0)</f>
        <v>0</v>
      </c>
      <c r="BF746" s="193">
        <f>IF(N746="snížená",J746,0)</f>
        <v>0</v>
      </c>
      <c r="BG746" s="193">
        <f>IF(N746="zákl. přenesená",J746,0)</f>
        <v>0</v>
      </c>
      <c r="BH746" s="193">
        <f>IF(N746="sníž. přenesená",J746,0)</f>
        <v>0</v>
      </c>
      <c r="BI746" s="193">
        <f>IF(N746="nulová",J746,0)</f>
        <v>0</v>
      </c>
      <c r="BJ746" s="19" t="s">
        <v>81</v>
      </c>
      <c r="BK746" s="193">
        <f>ROUND(I746*H746,2)</f>
        <v>0</v>
      </c>
      <c r="BL746" s="19" t="s">
        <v>336</v>
      </c>
      <c r="BM746" s="192" t="s">
        <v>1080</v>
      </c>
    </row>
    <row r="747" spans="1:47" s="2" customFormat="1" ht="11.25">
      <c r="A747" s="36"/>
      <c r="B747" s="37"/>
      <c r="C747" s="38"/>
      <c r="D747" s="194" t="s">
        <v>176</v>
      </c>
      <c r="E747" s="38"/>
      <c r="F747" s="195" t="s">
        <v>1081</v>
      </c>
      <c r="G747" s="38"/>
      <c r="H747" s="38"/>
      <c r="I747" s="196"/>
      <c r="J747" s="38"/>
      <c r="K747" s="38"/>
      <c r="L747" s="41"/>
      <c r="M747" s="197"/>
      <c r="N747" s="198"/>
      <c r="O747" s="66"/>
      <c r="P747" s="66"/>
      <c r="Q747" s="66"/>
      <c r="R747" s="66"/>
      <c r="S747" s="66"/>
      <c r="T747" s="67"/>
      <c r="U747" s="36"/>
      <c r="V747" s="36"/>
      <c r="W747" s="36"/>
      <c r="X747" s="36"/>
      <c r="Y747" s="36"/>
      <c r="Z747" s="36"/>
      <c r="AA747" s="36"/>
      <c r="AB747" s="36"/>
      <c r="AC747" s="36"/>
      <c r="AD747" s="36"/>
      <c r="AE747" s="36"/>
      <c r="AT747" s="19" t="s">
        <v>176</v>
      </c>
      <c r="AU747" s="19" t="s">
        <v>83</v>
      </c>
    </row>
    <row r="748" spans="2:51" s="13" customFormat="1" ht="11.25">
      <c r="B748" s="199"/>
      <c r="C748" s="200"/>
      <c r="D748" s="201" t="s">
        <v>178</v>
      </c>
      <c r="E748" s="202" t="s">
        <v>21</v>
      </c>
      <c r="F748" s="203" t="s">
        <v>1076</v>
      </c>
      <c r="G748" s="200"/>
      <c r="H748" s="204">
        <v>384.43</v>
      </c>
      <c r="I748" s="205"/>
      <c r="J748" s="200"/>
      <c r="K748" s="200"/>
      <c r="L748" s="206"/>
      <c r="M748" s="207"/>
      <c r="N748" s="208"/>
      <c r="O748" s="208"/>
      <c r="P748" s="208"/>
      <c r="Q748" s="208"/>
      <c r="R748" s="208"/>
      <c r="S748" s="208"/>
      <c r="T748" s="209"/>
      <c r="AT748" s="210" t="s">
        <v>178</v>
      </c>
      <c r="AU748" s="210" t="s">
        <v>83</v>
      </c>
      <c r="AV748" s="13" t="s">
        <v>83</v>
      </c>
      <c r="AW748" s="13" t="s">
        <v>34</v>
      </c>
      <c r="AX748" s="13" t="s">
        <v>73</v>
      </c>
      <c r="AY748" s="210" t="s">
        <v>167</v>
      </c>
    </row>
    <row r="749" spans="2:51" s="14" customFormat="1" ht="11.25">
      <c r="B749" s="211"/>
      <c r="C749" s="212"/>
      <c r="D749" s="201" t="s">
        <v>178</v>
      </c>
      <c r="E749" s="213" t="s">
        <v>21</v>
      </c>
      <c r="F749" s="214" t="s">
        <v>180</v>
      </c>
      <c r="G749" s="212"/>
      <c r="H749" s="215">
        <v>384.43</v>
      </c>
      <c r="I749" s="216"/>
      <c r="J749" s="212"/>
      <c r="K749" s="212"/>
      <c r="L749" s="217"/>
      <c r="M749" s="218"/>
      <c r="N749" s="219"/>
      <c r="O749" s="219"/>
      <c r="P749" s="219"/>
      <c r="Q749" s="219"/>
      <c r="R749" s="219"/>
      <c r="S749" s="219"/>
      <c r="T749" s="220"/>
      <c r="AT749" s="221" t="s">
        <v>178</v>
      </c>
      <c r="AU749" s="221" t="s">
        <v>83</v>
      </c>
      <c r="AV749" s="14" t="s">
        <v>168</v>
      </c>
      <c r="AW749" s="14" t="s">
        <v>34</v>
      </c>
      <c r="AX749" s="14" t="s">
        <v>81</v>
      </c>
      <c r="AY749" s="221" t="s">
        <v>167</v>
      </c>
    </row>
    <row r="750" spans="1:65" s="2" customFormat="1" ht="24.2" customHeight="1">
      <c r="A750" s="36"/>
      <c r="B750" s="37"/>
      <c r="C750" s="181" t="s">
        <v>1082</v>
      </c>
      <c r="D750" s="181" t="s">
        <v>170</v>
      </c>
      <c r="E750" s="182" t="s">
        <v>1083</v>
      </c>
      <c r="F750" s="183" t="s">
        <v>1084</v>
      </c>
      <c r="G750" s="184" t="s">
        <v>106</v>
      </c>
      <c r="H750" s="185">
        <v>384.43</v>
      </c>
      <c r="I750" s="186"/>
      <c r="J750" s="187">
        <f>ROUND(I750*H750,2)</f>
        <v>0</v>
      </c>
      <c r="K750" s="183" t="s">
        <v>173</v>
      </c>
      <c r="L750" s="41"/>
      <c r="M750" s="188" t="s">
        <v>21</v>
      </c>
      <c r="N750" s="189" t="s">
        <v>44</v>
      </c>
      <c r="O750" s="66"/>
      <c r="P750" s="190">
        <f>O750*H750</f>
        <v>0</v>
      </c>
      <c r="Q750" s="190">
        <v>0.0024</v>
      </c>
      <c r="R750" s="190">
        <f>Q750*H750</f>
        <v>0.9226319999999999</v>
      </c>
      <c r="S750" s="190">
        <v>0</v>
      </c>
      <c r="T750" s="191">
        <f>S750*H750</f>
        <v>0</v>
      </c>
      <c r="U750" s="36"/>
      <c r="V750" s="36"/>
      <c r="W750" s="36"/>
      <c r="X750" s="36"/>
      <c r="Y750" s="36"/>
      <c r="Z750" s="36"/>
      <c r="AA750" s="36"/>
      <c r="AB750" s="36"/>
      <c r="AC750" s="36"/>
      <c r="AD750" s="36"/>
      <c r="AE750" s="36"/>
      <c r="AR750" s="192" t="s">
        <v>336</v>
      </c>
      <c r="AT750" s="192" t="s">
        <v>170</v>
      </c>
      <c r="AU750" s="192" t="s">
        <v>83</v>
      </c>
      <c r="AY750" s="19" t="s">
        <v>167</v>
      </c>
      <c r="BE750" s="193">
        <f>IF(N750="základní",J750,0)</f>
        <v>0</v>
      </c>
      <c r="BF750" s="193">
        <f>IF(N750="snížená",J750,0)</f>
        <v>0</v>
      </c>
      <c r="BG750" s="193">
        <f>IF(N750="zákl. přenesená",J750,0)</f>
        <v>0</v>
      </c>
      <c r="BH750" s="193">
        <f>IF(N750="sníž. přenesená",J750,0)</f>
        <v>0</v>
      </c>
      <c r="BI750" s="193">
        <f>IF(N750="nulová",J750,0)</f>
        <v>0</v>
      </c>
      <c r="BJ750" s="19" t="s">
        <v>81</v>
      </c>
      <c r="BK750" s="193">
        <f>ROUND(I750*H750,2)</f>
        <v>0</v>
      </c>
      <c r="BL750" s="19" t="s">
        <v>336</v>
      </c>
      <c r="BM750" s="192" t="s">
        <v>1085</v>
      </c>
    </row>
    <row r="751" spans="1:47" s="2" customFormat="1" ht="11.25">
      <c r="A751" s="36"/>
      <c r="B751" s="37"/>
      <c r="C751" s="38"/>
      <c r="D751" s="194" t="s">
        <v>176</v>
      </c>
      <c r="E751" s="38"/>
      <c r="F751" s="195" t="s">
        <v>1086</v>
      </c>
      <c r="G751" s="38"/>
      <c r="H751" s="38"/>
      <c r="I751" s="196"/>
      <c r="J751" s="38"/>
      <c r="K751" s="38"/>
      <c r="L751" s="41"/>
      <c r="M751" s="197"/>
      <c r="N751" s="198"/>
      <c r="O751" s="66"/>
      <c r="P751" s="66"/>
      <c r="Q751" s="66"/>
      <c r="R751" s="66"/>
      <c r="S751" s="66"/>
      <c r="T751" s="67"/>
      <c r="U751" s="36"/>
      <c r="V751" s="36"/>
      <c r="W751" s="36"/>
      <c r="X751" s="36"/>
      <c r="Y751" s="36"/>
      <c r="Z751" s="36"/>
      <c r="AA751" s="36"/>
      <c r="AB751" s="36"/>
      <c r="AC751" s="36"/>
      <c r="AD751" s="36"/>
      <c r="AE751" s="36"/>
      <c r="AT751" s="19" t="s">
        <v>176</v>
      </c>
      <c r="AU751" s="19" t="s">
        <v>83</v>
      </c>
    </row>
    <row r="752" spans="2:51" s="13" customFormat="1" ht="11.25">
      <c r="B752" s="199"/>
      <c r="C752" s="200"/>
      <c r="D752" s="201" t="s">
        <v>178</v>
      </c>
      <c r="E752" s="202" t="s">
        <v>21</v>
      </c>
      <c r="F752" s="203" t="s">
        <v>371</v>
      </c>
      <c r="G752" s="200"/>
      <c r="H752" s="204">
        <v>384.43</v>
      </c>
      <c r="I752" s="205"/>
      <c r="J752" s="200"/>
      <c r="K752" s="200"/>
      <c r="L752" s="206"/>
      <c r="M752" s="207"/>
      <c r="N752" s="208"/>
      <c r="O752" s="208"/>
      <c r="P752" s="208"/>
      <c r="Q752" s="208"/>
      <c r="R752" s="208"/>
      <c r="S752" s="208"/>
      <c r="T752" s="209"/>
      <c r="AT752" s="210" t="s">
        <v>178</v>
      </c>
      <c r="AU752" s="210" t="s">
        <v>83</v>
      </c>
      <c r="AV752" s="13" t="s">
        <v>83</v>
      </c>
      <c r="AW752" s="13" t="s">
        <v>34</v>
      </c>
      <c r="AX752" s="13" t="s">
        <v>73</v>
      </c>
      <c r="AY752" s="210" t="s">
        <v>167</v>
      </c>
    </row>
    <row r="753" spans="2:51" s="14" customFormat="1" ht="11.25">
      <c r="B753" s="211"/>
      <c r="C753" s="212"/>
      <c r="D753" s="201" t="s">
        <v>178</v>
      </c>
      <c r="E753" s="213" t="s">
        <v>21</v>
      </c>
      <c r="F753" s="214" t="s">
        <v>180</v>
      </c>
      <c r="G753" s="212"/>
      <c r="H753" s="215">
        <v>384.43</v>
      </c>
      <c r="I753" s="216"/>
      <c r="J753" s="212"/>
      <c r="K753" s="212"/>
      <c r="L753" s="217"/>
      <c r="M753" s="218"/>
      <c r="N753" s="219"/>
      <c r="O753" s="219"/>
      <c r="P753" s="219"/>
      <c r="Q753" s="219"/>
      <c r="R753" s="219"/>
      <c r="S753" s="219"/>
      <c r="T753" s="220"/>
      <c r="AT753" s="221" t="s">
        <v>178</v>
      </c>
      <c r="AU753" s="221" t="s">
        <v>83</v>
      </c>
      <c r="AV753" s="14" t="s">
        <v>168</v>
      </c>
      <c r="AW753" s="14" t="s">
        <v>34</v>
      </c>
      <c r="AX753" s="14" t="s">
        <v>81</v>
      </c>
      <c r="AY753" s="221" t="s">
        <v>167</v>
      </c>
    </row>
    <row r="754" spans="2:63" s="12" customFormat="1" ht="22.9" customHeight="1">
      <c r="B754" s="165"/>
      <c r="C754" s="166"/>
      <c r="D754" s="167" t="s">
        <v>72</v>
      </c>
      <c r="E754" s="179" t="s">
        <v>1087</v>
      </c>
      <c r="F754" s="179" t="s">
        <v>1088</v>
      </c>
      <c r="G754" s="166"/>
      <c r="H754" s="166"/>
      <c r="I754" s="169"/>
      <c r="J754" s="180">
        <f>BK754</f>
        <v>0</v>
      </c>
      <c r="K754" s="166"/>
      <c r="L754" s="171"/>
      <c r="M754" s="172"/>
      <c r="N754" s="173"/>
      <c r="O754" s="173"/>
      <c r="P754" s="174">
        <f>SUM(P755:P882)</f>
        <v>0</v>
      </c>
      <c r="Q754" s="173"/>
      <c r="R754" s="174">
        <f>SUM(R755:R882)</f>
        <v>1.9917792599999997</v>
      </c>
      <c r="S754" s="173"/>
      <c r="T754" s="175">
        <f>SUM(T755:T882)</f>
        <v>0.40580023</v>
      </c>
      <c r="AR754" s="176" t="s">
        <v>83</v>
      </c>
      <c r="AT754" s="177" t="s">
        <v>72</v>
      </c>
      <c r="AU754" s="177" t="s">
        <v>81</v>
      </c>
      <c r="AY754" s="176" t="s">
        <v>167</v>
      </c>
      <c r="BK754" s="178">
        <f>SUM(BK755:BK882)</f>
        <v>0</v>
      </c>
    </row>
    <row r="755" spans="1:65" s="2" customFormat="1" ht="16.5" customHeight="1">
      <c r="A755" s="36"/>
      <c r="B755" s="37"/>
      <c r="C755" s="181" t="s">
        <v>1089</v>
      </c>
      <c r="D755" s="181" t="s">
        <v>170</v>
      </c>
      <c r="E755" s="182" t="s">
        <v>1090</v>
      </c>
      <c r="F755" s="183" t="s">
        <v>1091</v>
      </c>
      <c r="G755" s="184" t="s">
        <v>106</v>
      </c>
      <c r="H755" s="185">
        <v>1380.016</v>
      </c>
      <c r="I755" s="186"/>
      <c r="J755" s="187">
        <f>ROUND(I755*H755,2)</f>
        <v>0</v>
      </c>
      <c r="K755" s="183" t="s">
        <v>173</v>
      </c>
      <c r="L755" s="41"/>
      <c r="M755" s="188" t="s">
        <v>21</v>
      </c>
      <c r="N755" s="189" t="s">
        <v>44</v>
      </c>
      <c r="O755" s="66"/>
      <c r="P755" s="190">
        <f>O755*H755</f>
        <v>0</v>
      </c>
      <c r="Q755" s="190">
        <v>0</v>
      </c>
      <c r="R755" s="190">
        <f>Q755*H755</f>
        <v>0</v>
      </c>
      <c r="S755" s="190">
        <v>0</v>
      </c>
      <c r="T755" s="191">
        <f>S755*H755</f>
        <v>0</v>
      </c>
      <c r="U755" s="36"/>
      <c r="V755" s="36"/>
      <c r="W755" s="36"/>
      <c r="X755" s="36"/>
      <c r="Y755" s="36"/>
      <c r="Z755" s="36"/>
      <c r="AA755" s="36"/>
      <c r="AB755" s="36"/>
      <c r="AC755" s="36"/>
      <c r="AD755" s="36"/>
      <c r="AE755" s="36"/>
      <c r="AR755" s="192" t="s">
        <v>336</v>
      </c>
      <c r="AT755" s="192" t="s">
        <v>170</v>
      </c>
      <c r="AU755" s="192" t="s">
        <v>83</v>
      </c>
      <c r="AY755" s="19" t="s">
        <v>167</v>
      </c>
      <c r="BE755" s="193">
        <f>IF(N755="základní",J755,0)</f>
        <v>0</v>
      </c>
      <c r="BF755" s="193">
        <f>IF(N755="snížená",J755,0)</f>
        <v>0</v>
      </c>
      <c r="BG755" s="193">
        <f>IF(N755="zákl. přenesená",J755,0)</f>
        <v>0</v>
      </c>
      <c r="BH755" s="193">
        <f>IF(N755="sníž. přenesená",J755,0)</f>
        <v>0</v>
      </c>
      <c r="BI755" s="193">
        <f>IF(N755="nulová",J755,0)</f>
        <v>0</v>
      </c>
      <c r="BJ755" s="19" t="s">
        <v>81</v>
      </c>
      <c r="BK755" s="193">
        <f>ROUND(I755*H755,2)</f>
        <v>0</v>
      </c>
      <c r="BL755" s="19" t="s">
        <v>336</v>
      </c>
      <c r="BM755" s="192" t="s">
        <v>1092</v>
      </c>
    </row>
    <row r="756" spans="1:47" s="2" customFormat="1" ht="11.25">
      <c r="A756" s="36"/>
      <c r="B756" s="37"/>
      <c r="C756" s="38"/>
      <c r="D756" s="194" t="s">
        <v>176</v>
      </c>
      <c r="E756" s="38"/>
      <c r="F756" s="195" t="s">
        <v>1093</v>
      </c>
      <c r="G756" s="38"/>
      <c r="H756" s="38"/>
      <c r="I756" s="196"/>
      <c r="J756" s="38"/>
      <c r="K756" s="38"/>
      <c r="L756" s="41"/>
      <c r="M756" s="197"/>
      <c r="N756" s="198"/>
      <c r="O756" s="66"/>
      <c r="P756" s="66"/>
      <c r="Q756" s="66"/>
      <c r="R756" s="66"/>
      <c r="S756" s="66"/>
      <c r="T756" s="67"/>
      <c r="U756" s="36"/>
      <c r="V756" s="36"/>
      <c r="W756" s="36"/>
      <c r="X756" s="36"/>
      <c r="Y756" s="36"/>
      <c r="Z756" s="36"/>
      <c r="AA756" s="36"/>
      <c r="AB756" s="36"/>
      <c r="AC756" s="36"/>
      <c r="AD756" s="36"/>
      <c r="AE756" s="36"/>
      <c r="AT756" s="19" t="s">
        <v>176</v>
      </c>
      <c r="AU756" s="19" t="s">
        <v>83</v>
      </c>
    </row>
    <row r="757" spans="2:51" s="13" customFormat="1" ht="11.25">
      <c r="B757" s="199"/>
      <c r="C757" s="200"/>
      <c r="D757" s="201" t="s">
        <v>178</v>
      </c>
      <c r="E757" s="202" t="s">
        <v>21</v>
      </c>
      <c r="F757" s="203" t="s">
        <v>1094</v>
      </c>
      <c r="G757" s="200"/>
      <c r="H757" s="204">
        <v>1380.016</v>
      </c>
      <c r="I757" s="205"/>
      <c r="J757" s="200"/>
      <c r="K757" s="200"/>
      <c r="L757" s="206"/>
      <c r="M757" s="207"/>
      <c r="N757" s="208"/>
      <c r="O757" s="208"/>
      <c r="P757" s="208"/>
      <c r="Q757" s="208"/>
      <c r="R757" s="208"/>
      <c r="S757" s="208"/>
      <c r="T757" s="209"/>
      <c r="AT757" s="210" t="s">
        <v>178</v>
      </c>
      <c r="AU757" s="210" t="s">
        <v>83</v>
      </c>
      <c r="AV757" s="13" t="s">
        <v>83</v>
      </c>
      <c r="AW757" s="13" t="s">
        <v>34</v>
      </c>
      <c r="AX757" s="13" t="s">
        <v>73</v>
      </c>
      <c r="AY757" s="210" t="s">
        <v>167</v>
      </c>
    </row>
    <row r="758" spans="2:51" s="14" customFormat="1" ht="11.25">
      <c r="B758" s="211"/>
      <c r="C758" s="212"/>
      <c r="D758" s="201" t="s">
        <v>178</v>
      </c>
      <c r="E758" s="213" t="s">
        <v>21</v>
      </c>
      <c r="F758" s="214" t="s">
        <v>180</v>
      </c>
      <c r="G758" s="212"/>
      <c r="H758" s="215">
        <v>1380.016</v>
      </c>
      <c r="I758" s="216"/>
      <c r="J758" s="212"/>
      <c r="K758" s="212"/>
      <c r="L758" s="217"/>
      <c r="M758" s="218"/>
      <c r="N758" s="219"/>
      <c r="O758" s="219"/>
      <c r="P758" s="219"/>
      <c r="Q758" s="219"/>
      <c r="R758" s="219"/>
      <c r="S758" s="219"/>
      <c r="T758" s="220"/>
      <c r="AT758" s="221" t="s">
        <v>178</v>
      </c>
      <c r="AU758" s="221" t="s">
        <v>83</v>
      </c>
      <c r="AV758" s="14" t="s">
        <v>168</v>
      </c>
      <c r="AW758" s="14" t="s">
        <v>34</v>
      </c>
      <c r="AX758" s="14" t="s">
        <v>81</v>
      </c>
      <c r="AY758" s="221" t="s">
        <v>167</v>
      </c>
    </row>
    <row r="759" spans="1:65" s="2" customFormat="1" ht="16.5" customHeight="1">
      <c r="A759" s="36"/>
      <c r="B759" s="37"/>
      <c r="C759" s="181" t="s">
        <v>1095</v>
      </c>
      <c r="D759" s="181" t="s">
        <v>170</v>
      </c>
      <c r="E759" s="182" t="s">
        <v>1096</v>
      </c>
      <c r="F759" s="183" t="s">
        <v>1097</v>
      </c>
      <c r="G759" s="184" t="s">
        <v>106</v>
      </c>
      <c r="H759" s="185">
        <v>1309.033</v>
      </c>
      <c r="I759" s="186"/>
      <c r="J759" s="187">
        <f>ROUND(I759*H759,2)</f>
        <v>0</v>
      </c>
      <c r="K759" s="183" t="s">
        <v>173</v>
      </c>
      <c r="L759" s="41"/>
      <c r="M759" s="188" t="s">
        <v>21</v>
      </c>
      <c r="N759" s="189" t="s">
        <v>44</v>
      </c>
      <c r="O759" s="66"/>
      <c r="P759" s="190">
        <f>O759*H759</f>
        <v>0</v>
      </c>
      <c r="Q759" s="190">
        <v>0.001</v>
      </c>
      <c r="R759" s="190">
        <f>Q759*H759</f>
        <v>1.309033</v>
      </c>
      <c r="S759" s="190">
        <v>0.00031</v>
      </c>
      <c r="T759" s="191">
        <f>S759*H759</f>
        <v>0.40580023</v>
      </c>
      <c r="U759" s="36"/>
      <c r="V759" s="36"/>
      <c r="W759" s="36"/>
      <c r="X759" s="36"/>
      <c r="Y759" s="36"/>
      <c r="Z759" s="36"/>
      <c r="AA759" s="36"/>
      <c r="AB759" s="36"/>
      <c r="AC759" s="36"/>
      <c r="AD759" s="36"/>
      <c r="AE759" s="36"/>
      <c r="AR759" s="192" t="s">
        <v>336</v>
      </c>
      <c r="AT759" s="192" t="s">
        <v>170</v>
      </c>
      <c r="AU759" s="192" t="s">
        <v>83</v>
      </c>
      <c r="AY759" s="19" t="s">
        <v>167</v>
      </c>
      <c r="BE759" s="193">
        <f>IF(N759="základní",J759,0)</f>
        <v>0</v>
      </c>
      <c r="BF759" s="193">
        <f>IF(N759="snížená",J759,0)</f>
        <v>0</v>
      </c>
      <c r="BG759" s="193">
        <f>IF(N759="zákl. přenesená",J759,0)</f>
        <v>0</v>
      </c>
      <c r="BH759" s="193">
        <f>IF(N759="sníž. přenesená",J759,0)</f>
        <v>0</v>
      </c>
      <c r="BI759" s="193">
        <f>IF(N759="nulová",J759,0)</f>
        <v>0</v>
      </c>
      <c r="BJ759" s="19" t="s">
        <v>81</v>
      </c>
      <c r="BK759" s="193">
        <f>ROUND(I759*H759,2)</f>
        <v>0</v>
      </c>
      <c r="BL759" s="19" t="s">
        <v>336</v>
      </c>
      <c r="BM759" s="192" t="s">
        <v>1098</v>
      </c>
    </row>
    <row r="760" spans="1:47" s="2" customFormat="1" ht="11.25">
      <c r="A760" s="36"/>
      <c r="B760" s="37"/>
      <c r="C760" s="38"/>
      <c r="D760" s="194" t="s">
        <v>176</v>
      </c>
      <c r="E760" s="38"/>
      <c r="F760" s="195" t="s">
        <v>1099</v>
      </c>
      <c r="G760" s="38"/>
      <c r="H760" s="38"/>
      <c r="I760" s="196"/>
      <c r="J760" s="38"/>
      <c r="K760" s="38"/>
      <c r="L760" s="41"/>
      <c r="M760" s="197"/>
      <c r="N760" s="198"/>
      <c r="O760" s="66"/>
      <c r="P760" s="66"/>
      <c r="Q760" s="66"/>
      <c r="R760" s="66"/>
      <c r="S760" s="66"/>
      <c r="T760" s="67"/>
      <c r="U760" s="36"/>
      <c r="V760" s="36"/>
      <c r="W760" s="36"/>
      <c r="X760" s="36"/>
      <c r="Y760" s="36"/>
      <c r="Z760" s="36"/>
      <c r="AA760" s="36"/>
      <c r="AB760" s="36"/>
      <c r="AC760" s="36"/>
      <c r="AD760" s="36"/>
      <c r="AE760" s="36"/>
      <c r="AT760" s="19" t="s">
        <v>176</v>
      </c>
      <c r="AU760" s="19" t="s">
        <v>83</v>
      </c>
    </row>
    <row r="761" spans="2:51" s="13" customFormat="1" ht="11.25">
      <c r="B761" s="199"/>
      <c r="C761" s="200"/>
      <c r="D761" s="201" t="s">
        <v>178</v>
      </c>
      <c r="E761" s="202" t="s">
        <v>21</v>
      </c>
      <c r="F761" s="203" t="s">
        <v>1100</v>
      </c>
      <c r="G761" s="200"/>
      <c r="H761" s="204">
        <v>117.24</v>
      </c>
      <c r="I761" s="205"/>
      <c r="J761" s="200"/>
      <c r="K761" s="200"/>
      <c r="L761" s="206"/>
      <c r="M761" s="207"/>
      <c r="N761" s="208"/>
      <c r="O761" s="208"/>
      <c r="P761" s="208"/>
      <c r="Q761" s="208"/>
      <c r="R761" s="208"/>
      <c r="S761" s="208"/>
      <c r="T761" s="209"/>
      <c r="AT761" s="210" t="s">
        <v>178</v>
      </c>
      <c r="AU761" s="210" t="s">
        <v>83</v>
      </c>
      <c r="AV761" s="13" t="s">
        <v>83</v>
      </c>
      <c r="AW761" s="13" t="s">
        <v>34</v>
      </c>
      <c r="AX761" s="13" t="s">
        <v>73</v>
      </c>
      <c r="AY761" s="210" t="s">
        <v>167</v>
      </c>
    </row>
    <row r="762" spans="2:51" s="14" customFormat="1" ht="11.25">
      <c r="B762" s="211"/>
      <c r="C762" s="212"/>
      <c r="D762" s="201" t="s">
        <v>178</v>
      </c>
      <c r="E762" s="213" t="s">
        <v>21</v>
      </c>
      <c r="F762" s="214" t="s">
        <v>180</v>
      </c>
      <c r="G762" s="212"/>
      <c r="H762" s="215">
        <v>117.24</v>
      </c>
      <c r="I762" s="216"/>
      <c r="J762" s="212"/>
      <c r="K762" s="212"/>
      <c r="L762" s="217"/>
      <c r="M762" s="218"/>
      <c r="N762" s="219"/>
      <c r="O762" s="219"/>
      <c r="P762" s="219"/>
      <c r="Q762" s="219"/>
      <c r="R762" s="219"/>
      <c r="S762" s="219"/>
      <c r="T762" s="220"/>
      <c r="AT762" s="221" t="s">
        <v>178</v>
      </c>
      <c r="AU762" s="221" t="s">
        <v>83</v>
      </c>
      <c r="AV762" s="14" t="s">
        <v>168</v>
      </c>
      <c r="AW762" s="14" t="s">
        <v>34</v>
      </c>
      <c r="AX762" s="14" t="s">
        <v>73</v>
      </c>
      <c r="AY762" s="221" t="s">
        <v>167</v>
      </c>
    </row>
    <row r="763" spans="2:51" s="15" customFormat="1" ht="11.25">
      <c r="B763" s="222"/>
      <c r="C763" s="223"/>
      <c r="D763" s="201" t="s">
        <v>178</v>
      </c>
      <c r="E763" s="224" t="s">
        <v>21</v>
      </c>
      <c r="F763" s="225" t="s">
        <v>1101</v>
      </c>
      <c r="G763" s="223"/>
      <c r="H763" s="224" t="s">
        <v>21</v>
      </c>
      <c r="I763" s="226"/>
      <c r="J763" s="223"/>
      <c r="K763" s="223"/>
      <c r="L763" s="227"/>
      <c r="M763" s="228"/>
      <c r="N763" s="229"/>
      <c r="O763" s="229"/>
      <c r="P763" s="229"/>
      <c r="Q763" s="229"/>
      <c r="R763" s="229"/>
      <c r="S763" s="229"/>
      <c r="T763" s="230"/>
      <c r="AT763" s="231" t="s">
        <v>178</v>
      </c>
      <c r="AU763" s="231" t="s">
        <v>83</v>
      </c>
      <c r="AV763" s="15" t="s">
        <v>81</v>
      </c>
      <c r="AW763" s="15" t="s">
        <v>34</v>
      </c>
      <c r="AX763" s="15" t="s">
        <v>73</v>
      </c>
      <c r="AY763" s="231" t="s">
        <v>167</v>
      </c>
    </row>
    <row r="764" spans="2:51" s="15" customFormat="1" ht="11.25">
      <c r="B764" s="222"/>
      <c r="C764" s="223"/>
      <c r="D764" s="201" t="s">
        <v>178</v>
      </c>
      <c r="E764" s="224" t="s">
        <v>21</v>
      </c>
      <c r="F764" s="225" t="s">
        <v>276</v>
      </c>
      <c r="G764" s="223"/>
      <c r="H764" s="224" t="s">
        <v>21</v>
      </c>
      <c r="I764" s="226"/>
      <c r="J764" s="223"/>
      <c r="K764" s="223"/>
      <c r="L764" s="227"/>
      <c r="M764" s="228"/>
      <c r="N764" s="229"/>
      <c r="O764" s="229"/>
      <c r="P764" s="229"/>
      <c r="Q764" s="229"/>
      <c r="R764" s="229"/>
      <c r="S764" s="229"/>
      <c r="T764" s="230"/>
      <c r="AT764" s="231" t="s">
        <v>178</v>
      </c>
      <c r="AU764" s="231" t="s">
        <v>83</v>
      </c>
      <c r="AV764" s="15" t="s">
        <v>81</v>
      </c>
      <c r="AW764" s="15" t="s">
        <v>34</v>
      </c>
      <c r="AX764" s="15" t="s">
        <v>73</v>
      </c>
      <c r="AY764" s="231" t="s">
        <v>167</v>
      </c>
    </row>
    <row r="765" spans="2:51" s="13" customFormat="1" ht="11.25">
      <c r="B765" s="199"/>
      <c r="C765" s="200"/>
      <c r="D765" s="201" t="s">
        <v>178</v>
      </c>
      <c r="E765" s="202" t="s">
        <v>21</v>
      </c>
      <c r="F765" s="203" t="s">
        <v>1102</v>
      </c>
      <c r="G765" s="200"/>
      <c r="H765" s="204">
        <v>176.225</v>
      </c>
      <c r="I765" s="205"/>
      <c r="J765" s="200"/>
      <c r="K765" s="200"/>
      <c r="L765" s="206"/>
      <c r="M765" s="207"/>
      <c r="N765" s="208"/>
      <c r="O765" s="208"/>
      <c r="P765" s="208"/>
      <c r="Q765" s="208"/>
      <c r="R765" s="208"/>
      <c r="S765" s="208"/>
      <c r="T765" s="209"/>
      <c r="AT765" s="210" t="s">
        <v>178</v>
      </c>
      <c r="AU765" s="210" t="s">
        <v>83</v>
      </c>
      <c r="AV765" s="13" t="s">
        <v>83</v>
      </c>
      <c r="AW765" s="13" t="s">
        <v>34</v>
      </c>
      <c r="AX765" s="13" t="s">
        <v>73</v>
      </c>
      <c r="AY765" s="210" t="s">
        <v>167</v>
      </c>
    </row>
    <row r="766" spans="2:51" s="13" customFormat="1" ht="11.25">
      <c r="B766" s="199"/>
      <c r="C766" s="200"/>
      <c r="D766" s="201" t="s">
        <v>178</v>
      </c>
      <c r="E766" s="202" t="s">
        <v>21</v>
      </c>
      <c r="F766" s="203" t="s">
        <v>1103</v>
      </c>
      <c r="G766" s="200"/>
      <c r="H766" s="204">
        <v>15.3</v>
      </c>
      <c r="I766" s="205"/>
      <c r="J766" s="200"/>
      <c r="K766" s="200"/>
      <c r="L766" s="206"/>
      <c r="M766" s="207"/>
      <c r="N766" s="208"/>
      <c r="O766" s="208"/>
      <c r="P766" s="208"/>
      <c r="Q766" s="208"/>
      <c r="R766" s="208"/>
      <c r="S766" s="208"/>
      <c r="T766" s="209"/>
      <c r="AT766" s="210" t="s">
        <v>178</v>
      </c>
      <c r="AU766" s="210" t="s">
        <v>83</v>
      </c>
      <c r="AV766" s="13" t="s">
        <v>83</v>
      </c>
      <c r="AW766" s="13" t="s">
        <v>34</v>
      </c>
      <c r="AX766" s="13" t="s">
        <v>73</v>
      </c>
      <c r="AY766" s="210" t="s">
        <v>167</v>
      </c>
    </row>
    <row r="767" spans="2:51" s="13" customFormat="1" ht="11.25">
      <c r="B767" s="199"/>
      <c r="C767" s="200"/>
      <c r="D767" s="201" t="s">
        <v>178</v>
      </c>
      <c r="E767" s="202" t="s">
        <v>21</v>
      </c>
      <c r="F767" s="203" t="s">
        <v>1104</v>
      </c>
      <c r="G767" s="200"/>
      <c r="H767" s="204">
        <v>41.655</v>
      </c>
      <c r="I767" s="205"/>
      <c r="J767" s="200"/>
      <c r="K767" s="200"/>
      <c r="L767" s="206"/>
      <c r="M767" s="207"/>
      <c r="N767" s="208"/>
      <c r="O767" s="208"/>
      <c r="P767" s="208"/>
      <c r="Q767" s="208"/>
      <c r="R767" s="208"/>
      <c r="S767" s="208"/>
      <c r="T767" s="209"/>
      <c r="AT767" s="210" t="s">
        <v>178</v>
      </c>
      <c r="AU767" s="210" t="s">
        <v>83</v>
      </c>
      <c r="AV767" s="13" t="s">
        <v>83</v>
      </c>
      <c r="AW767" s="13" t="s">
        <v>34</v>
      </c>
      <c r="AX767" s="13" t="s">
        <v>73</v>
      </c>
      <c r="AY767" s="210" t="s">
        <v>167</v>
      </c>
    </row>
    <row r="768" spans="2:51" s="13" customFormat="1" ht="11.25">
      <c r="B768" s="199"/>
      <c r="C768" s="200"/>
      <c r="D768" s="201" t="s">
        <v>178</v>
      </c>
      <c r="E768" s="202" t="s">
        <v>21</v>
      </c>
      <c r="F768" s="203" t="s">
        <v>1105</v>
      </c>
      <c r="G768" s="200"/>
      <c r="H768" s="204">
        <v>50.835</v>
      </c>
      <c r="I768" s="205"/>
      <c r="J768" s="200"/>
      <c r="K768" s="200"/>
      <c r="L768" s="206"/>
      <c r="M768" s="207"/>
      <c r="N768" s="208"/>
      <c r="O768" s="208"/>
      <c r="P768" s="208"/>
      <c r="Q768" s="208"/>
      <c r="R768" s="208"/>
      <c r="S768" s="208"/>
      <c r="T768" s="209"/>
      <c r="AT768" s="210" t="s">
        <v>178</v>
      </c>
      <c r="AU768" s="210" t="s">
        <v>83</v>
      </c>
      <c r="AV768" s="13" t="s">
        <v>83</v>
      </c>
      <c r="AW768" s="13" t="s">
        <v>34</v>
      </c>
      <c r="AX768" s="13" t="s">
        <v>73</v>
      </c>
      <c r="AY768" s="210" t="s">
        <v>167</v>
      </c>
    </row>
    <row r="769" spans="2:51" s="13" customFormat="1" ht="11.25">
      <c r="B769" s="199"/>
      <c r="C769" s="200"/>
      <c r="D769" s="201" t="s">
        <v>178</v>
      </c>
      <c r="E769" s="202" t="s">
        <v>21</v>
      </c>
      <c r="F769" s="203" t="s">
        <v>1106</v>
      </c>
      <c r="G769" s="200"/>
      <c r="H769" s="204">
        <v>48.705</v>
      </c>
      <c r="I769" s="205"/>
      <c r="J769" s="200"/>
      <c r="K769" s="200"/>
      <c r="L769" s="206"/>
      <c r="M769" s="207"/>
      <c r="N769" s="208"/>
      <c r="O769" s="208"/>
      <c r="P769" s="208"/>
      <c r="Q769" s="208"/>
      <c r="R769" s="208"/>
      <c r="S769" s="208"/>
      <c r="T769" s="209"/>
      <c r="AT769" s="210" t="s">
        <v>178</v>
      </c>
      <c r="AU769" s="210" t="s">
        <v>83</v>
      </c>
      <c r="AV769" s="13" t="s">
        <v>83</v>
      </c>
      <c r="AW769" s="13" t="s">
        <v>34</v>
      </c>
      <c r="AX769" s="13" t="s">
        <v>73</v>
      </c>
      <c r="AY769" s="210" t="s">
        <v>167</v>
      </c>
    </row>
    <row r="770" spans="2:51" s="13" customFormat="1" ht="11.25">
      <c r="B770" s="199"/>
      <c r="C770" s="200"/>
      <c r="D770" s="201" t="s">
        <v>178</v>
      </c>
      <c r="E770" s="202" t="s">
        <v>21</v>
      </c>
      <c r="F770" s="203" t="s">
        <v>1107</v>
      </c>
      <c r="G770" s="200"/>
      <c r="H770" s="204">
        <v>48.705</v>
      </c>
      <c r="I770" s="205"/>
      <c r="J770" s="200"/>
      <c r="K770" s="200"/>
      <c r="L770" s="206"/>
      <c r="M770" s="207"/>
      <c r="N770" s="208"/>
      <c r="O770" s="208"/>
      <c r="P770" s="208"/>
      <c r="Q770" s="208"/>
      <c r="R770" s="208"/>
      <c r="S770" s="208"/>
      <c r="T770" s="209"/>
      <c r="AT770" s="210" t="s">
        <v>178</v>
      </c>
      <c r="AU770" s="210" t="s">
        <v>83</v>
      </c>
      <c r="AV770" s="13" t="s">
        <v>83</v>
      </c>
      <c r="AW770" s="13" t="s">
        <v>34</v>
      </c>
      <c r="AX770" s="13" t="s">
        <v>73</v>
      </c>
      <c r="AY770" s="210" t="s">
        <v>167</v>
      </c>
    </row>
    <row r="771" spans="2:51" s="13" customFormat="1" ht="11.25">
      <c r="B771" s="199"/>
      <c r="C771" s="200"/>
      <c r="D771" s="201" t="s">
        <v>178</v>
      </c>
      <c r="E771" s="202" t="s">
        <v>21</v>
      </c>
      <c r="F771" s="203" t="s">
        <v>1108</v>
      </c>
      <c r="G771" s="200"/>
      <c r="H771" s="204">
        <v>15.555</v>
      </c>
      <c r="I771" s="205"/>
      <c r="J771" s="200"/>
      <c r="K771" s="200"/>
      <c r="L771" s="206"/>
      <c r="M771" s="207"/>
      <c r="N771" s="208"/>
      <c r="O771" s="208"/>
      <c r="P771" s="208"/>
      <c r="Q771" s="208"/>
      <c r="R771" s="208"/>
      <c r="S771" s="208"/>
      <c r="T771" s="209"/>
      <c r="AT771" s="210" t="s">
        <v>178</v>
      </c>
      <c r="AU771" s="210" t="s">
        <v>83</v>
      </c>
      <c r="AV771" s="13" t="s">
        <v>83</v>
      </c>
      <c r="AW771" s="13" t="s">
        <v>34</v>
      </c>
      <c r="AX771" s="13" t="s">
        <v>73</v>
      </c>
      <c r="AY771" s="210" t="s">
        <v>167</v>
      </c>
    </row>
    <row r="772" spans="2:51" s="13" customFormat="1" ht="11.25">
      <c r="B772" s="199"/>
      <c r="C772" s="200"/>
      <c r="D772" s="201" t="s">
        <v>178</v>
      </c>
      <c r="E772" s="202" t="s">
        <v>21</v>
      </c>
      <c r="F772" s="203" t="s">
        <v>1109</v>
      </c>
      <c r="G772" s="200"/>
      <c r="H772" s="204">
        <v>46.155</v>
      </c>
      <c r="I772" s="205"/>
      <c r="J772" s="200"/>
      <c r="K772" s="200"/>
      <c r="L772" s="206"/>
      <c r="M772" s="207"/>
      <c r="N772" s="208"/>
      <c r="O772" s="208"/>
      <c r="P772" s="208"/>
      <c r="Q772" s="208"/>
      <c r="R772" s="208"/>
      <c r="S772" s="208"/>
      <c r="T772" s="209"/>
      <c r="AT772" s="210" t="s">
        <v>178</v>
      </c>
      <c r="AU772" s="210" t="s">
        <v>83</v>
      </c>
      <c r="AV772" s="13" t="s">
        <v>83</v>
      </c>
      <c r="AW772" s="13" t="s">
        <v>34</v>
      </c>
      <c r="AX772" s="13" t="s">
        <v>73</v>
      </c>
      <c r="AY772" s="210" t="s">
        <v>167</v>
      </c>
    </row>
    <row r="773" spans="2:51" s="13" customFormat="1" ht="11.25">
      <c r="B773" s="199"/>
      <c r="C773" s="200"/>
      <c r="D773" s="201" t="s">
        <v>178</v>
      </c>
      <c r="E773" s="202" t="s">
        <v>21</v>
      </c>
      <c r="F773" s="203" t="s">
        <v>1110</v>
      </c>
      <c r="G773" s="200"/>
      <c r="H773" s="204">
        <v>15.555</v>
      </c>
      <c r="I773" s="205"/>
      <c r="J773" s="200"/>
      <c r="K773" s="200"/>
      <c r="L773" s="206"/>
      <c r="M773" s="207"/>
      <c r="N773" s="208"/>
      <c r="O773" s="208"/>
      <c r="P773" s="208"/>
      <c r="Q773" s="208"/>
      <c r="R773" s="208"/>
      <c r="S773" s="208"/>
      <c r="T773" s="209"/>
      <c r="AT773" s="210" t="s">
        <v>178</v>
      </c>
      <c r="AU773" s="210" t="s">
        <v>83</v>
      </c>
      <c r="AV773" s="13" t="s">
        <v>83</v>
      </c>
      <c r="AW773" s="13" t="s">
        <v>34</v>
      </c>
      <c r="AX773" s="13" t="s">
        <v>73</v>
      </c>
      <c r="AY773" s="210" t="s">
        <v>167</v>
      </c>
    </row>
    <row r="774" spans="2:51" s="13" customFormat="1" ht="11.25">
      <c r="B774" s="199"/>
      <c r="C774" s="200"/>
      <c r="D774" s="201" t="s">
        <v>178</v>
      </c>
      <c r="E774" s="202" t="s">
        <v>21</v>
      </c>
      <c r="F774" s="203" t="s">
        <v>1111</v>
      </c>
      <c r="G774" s="200"/>
      <c r="H774" s="204">
        <v>46.155</v>
      </c>
      <c r="I774" s="205"/>
      <c r="J774" s="200"/>
      <c r="K774" s="200"/>
      <c r="L774" s="206"/>
      <c r="M774" s="207"/>
      <c r="N774" s="208"/>
      <c r="O774" s="208"/>
      <c r="P774" s="208"/>
      <c r="Q774" s="208"/>
      <c r="R774" s="208"/>
      <c r="S774" s="208"/>
      <c r="T774" s="209"/>
      <c r="AT774" s="210" t="s">
        <v>178</v>
      </c>
      <c r="AU774" s="210" t="s">
        <v>83</v>
      </c>
      <c r="AV774" s="13" t="s">
        <v>83</v>
      </c>
      <c r="AW774" s="13" t="s">
        <v>34</v>
      </c>
      <c r="AX774" s="13" t="s">
        <v>73</v>
      </c>
      <c r="AY774" s="210" t="s">
        <v>167</v>
      </c>
    </row>
    <row r="775" spans="2:51" s="13" customFormat="1" ht="11.25">
      <c r="B775" s="199"/>
      <c r="C775" s="200"/>
      <c r="D775" s="201" t="s">
        <v>178</v>
      </c>
      <c r="E775" s="202" t="s">
        <v>21</v>
      </c>
      <c r="F775" s="203" t="s">
        <v>1112</v>
      </c>
      <c r="G775" s="200"/>
      <c r="H775" s="204">
        <v>16.065</v>
      </c>
      <c r="I775" s="205"/>
      <c r="J775" s="200"/>
      <c r="K775" s="200"/>
      <c r="L775" s="206"/>
      <c r="M775" s="207"/>
      <c r="N775" s="208"/>
      <c r="O775" s="208"/>
      <c r="P775" s="208"/>
      <c r="Q775" s="208"/>
      <c r="R775" s="208"/>
      <c r="S775" s="208"/>
      <c r="T775" s="209"/>
      <c r="AT775" s="210" t="s">
        <v>178</v>
      </c>
      <c r="AU775" s="210" t="s">
        <v>83</v>
      </c>
      <c r="AV775" s="13" t="s">
        <v>83</v>
      </c>
      <c r="AW775" s="13" t="s">
        <v>34</v>
      </c>
      <c r="AX775" s="13" t="s">
        <v>73</v>
      </c>
      <c r="AY775" s="210" t="s">
        <v>167</v>
      </c>
    </row>
    <row r="776" spans="2:51" s="13" customFormat="1" ht="11.25">
      <c r="B776" s="199"/>
      <c r="C776" s="200"/>
      <c r="D776" s="201" t="s">
        <v>178</v>
      </c>
      <c r="E776" s="202" t="s">
        <v>21</v>
      </c>
      <c r="F776" s="203" t="s">
        <v>1113</v>
      </c>
      <c r="G776" s="200"/>
      <c r="H776" s="204">
        <v>15.81</v>
      </c>
      <c r="I776" s="205"/>
      <c r="J776" s="200"/>
      <c r="K776" s="200"/>
      <c r="L776" s="206"/>
      <c r="M776" s="207"/>
      <c r="N776" s="208"/>
      <c r="O776" s="208"/>
      <c r="P776" s="208"/>
      <c r="Q776" s="208"/>
      <c r="R776" s="208"/>
      <c r="S776" s="208"/>
      <c r="T776" s="209"/>
      <c r="AT776" s="210" t="s">
        <v>178</v>
      </c>
      <c r="AU776" s="210" t="s">
        <v>83</v>
      </c>
      <c r="AV776" s="13" t="s">
        <v>83</v>
      </c>
      <c r="AW776" s="13" t="s">
        <v>34</v>
      </c>
      <c r="AX776" s="13" t="s">
        <v>73</v>
      </c>
      <c r="AY776" s="210" t="s">
        <v>167</v>
      </c>
    </row>
    <row r="777" spans="2:51" s="13" customFormat="1" ht="11.25">
      <c r="B777" s="199"/>
      <c r="C777" s="200"/>
      <c r="D777" s="201" t="s">
        <v>178</v>
      </c>
      <c r="E777" s="202" t="s">
        <v>21</v>
      </c>
      <c r="F777" s="203" t="s">
        <v>1114</v>
      </c>
      <c r="G777" s="200"/>
      <c r="H777" s="204">
        <v>41.565</v>
      </c>
      <c r="I777" s="205"/>
      <c r="J777" s="200"/>
      <c r="K777" s="200"/>
      <c r="L777" s="206"/>
      <c r="M777" s="207"/>
      <c r="N777" s="208"/>
      <c r="O777" s="208"/>
      <c r="P777" s="208"/>
      <c r="Q777" s="208"/>
      <c r="R777" s="208"/>
      <c r="S777" s="208"/>
      <c r="T777" s="209"/>
      <c r="AT777" s="210" t="s">
        <v>178</v>
      </c>
      <c r="AU777" s="210" t="s">
        <v>83</v>
      </c>
      <c r="AV777" s="13" t="s">
        <v>83</v>
      </c>
      <c r="AW777" s="13" t="s">
        <v>34</v>
      </c>
      <c r="AX777" s="13" t="s">
        <v>73</v>
      </c>
      <c r="AY777" s="210" t="s">
        <v>167</v>
      </c>
    </row>
    <row r="778" spans="2:51" s="13" customFormat="1" ht="11.25">
      <c r="B778" s="199"/>
      <c r="C778" s="200"/>
      <c r="D778" s="201" t="s">
        <v>178</v>
      </c>
      <c r="E778" s="202" t="s">
        <v>21</v>
      </c>
      <c r="F778" s="203" t="s">
        <v>1115</v>
      </c>
      <c r="G778" s="200"/>
      <c r="H778" s="204">
        <v>15.3</v>
      </c>
      <c r="I778" s="205"/>
      <c r="J778" s="200"/>
      <c r="K778" s="200"/>
      <c r="L778" s="206"/>
      <c r="M778" s="207"/>
      <c r="N778" s="208"/>
      <c r="O778" s="208"/>
      <c r="P778" s="208"/>
      <c r="Q778" s="208"/>
      <c r="R778" s="208"/>
      <c r="S778" s="208"/>
      <c r="T778" s="209"/>
      <c r="AT778" s="210" t="s">
        <v>178</v>
      </c>
      <c r="AU778" s="210" t="s">
        <v>83</v>
      </c>
      <c r="AV778" s="13" t="s">
        <v>83</v>
      </c>
      <c r="AW778" s="13" t="s">
        <v>34</v>
      </c>
      <c r="AX778" s="13" t="s">
        <v>73</v>
      </c>
      <c r="AY778" s="210" t="s">
        <v>167</v>
      </c>
    </row>
    <row r="779" spans="2:51" s="13" customFormat="1" ht="11.25">
      <c r="B779" s="199"/>
      <c r="C779" s="200"/>
      <c r="D779" s="201" t="s">
        <v>178</v>
      </c>
      <c r="E779" s="202" t="s">
        <v>21</v>
      </c>
      <c r="F779" s="203" t="s">
        <v>1116</v>
      </c>
      <c r="G779" s="200"/>
      <c r="H779" s="204">
        <v>15.045</v>
      </c>
      <c r="I779" s="205"/>
      <c r="J779" s="200"/>
      <c r="K779" s="200"/>
      <c r="L779" s="206"/>
      <c r="M779" s="207"/>
      <c r="N779" s="208"/>
      <c r="O779" s="208"/>
      <c r="P779" s="208"/>
      <c r="Q779" s="208"/>
      <c r="R779" s="208"/>
      <c r="S779" s="208"/>
      <c r="T779" s="209"/>
      <c r="AT779" s="210" t="s">
        <v>178</v>
      </c>
      <c r="AU779" s="210" t="s">
        <v>83</v>
      </c>
      <c r="AV779" s="13" t="s">
        <v>83</v>
      </c>
      <c r="AW779" s="13" t="s">
        <v>34</v>
      </c>
      <c r="AX779" s="13" t="s">
        <v>73</v>
      </c>
      <c r="AY779" s="210" t="s">
        <v>167</v>
      </c>
    </row>
    <row r="780" spans="2:51" s="13" customFormat="1" ht="11.25">
      <c r="B780" s="199"/>
      <c r="C780" s="200"/>
      <c r="D780" s="201" t="s">
        <v>178</v>
      </c>
      <c r="E780" s="202" t="s">
        <v>21</v>
      </c>
      <c r="F780" s="203" t="s">
        <v>1117</v>
      </c>
      <c r="G780" s="200"/>
      <c r="H780" s="204">
        <v>41.54</v>
      </c>
      <c r="I780" s="205"/>
      <c r="J780" s="200"/>
      <c r="K780" s="200"/>
      <c r="L780" s="206"/>
      <c r="M780" s="207"/>
      <c r="N780" s="208"/>
      <c r="O780" s="208"/>
      <c r="P780" s="208"/>
      <c r="Q780" s="208"/>
      <c r="R780" s="208"/>
      <c r="S780" s="208"/>
      <c r="T780" s="209"/>
      <c r="AT780" s="210" t="s">
        <v>178</v>
      </c>
      <c r="AU780" s="210" t="s">
        <v>83</v>
      </c>
      <c r="AV780" s="13" t="s">
        <v>83</v>
      </c>
      <c r="AW780" s="13" t="s">
        <v>34</v>
      </c>
      <c r="AX780" s="13" t="s">
        <v>73</v>
      </c>
      <c r="AY780" s="210" t="s">
        <v>167</v>
      </c>
    </row>
    <row r="781" spans="2:51" s="13" customFormat="1" ht="11.25">
      <c r="B781" s="199"/>
      <c r="C781" s="200"/>
      <c r="D781" s="201" t="s">
        <v>178</v>
      </c>
      <c r="E781" s="202" t="s">
        <v>21</v>
      </c>
      <c r="F781" s="203" t="s">
        <v>1118</v>
      </c>
      <c r="G781" s="200"/>
      <c r="H781" s="204">
        <v>50.835</v>
      </c>
      <c r="I781" s="205"/>
      <c r="J781" s="200"/>
      <c r="K781" s="200"/>
      <c r="L781" s="206"/>
      <c r="M781" s="207"/>
      <c r="N781" s="208"/>
      <c r="O781" s="208"/>
      <c r="P781" s="208"/>
      <c r="Q781" s="208"/>
      <c r="R781" s="208"/>
      <c r="S781" s="208"/>
      <c r="T781" s="209"/>
      <c r="AT781" s="210" t="s">
        <v>178</v>
      </c>
      <c r="AU781" s="210" t="s">
        <v>83</v>
      </c>
      <c r="AV781" s="13" t="s">
        <v>83</v>
      </c>
      <c r="AW781" s="13" t="s">
        <v>34</v>
      </c>
      <c r="AX781" s="13" t="s">
        <v>73</v>
      </c>
      <c r="AY781" s="210" t="s">
        <v>167</v>
      </c>
    </row>
    <row r="782" spans="2:51" s="13" customFormat="1" ht="11.25">
      <c r="B782" s="199"/>
      <c r="C782" s="200"/>
      <c r="D782" s="201" t="s">
        <v>178</v>
      </c>
      <c r="E782" s="202" t="s">
        <v>21</v>
      </c>
      <c r="F782" s="203" t="s">
        <v>1119</v>
      </c>
      <c r="G782" s="200"/>
      <c r="H782" s="204">
        <v>17.34</v>
      </c>
      <c r="I782" s="205"/>
      <c r="J782" s="200"/>
      <c r="K782" s="200"/>
      <c r="L782" s="206"/>
      <c r="M782" s="207"/>
      <c r="N782" s="208"/>
      <c r="O782" s="208"/>
      <c r="P782" s="208"/>
      <c r="Q782" s="208"/>
      <c r="R782" s="208"/>
      <c r="S782" s="208"/>
      <c r="T782" s="209"/>
      <c r="AT782" s="210" t="s">
        <v>178</v>
      </c>
      <c r="AU782" s="210" t="s">
        <v>83</v>
      </c>
      <c r="AV782" s="13" t="s">
        <v>83</v>
      </c>
      <c r="AW782" s="13" t="s">
        <v>34</v>
      </c>
      <c r="AX782" s="13" t="s">
        <v>73</v>
      </c>
      <c r="AY782" s="210" t="s">
        <v>167</v>
      </c>
    </row>
    <row r="783" spans="2:51" s="13" customFormat="1" ht="11.25">
      <c r="B783" s="199"/>
      <c r="C783" s="200"/>
      <c r="D783" s="201" t="s">
        <v>178</v>
      </c>
      <c r="E783" s="202" t="s">
        <v>21</v>
      </c>
      <c r="F783" s="203" t="s">
        <v>1120</v>
      </c>
      <c r="G783" s="200"/>
      <c r="H783" s="204">
        <v>15.81</v>
      </c>
      <c r="I783" s="205"/>
      <c r="J783" s="200"/>
      <c r="K783" s="200"/>
      <c r="L783" s="206"/>
      <c r="M783" s="207"/>
      <c r="N783" s="208"/>
      <c r="O783" s="208"/>
      <c r="P783" s="208"/>
      <c r="Q783" s="208"/>
      <c r="R783" s="208"/>
      <c r="S783" s="208"/>
      <c r="T783" s="209"/>
      <c r="AT783" s="210" t="s">
        <v>178</v>
      </c>
      <c r="AU783" s="210" t="s">
        <v>83</v>
      </c>
      <c r="AV783" s="13" t="s">
        <v>83</v>
      </c>
      <c r="AW783" s="13" t="s">
        <v>34</v>
      </c>
      <c r="AX783" s="13" t="s">
        <v>73</v>
      </c>
      <c r="AY783" s="210" t="s">
        <v>167</v>
      </c>
    </row>
    <row r="784" spans="2:51" s="13" customFormat="1" ht="11.25">
      <c r="B784" s="199"/>
      <c r="C784" s="200"/>
      <c r="D784" s="201" t="s">
        <v>178</v>
      </c>
      <c r="E784" s="202" t="s">
        <v>21</v>
      </c>
      <c r="F784" s="203" t="s">
        <v>1121</v>
      </c>
      <c r="G784" s="200"/>
      <c r="H784" s="204">
        <v>18.105</v>
      </c>
      <c r="I784" s="205"/>
      <c r="J784" s="200"/>
      <c r="K784" s="200"/>
      <c r="L784" s="206"/>
      <c r="M784" s="207"/>
      <c r="N784" s="208"/>
      <c r="O784" s="208"/>
      <c r="P784" s="208"/>
      <c r="Q784" s="208"/>
      <c r="R784" s="208"/>
      <c r="S784" s="208"/>
      <c r="T784" s="209"/>
      <c r="AT784" s="210" t="s">
        <v>178</v>
      </c>
      <c r="AU784" s="210" t="s">
        <v>83</v>
      </c>
      <c r="AV784" s="13" t="s">
        <v>83</v>
      </c>
      <c r="AW784" s="13" t="s">
        <v>34</v>
      </c>
      <c r="AX784" s="13" t="s">
        <v>73</v>
      </c>
      <c r="AY784" s="210" t="s">
        <v>167</v>
      </c>
    </row>
    <row r="785" spans="2:51" s="13" customFormat="1" ht="11.25">
      <c r="B785" s="199"/>
      <c r="C785" s="200"/>
      <c r="D785" s="201" t="s">
        <v>178</v>
      </c>
      <c r="E785" s="202" t="s">
        <v>21</v>
      </c>
      <c r="F785" s="203" t="s">
        <v>1122</v>
      </c>
      <c r="G785" s="200"/>
      <c r="H785" s="204">
        <v>41.655</v>
      </c>
      <c r="I785" s="205"/>
      <c r="J785" s="200"/>
      <c r="K785" s="200"/>
      <c r="L785" s="206"/>
      <c r="M785" s="207"/>
      <c r="N785" s="208"/>
      <c r="O785" s="208"/>
      <c r="P785" s="208"/>
      <c r="Q785" s="208"/>
      <c r="R785" s="208"/>
      <c r="S785" s="208"/>
      <c r="T785" s="209"/>
      <c r="AT785" s="210" t="s">
        <v>178</v>
      </c>
      <c r="AU785" s="210" t="s">
        <v>83</v>
      </c>
      <c r="AV785" s="13" t="s">
        <v>83</v>
      </c>
      <c r="AW785" s="13" t="s">
        <v>34</v>
      </c>
      <c r="AX785" s="13" t="s">
        <v>73</v>
      </c>
      <c r="AY785" s="210" t="s">
        <v>167</v>
      </c>
    </row>
    <row r="786" spans="2:51" s="13" customFormat="1" ht="11.25">
      <c r="B786" s="199"/>
      <c r="C786" s="200"/>
      <c r="D786" s="201" t="s">
        <v>178</v>
      </c>
      <c r="E786" s="202" t="s">
        <v>21</v>
      </c>
      <c r="F786" s="203" t="s">
        <v>1123</v>
      </c>
      <c r="G786" s="200"/>
      <c r="H786" s="204">
        <v>48.705</v>
      </c>
      <c r="I786" s="205"/>
      <c r="J786" s="200"/>
      <c r="K786" s="200"/>
      <c r="L786" s="206"/>
      <c r="M786" s="207"/>
      <c r="N786" s="208"/>
      <c r="O786" s="208"/>
      <c r="P786" s="208"/>
      <c r="Q786" s="208"/>
      <c r="R786" s="208"/>
      <c r="S786" s="208"/>
      <c r="T786" s="209"/>
      <c r="AT786" s="210" t="s">
        <v>178</v>
      </c>
      <c r="AU786" s="210" t="s">
        <v>83</v>
      </c>
      <c r="AV786" s="13" t="s">
        <v>83</v>
      </c>
      <c r="AW786" s="13" t="s">
        <v>34</v>
      </c>
      <c r="AX786" s="13" t="s">
        <v>73</v>
      </c>
      <c r="AY786" s="210" t="s">
        <v>167</v>
      </c>
    </row>
    <row r="787" spans="2:51" s="13" customFormat="1" ht="11.25">
      <c r="B787" s="199"/>
      <c r="C787" s="200"/>
      <c r="D787" s="201" t="s">
        <v>178</v>
      </c>
      <c r="E787" s="202" t="s">
        <v>21</v>
      </c>
      <c r="F787" s="203" t="s">
        <v>1124</v>
      </c>
      <c r="G787" s="200"/>
      <c r="H787" s="204">
        <v>16.32</v>
      </c>
      <c r="I787" s="205"/>
      <c r="J787" s="200"/>
      <c r="K787" s="200"/>
      <c r="L787" s="206"/>
      <c r="M787" s="207"/>
      <c r="N787" s="208"/>
      <c r="O787" s="208"/>
      <c r="P787" s="208"/>
      <c r="Q787" s="208"/>
      <c r="R787" s="208"/>
      <c r="S787" s="208"/>
      <c r="T787" s="209"/>
      <c r="AT787" s="210" t="s">
        <v>178</v>
      </c>
      <c r="AU787" s="210" t="s">
        <v>83</v>
      </c>
      <c r="AV787" s="13" t="s">
        <v>83</v>
      </c>
      <c r="AW787" s="13" t="s">
        <v>34</v>
      </c>
      <c r="AX787" s="13" t="s">
        <v>73</v>
      </c>
      <c r="AY787" s="210" t="s">
        <v>167</v>
      </c>
    </row>
    <row r="788" spans="2:51" s="13" customFormat="1" ht="11.25">
      <c r="B788" s="199"/>
      <c r="C788" s="200"/>
      <c r="D788" s="201" t="s">
        <v>178</v>
      </c>
      <c r="E788" s="202" t="s">
        <v>21</v>
      </c>
      <c r="F788" s="203" t="s">
        <v>1125</v>
      </c>
      <c r="G788" s="200"/>
      <c r="H788" s="204">
        <v>41.565</v>
      </c>
      <c r="I788" s="205"/>
      <c r="J788" s="200"/>
      <c r="K788" s="200"/>
      <c r="L788" s="206"/>
      <c r="M788" s="207"/>
      <c r="N788" s="208"/>
      <c r="O788" s="208"/>
      <c r="P788" s="208"/>
      <c r="Q788" s="208"/>
      <c r="R788" s="208"/>
      <c r="S788" s="208"/>
      <c r="T788" s="209"/>
      <c r="AT788" s="210" t="s">
        <v>178</v>
      </c>
      <c r="AU788" s="210" t="s">
        <v>83</v>
      </c>
      <c r="AV788" s="13" t="s">
        <v>83</v>
      </c>
      <c r="AW788" s="13" t="s">
        <v>34</v>
      </c>
      <c r="AX788" s="13" t="s">
        <v>73</v>
      </c>
      <c r="AY788" s="210" t="s">
        <v>167</v>
      </c>
    </row>
    <row r="789" spans="2:51" s="13" customFormat="1" ht="11.25">
      <c r="B789" s="199"/>
      <c r="C789" s="200"/>
      <c r="D789" s="201" t="s">
        <v>178</v>
      </c>
      <c r="E789" s="202" t="s">
        <v>21</v>
      </c>
      <c r="F789" s="203" t="s">
        <v>1126</v>
      </c>
      <c r="G789" s="200"/>
      <c r="H789" s="204">
        <v>50.835</v>
      </c>
      <c r="I789" s="205"/>
      <c r="J789" s="200"/>
      <c r="K789" s="200"/>
      <c r="L789" s="206"/>
      <c r="M789" s="207"/>
      <c r="N789" s="208"/>
      <c r="O789" s="208"/>
      <c r="P789" s="208"/>
      <c r="Q789" s="208"/>
      <c r="R789" s="208"/>
      <c r="S789" s="208"/>
      <c r="T789" s="209"/>
      <c r="AT789" s="210" t="s">
        <v>178</v>
      </c>
      <c r="AU789" s="210" t="s">
        <v>83</v>
      </c>
      <c r="AV789" s="13" t="s">
        <v>83</v>
      </c>
      <c r="AW789" s="13" t="s">
        <v>34</v>
      </c>
      <c r="AX789" s="13" t="s">
        <v>73</v>
      </c>
      <c r="AY789" s="210" t="s">
        <v>167</v>
      </c>
    </row>
    <row r="790" spans="2:51" s="13" customFormat="1" ht="11.25">
      <c r="B790" s="199"/>
      <c r="C790" s="200"/>
      <c r="D790" s="201" t="s">
        <v>178</v>
      </c>
      <c r="E790" s="202" t="s">
        <v>21</v>
      </c>
      <c r="F790" s="203" t="s">
        <v>1127</v>
      </c>
      <c r="G790" s="200"/>
      <c r="H790" s="204">
        <v>18.105</v>
      </c>
      <c r="I790" s="205"/>
      <c r="J790" s="200"/>
      <c r="K790" s="200"/>
      <c r="L790" s="206"/>
      <c r="M790" s="207"/>
      <c r="N790" s="208"/>
      <c r="O790" s="208"/>
      <c r="P790" s="208"/>
      <c r="Q790" s="208"/>
      <c r="R790" s="208"/>
      <c r="S790" s="208"/>
      <c r="T790" s="209"/>
      <c r="AT790" s="210" t="s">
        <v>178</v>
      </c>
      <c r="AU790" s="210" t="s">
        <v>83</v>
      </c>
      <c r="AV790" s="13" t="s">
        <v>83</v>
      </c>
      <c r="AW790" s="13" t="s">
        <v>34</v>
      </c>
      <c r="AX790" s="13" t="s">
        <v>73</v>
      </c>
      <c r="AY790" s="210" t="s">
        <v>167</v>
      </c>
    </row>
    <row r="791" spans="2:51" s="13" customFormat="1" ht="11.25">
      <c r="B791" s="199"/>
      <c r="C791" s="200"/>
      <c r="D791" s="201" t="s">
        <v>178</v>
      </c>
      <c r="E791" s="202" t="s">
        <v>21</v>
      </c>
      <c r="F791" s="203" t="s">
        <v>1128</v>
      </c>
      <c r="G791" s="200"/>
      <c r="H791" s="204">
        <v>50.835</v>
      </c>
      <c r="I791" s="205"/>
      <c r="J791" s="200"/>
      <c r="K791" s="200"/>
      <c r="L791" s="206"/>
      <c r="M791" s="207"/>
      <c r="N791" s="208"/>
      <c r="O791" s="208"/>
      <c r="P791" s="208"/>
      <c r="Q791" s="208"/>
      <c r="R791" s="208"/>
      <c r="S791" s="208"/>
      <c r="T791" s="209"/>
      <c r="AT791" s="210" t="s">
        <v>178</v>
      </c>
      <c r="AU791" s="210" t="s">
        <v>83</v>
      </c>
      <c r="AV791" s="13" t="s">
        <v>83</v>
      </c>
      <c r="AW791" s="13" t="s">
        <v>34</v>
      </c>
      <c r="AX791" s="13" t="s">
        <v>73</v>
      </c>
      <c r="AY791" s="210" t="s">
        <v>167</v>
      </c>
    </row>
    <row r="792" spans="2:51" s="13" customFormat="1" ht="11.25">
      <c r="B792" s="199"/>
      <c r="C792" s="200"/>
      <c r="D792" s="201" t="s">
        <v>178</v>
      </c>
      <c r="E792" s="202" t="s">
        <v>21</v>
      </c>
      <c r="F792" s="203" t="s">
        <v>1129</v>
      </c>
      <c r="G792" s="200"/>
      <c r="H792" s="204">
        <v>17.595</v>
      </c>
      <c r="I792" s="205"/>
      <c r="J792" s="200"/>
      <c r="K792" s="200"/>
      <c r="L792" s="206"/>
      <c r="M792" s="207"/>
      <c r="N792" s="208"/>
      <c r="O792" s="208"/>
      <c r="P792" s="208"/>
      <c r="Q792" s="208"/>
      <c r="R792" s="208"/>
      <c r="S792" s="208"/>
      <c r="T792" s="209"/>
      <c r="AT792" s="210" t="s">
        <v>178</v>
      </c>
      <c r="AU792" s="210" t="s">
        <v>83</v>
      </c>
      <c r="AV792" s="13" t="s">
        <v>83</v>
      </c>
      <c r="AW792" s="13" t="s">
        <v>34</v>
      </c>
      <c r="AX792" s="13" t="s">
        <v>73</v>
      </c>
      <c r="AY792" s="210" t="s">
        <v>167</v>
      </c>
    </row>
    <row r="793" spans="2:51" s="13" customFormat="1" ht="11.25">
      <c r="B793" s="199"/>
      <c r="C793" s="200"/>
      <c r="D793" s="201" t="s">
        <v>178</v>
      </c>
      <c r="E793" s="202" t="s">
        <v>21</v>
      </c>
      <c r="F793" s="203" t="s">
        <v>1130</v>
      </c>
      <c r="G793" s="200"/>
      <c r="H793" s="204">
        <v>48.705</v>
      </c>
      <c r="I793" s="205"/>
      <c r="J793" s="200"/>
      <c r="K793" s="200"/>
      <c r="L793" s="206"/>
      <c r="M793" s="207"/>
      <c r="N793" s="208"/>
      <c r="O793" s="208"/>
      <c r="P793" s="208"/>
      <c r="Q793" s="208"/>
      <c r="R793" s="208"/>
      <c r="S793" s="208"/>
      <c r="T793" s="209"/>
      <c r="AT793" s="210" t="s">
        <v>178</v>
      </c>
      <c r="AU793" s="210" t="s">
        <v>83</v>
      </c>
      <c r="AV793" s="13" t="s">
        <v>83</v>
      </c>
      <c r="AW793" s="13" t="s">
        <v>34</v>
      </c>
      <c r="AX793" s="13" t="s">
        <v>73</v>
      </c>
      <c r="AY793" s="210" t="s">
        <v>167</v>
      </c>
    </row>
    <row r="794" spans="2:51" s="13" customFormat="1" ht="11.25">
      <c r="B794" s="199"/>
      <c r="C794" s="200"/>
      <c r="D794" s="201" t="s">
        <v>178</v>
      </c>
      <c r="E794" s="202" t="s">
        <v>21</v>
      </c>
      <c r="F794" s="203" t="s">
        <v>306</v>
      </c>
      <c r="G794" s="200"/>
      <c r="H794" s="204">
        <v>0</v>
      </c>
      <c r="I794" s="205"/>
      <c r="J794" s="200"/>
      <c r="K794" s="200"/>
      <c r="L794" s="206"/>
      <c r="M794" s="207"/>
      <c r="N794" s="208"/>
      <c r="O794" s="208"/>
      <c r="P794" s="208"/>
      <c r="Q794" s="208"/>
      <c r="R794" s="208"/>
      <c r="S794" s="208"/>
      <c r="T794" s="209"/>
      <c r="AT794" s="210" t="s">
        <v>178</v>
      </c>
      <c r="AU794" s="210" t="s">
        <v>83</v>
      </c>
      <c r="AV794" s="13" t="s">
        <v>83</v>
      </c>
      <c r="AW794" s="13" t="s">
        <v>34</v>
      </c>
      <c r="AX794" s="13" t="s">
        <v>73</v>
      </c>
      <c r="AY794" s="210" t="s">
        <v>167</v>
      </c>
    </row>
    <row r="795" spans="2:51" s="15" customFormat="1" ht="11.25">
      <c r="B795" s="222"/>
      <c r="C795" s="223"/>
      <c r="D795" s="201" t="s">
        <v>178</v>
      </c>
      <c r="E795" s="224" t="s">
        <v>21</v>
      </c>
      <c r="F795" s="225" t="s">
        <v>307</v>
      </c>
      <c r="G795" s="223"/>
      <c r="H795" s="224" t="s">
        <v>21</v>
      </c>
      <c r="I795" s="226"/>
      <c r="J795" s="223"/>
      <c r="K795" s="223"/>
      <c r="L795" s="227"/>
      <c r="M795" s="228"/>
      <c r="N795" s="229"/>
      <c r="O795" s="229"/>
      <c r="P795" s="229"/>
      <c r="Q795" s="229"/>
      <c r="R795" s="229"/>
      <c r="S795" s="229"/>
      <c r="T795" s="230"/>
      <c r="AT795" s="231" t="s">
        <v>178</v>
      </c>
      <c r="AU795" s="231" t="s">
        <v>83</v>
      </c>
      <c r="AV795" s="15" t="s">
        <v>81</v>
      </c>
      <c r="AW795" s="15" t="s">
        <v>34</v>
      </c>
      <c r="AX795" s="15" t="s">
        <v>73</v>
      </c>
      <c r="AY795" s="231" t="s">
        <v>167</v>
      </c>
    </row>
    <row r="796" spans="2:51" s="13" customFormat="1" ht="11.25">
      <c r="B796" s="199"/>
      <c r="C796" s="200"/>
      <c r="D796" s="201" t="s">
        <v>178</v>
      </c>
      <c r="E796" s="202" t="s">
        <v>21</v>
      </c>
      <c r="F796" s="203" t="s">
        <v>308</v>
      </c>
      <c r="G796" s="200"/>
      <c r="H796" s="204">
        <v>30.049</v>
      </c>
      <c r="I796" s="205"/>
      <c r="J796" s="200"/>
      <c r="K796" s="200"/>
      <c r="L796" s="206"/>
      <c r="M796" s="207"/>
      <c r="N796" s="208"/>
      <c r="O796" s="208"/>
      <c r="P796" s="208"/>
      <c r="Q796" s="208"/>
      <c r="R796" s="208"/>
      <c r="S796" s="208"/>
      <c r="T796" s="209"/>
      <c r="AT796" s="210" t="s">
        <v>178</v>
      </c>
      <c r="AU796" s="210" t="s">
        <v>83</v>
      </c>
      <c r="AV796" s="13" t="s">
        <v>83</v>
      </c>
      <c r="AW796" s="13" t="s">
        <v>34</v>
      </c>
      <c r="AX796" s="13" t="s">
        <v>73</v>
      </c>
      <c r="AY796" s="210" t="s">
        <v>167</v>
      </c>
    </row>
    <row r="797" spans="2:51" s="13" customFormat="1" ht="11.25">
      <c r="B797" s="199"/>
      <c r="C797" s="200"/>
      <c r="D797" s="201" t="s">
        <v>178</v>
      </c>
      <c r="E797" s="202" t="s">
        <v>21</v>
      </c>
      <c r="F797" s="203" t="s">
        <v>309</v>
      </c>
      <c r="G797" s="200"/>
      <c r="H797" s="204">
        <v>2.475</v>
      </c>
      <c r="I797" s="205"/>
      <c r="J797" s="200"/>
      <c r="K797" s="200"/>
      <c r="L797" s="206"/>
      <c r="M797" s="207"/>
      <c r="N797" s="208"/>
      <c r="O797" s="208"/>
      <c r="P797" s="208"/>
      <c r="Q797" s="208"/>
      <c r="R797" s="208"/>
      <c r="S797" s="208"/>
      <c r="T797" s="209"/>
      <c r="AT797" s="210" t="s">
        <v>178</v>
      </c>
      <c r="AU797" s="210" t="s">
        <v>83</v>
      </c>
      <c r="AV797" s="13" t="s">
        <v>83</v>
      </c>
      <c r="AW797" s="13" t="s">
        <v>34</v>
      </c>
      <c r="AX797" s="13" t="s">
        <v>73</v>
      </c>
      <c r="AY797" s="210" t="s">
        <v>167</v>
      </c>
    </row>
    <row r="798" spans="2:51" s="13" customFormat="1" ht="11.25">
      <c r="B798" s="199"/>
      <c r="C798" s="200"/>
      <c r="D798" s="201" t="s">
        <v>178</v>
      </c>
      <c r="E798" s="202" t="s">
        <v>21</v>
      </c>
      <c r="F798" s="203" t="s">
        <v>310</v>
      </c>
      <c r="G798" s="200"/>
      <c r="H798" s="204">
        <v>2.448</v>
      </c>
      <c r="I798" s="205"/>
      <c r="J798" s="200"/>
      <c r="K798" s="200"/>
      <c r="L798" s="206"/>
      <c r="M798" s="207"/>
      <c r="N798" s="208"/>
      <c r="O798" s="208"/>
      <c r="P798" s="208"/>
      <c r="Q798" s="208"/>
      <c r="R798" s="208"/>
      <c r="S798" s="208"/>
      <c r="T798" s="209"/>
      <c r="AT798" s="210" t="s">
        <v>178</v>
      </c>
      <c r="AU798" s="210" t="s">
        <v>83</v>
      </c>
      <c r="AV798" s="13" t="s">
        <v>83</v>
      </c>
      <c r="AW798" s="13" t="s">
        <v>34</v>
      </c>
      <c r="AX798" s="13" t="s">
        <v>73</v>
      </c>
      <c r="AY798" s="210" t="s">
        <v>167</v>
      </c>
    </row>
    <row r="799" spans="2:51" s="13" customFormat="1" ht="11.25">
      <c r="B799" s="199"/>
      <c r="C799" s="200"/>
      <c r="D799" s="201" t="s">
        <v>178</v>
      </c>
      <c r="E799" s="202" t="s">
        <v>21</v>
      </c>
      <c r="F799" s="203" t="s">
        <v>311</v>
      </c>
      <c r="G799" s="200"/>
      <c r="H799" s="204">
        <v>2.365</v>
      </c>
      <c r="I799" s="205"/>
      <c r="J799" s="200"/>
      <c r="K799" s="200"/>
      <c r="L799" s="206"/>
      <c r="M799" s="207"/>
      <c r="N799" s="208"/>
      <c r="O799" s="208"/>
      <c r="P799" s="208"/>
      <c r="Q799" s="208"/>
      <c r="R799" s="208"/>
      <c r="S799" s="208"/>
      <c r="T799" s="209"/>
      <c r="AT799" s="210" t="s">
        <v>178</v>
      </c>
      <c r="AU799" s="210" t="s">
        <v>83</v>
      </c>
      <c r="AV799" s="13" t="s">
        <v>83</v>
      </c>
      <c r="AW799" s="13" t="s">
        <v>34</v>
      </c>
      <c r="AX799" s="13" t="s">
        <v>73</v>
      </c>
      <c r="AY799" s="210" t="s">
        <v>167</v>
      </c>
    </row>
    <row r="800" spans="2:51" s="13" customFormat="1" ht="11.25">
      <c r="B800" s="199"/>
      <c r="C800" s="200"/>
      <c r="D800" s="201" t="s">
        <v>178</v>
      </c>
      <c r="E800" s="202" t="s">
        <v>21</v>
      </c>
      <c r="F800" s="203" t="s">
        <v>312</v>
      </c>
      <c r="G800" s="200"/>
      <c r="H800" s="204">
        <v>2.475</v>
      </c>
      <c r="I800" s="205"/>
      <c r="J800" s="200"/>
      <c r="K800" s="200"/>
      <c r="L800" s="206"/>
      <c r="M800" s="207"/>
      <c r="N800" s="208"/>
      <c r="O800" s="208"/>
      <c r="P800" s="208"/>
      <c r="Q800" s="208"/>
      <c r="R800" s="208"/>
      <c r="S800" s="208"/>
      <c r="T800" s="209"/>
      <c r="AT800" s="210" t="s">
        <v>178</v>
      </c>
      <c r="AU800" s="210" t="s">
        <v>83</v>
      </c>
      <c r="AV800" s="13" t="s">
        <v>83</v>
      </c>
      <c r="AW800" s="13" t="s">
        <v>34</v>
      </c>
      <c r="AX800" s="13" t="s">
        <v>73</v>
      </c>
      <c r="AY800" s="210" t="s">
        <v>167</v>
      </c>
    </row>
    <row r="801" spans="2:51" s="13" customFormat="1" ht="11.25">
      <c r="B801" s="199"/>
      <c r="C801" s="200"/>
      <c r="D801" s="201" t="s">
        <v>178</v>
      </c>
      <c r="E801" s="202" t="s">
        <v>21</v>
      </c>
      <c r="F801" s="203" t="s">
        <v>313</v>
      </c>
      <c r="G801" s="200"/>
      <c r="H801" s="204">
        <v>2.503</v>
      </c>
      <c r="I801" s="205"/>
      <c r="J801" s="200"/>
      <c r="K801" s="200"/>
      <c r="L801" s="206"/>
      <c r="M801" s="207"/>
      <c r="N801" s="208"/>
      <c r="O801" s="208"/>
      <c r="P801" s="208"/>
      <c r="Q801" s="208"/>
      <c r="R801" s="208"/>
      <c r="S801" s="208"/>
      <c r="T801" s="209"/>
      <c r="AT801" s="210" t="s">
        <v>178</v>
      </c>
      <c r="AU801" s="210" t="s">
        <v>83</v>
      </c>
      <c r="AV801" s="13" t="s">
        <v>83</v>
      </c>
      <c r="AW801" s="13" t="s">
        <v>34</v>
      </c>
      <c r="AX801" s="13" t="s">
        <v>73</v>
      </c>
      <c r="AY801" s="210" t="s">
        <v>167</v>
      </c>
    </row>
    <row r="802" spans="2:51" s="13" customFormat="1" ht="11.25">
      <c r="B802" s="199"/>
      <c r="C802" s="200"/>
      <c r="D802" s="201" t="s">
        <v>178</v>
      </c>
      <c r="E802" s="202" t="s">
        <v>21</v>
      </c>
      <c r="F802" s="203" t="s">
        <v>314</v>
      </c>
      <c r="G802" s="200"/>
      <c r="H802" s="204">
        <v>2.943</v>
      </c>
      <c r="I802" s="205"/>
      <c r="J802" s="200"/>
      <c r="K802" s="200"/>
      <c r="L802" s="206"/>
      <c r="M802" s="207"/>
      <c r="N802" s="208"/>
      <c r="O802" s="208"/>
      <c r="P802" s="208"/>
      <c r="Q802" s="208"/>
      <c r="R802" s="208"/>
      <c r="S802" s="208"/>
      <c r="T802" s="209"/>
      <c r="AT802" s="210" t="s">
        <v>178</v>
      </c>
      <c r="AU802" s="210" t="s">
        <v>83</v>
      </c>
      <c r="AV802" s="13" t="s">
        <v>83</v>
      </c>
      <c r="AW802" s="13" t="s">
        <v>34</v>
      </c>
      <c r="AX802" s="13" t="s">
        <v>73</v>
      </c>
      <c r="AY802" s="210" t="s">
        <v>167</v>
      </c>
    </row>
    <row r="803" spans="2:51" s="13" customFormat="1" ht="11.25">
      <c r="B803" s="199"/>
      <c r="C803" s="200"/>
      <c r="D803" s="201" t="s">
        <v>178</v>
      </c>
      <c r="E803" s="202" t="s">
        <v>21</v>
      </c>
      <c r="F803" s="203" t="s">
        <v>315</v>
      </c>
      <c r="G803" s="200"/>
      <c r="H803" s="204">
        <v>4.235</v>
      </c>
      <c r="I803" s="205"/>
      <c r="J803" s="200"/>
      <c r="K803" s="200"/>
      <c r="L803" s="206"/>
      <c r="M803" s="207"/>
      <c r="N803" s="208"/>
      <c r="O803" s="208"/>
      <c r="P803" s="208"/>
      <c r="Q803" s="208"/>
      <c r="R803" s="208"/>
      <c r="S803" s="208"/>
      <c r="T803" s="209"/>
      <c r="AT803" s="210" t="s">
        <v>178</v>
      </c>
      <c r="AU803" s="210" t="s">
        <v>83</v>
      </c>
      <c r="AV803" s="13" t="s">
        <v>83</v>
      </c>
      <c r="AW803" s="13" t="s">
        <v>34</v>
      </c>
      <c r="AX803" s="13" t="s">
        <v>73</v>
      </c>
      <c r="AY803" s="210" t="s">
        <v>167</v>
      </c>
    </row>
    <row r="804" spans="2:51" s="13" customFormat="1" ht="11.25">
      <c r="B804" s="199"/>
      <c r="C804" s="200"/>
      <c r="D804" s="201" t="s">
        <v>178</v>
      </c>
      <c r="E804" s="202" t="s">
        <v>21</v>
      </c>
      <c r="F804" s="203" t="s">
        <v>316</v>
      </c>
      <c r="G804" s="200"/>
      <c r="H804" s="204">
        <v>5.72</v>
      </c>
      <c r="I804" s="205"/>
      <c r="J804" s="200"/>
      <c r="K804" s="200"/>
      <c r="L804" s="206"/>
      <c r="M804" s="207"/>
      <c r="N804" s="208"/>
      <c r="O804" s="208"/>
      <c r="P804" s="208"/>
      <c r="Q804" s="208"/>
      <c r="R804" s="208"/>
      <c r="S804" s="208"/>
      <c r="T804" s="209"/>
      <c r="AT804" s="210" t="s">
        <v>178</v>
      </c>
      <c r="AU804" s="210" t="s">
        <v>83</v>
      </c>
      <c r="AV804" s="13" t="s">
        <v>83</v>
      </c>
      <c r="AW804" s="13" t="s">
        <v>34</v>
      </c>
      <c r="AX804" s="13" t="s">
        <v>73</v>
      </c>
      <c r="AY804" s="210" t="s">
        <v>167</v>
      </c>
    </row>
    <row r="805" spans="2:51" s="14" customFormat="1" ht="11.25">
      <c r="B805" s="211"/>
      <c r="C805" s="212"/>
      <c r="D805" s="201" t="s">
        <v>178</v>
      </c>
      <c r="E805" s="213" t="s">
        <v>21</v>
      </c>
      <c r="F805" s="214" t="s">
        <v>180</v>
      </c>
      <c r="G805" s="212"/>
      <c r="H805" s="215">
        <v>1141.793</v>
      </c>
      <c r="I805" s="216"/>
      <c r="J805" s="212"/>
      <c r="K805" s="212"/>
      <c r="L805" s="217"/>
      <c r="M805" s="218"/>
      <c r="N805" s="219"/>
      <c r="O805" s="219"/>
      <c r="P805" s="219"/>
      <c r="Q805" s="219"/>
      <c r="R805" s="219"/>
      <c r="S805" s="219"/>
      <c r="T805" s="220"/>
      <c r="AT805" s="221" t="s">
        <v>178</v>
      </c>
      <c r="AU805" s="221" t="s">
        <v>83</v>
      </c>
      <c r="AV805" s="14" t="s">
        <v>168</v>
      </c>
      <c r="AW805" s="14" t="s">
        <v>34</v>
      </c>
      <c r="AX805" s="14" t="s">
        <v>73</v>
      </c>
      <c r="AY805" s="221" t="s">
        <v>167</v>
      </c>
    </row>
    <row r="806" spans="2:51" s="13" customFormat="1" ht="11.25">
      <c r="B806" s="199"/>
      <c r="C806" s="200"/>
      <c r="D806" s="201" t="s">
        <v>178</v>
      </c>
      <c r="E806" s="202" t="s">
        <v>21</v>
      </c>
      <c r="F806" s="203" t="s">
        <v>317</v>
      </c>
      <c r="G806" s="200"/>
      <c r="H806" s="204">
        <v>50</v>
      </c>
      <c r="I806" s="205"/>
      <c r="J806" s="200"/>
      <c r="K806" s="200"/>
      <c r="L806" s="206"/>
      <c r="M806" s="207"/>
      <c r="N806" s="208"/>
      <c r="O806" s="208"/>
      <c r="P806" s="208"/>
      <c r="Q806" s="208"/>
      <c r="R806" s="208"/>
      <c r="S806" s="208"/>
      <c r="T806" s="209"/>
      <c r="AT806" s="210" t="s">
        <v>178</v>
      </c>
      <c r="AU806" s="210" t="s">
        <v>83</v>
      </c>
      <c r="AV806" s="13" t="s">
        <v>83</v>
      </c>
      <c r="AW806" s="13" t="s">
        <v>34</v>
      </c>
      <c r="AX806" s="13" t="s">
        <v>73</v>
      </c>
      <c r="AY806" s="210" t="s">
        <v>167</v>
      </c>
    </row>
    <row r="807" spans="2:51" s="16" customFormat="1" ht="11.25">
      <c r="B807" s="232"/>
      <c r="C807" s="233"/>
      <c r="D807" s="201" t="s">
        <v>178</v>
      </c>
      <c r="E807" s="234" t="s">
        <v>21</v>
      </c>
      <c r="F807" s="235" t="s">
        <v>230</v>
      </c>
      <c r="G807" s="233"/>
      <c r="H807" s="236">
        <v>1309.033</v>
      </c>
      <c r="I807" s="237"/>
      <c r="J807" s="233"/>
      <c r="K807" s="233"/>
      <c r="L807" s="238"/>
      <c r="M807" s="239"/>
      <c r="N807" s="240"/>
      <c r="O807" s="240"/>
      <c r="P807" s="240"/>
      <c r="Q807" s="240"/>
      <c r="R807" s="240"/>
      <c r="S807" s="240"/>
      <c r="T807" s="241"/>
      <c r="AT807" s="242" t="s">
        <v>178</v>
      </c>
      <c r="AU807" s="242" t="s">
        <v>83</v>
      </c>
      <c r="AV807" s="16" t="s">
        <v>174</v>
      </c>
      <c r="AW807" s="16" t="s">
        <v>34</v>
      </c>
      <c r="AX807" s="16" t="s">
        <v>81</v>
      </c>
      <c r="AY807" s="242" t="s">
        <v>167</v>
      </c>
    </row>
    <row r="808" spans="1:65" s="2" customFormat="1" ht="16.5" customHeight="1">
      <c r="A808" s="36"/>
      <c r="B808" s="37"/>
      <c r="C808" s="181" t="s">
        <v>1131</v>
      </c>
      <c r="D808" s="181" t="s">
        <v>170</v>
      </c>
      <c r="E808" s="182" t="s">
        <v>1132</v>
      </c>
      <c r="F808" s="183" t="s">
        <v>1133</v>
      </c>
      <c r="G808" s="184" t="s">
        <v>106</v>
      </c>
      <c r="H808" s="185">
        <v>1309.033</v>
      </c>
      <c r="I808" s="186"/>
      <c r="J808" s="187">
        <f>ROUND(I808*H808,2)</f>
        <v>0</v>
      </c>
      <c r="K808" s="183" t="s">
        <v>173</v>
      </c>
      <c r="L808" s="41"/>
      <c r="M808" s="188" t="s">
        <v>21</v>
      </c>
      <c r="N808" s="189" t="s">
        <v>44</v>
      </c>
      <c r="O808" s="66"/>
      <c r="P808" s="190">
        <f>O808*H808</f>
        <v>0</v>
      </c>
      <c r="Q808" s="190">
        <v>0</v>
      </c>
      <c r="R808" s="190">
        <f>Q808*H808</f>
        <v>0</v>
      </c>
      <c r="S808" s="190">
        <v>0</v>
      </c>
      <c r="T808" s="191">
        <f>S808*H808</f>
        <v>0</v>
      </c>
      <c r="U808" s="36"/>
      <c r="V808" s="36"/>
      <c r="W808" s="36"/>
      <c r="X808" s="36"/>
      <c r="Y808" s="36"/>
      <c r="Z808" s="36"/>
      <c r="AA808" s="36"/>
      <c r="AB808" s="36"/>
      <c r="AC808" s="36"/>
      <c r="AD808" s="36"/>
      <c r="AE808" s="36"/>
      <c r="AR808" s="192" t="s">
        <v>336</v>
      </c>
      <c r="AT808" s="192" t="s">
        <v>170</v>
      </c>
      <c r="AU808" s="192" t="s">
        <v>83</v>
      </c>
      <c r="AY808" s="19" t="s">
        <v>167</v>
      </c>
      <c r="BE808" s="193">
        <f>IF(N808="základní",J808,0)</f>
        <v>0</v>
      </c>
      <c r="BF808" s="193">
        <f>IF(N808="snížená",J808,0)</f>
        <v>0</v>
      </c>
      <c r="BG808" s="193">
        <f>IF(N808="zákl. přenesená",J808,0)</f>
        <v>0</v>
      </c>
      <c r="BH808" s="193">
        <f>IF(N808="sníž. přenesená",J808,0)</f>
        <v>0</v>
      </c>
      <c r="BI808" s="193">
        <f>IF(N808="nulová",J808,0)</f>
        <v>0</v>
      </c>
      <c r="BJ808" s="19" t="s">
        <v>81</v>
      </c>
      <c r="BK808" s="193">
        <f>ROUND(I808*H808,2)</f>
        <v>0</v>
      </c>
      <c r="BL808" s="19" t="s">
        <v>336</v>
      </c>
      <c r="BM808" s="192" t="s">
        <v>1134</v>
      </c>
    </row>
    <row r="809" spans="1:47" s="2" customFormat="1" ht="11.25">
      <c r="A809" s="36"/>
      <c r="B809" s="37"/>
      <c r="C809" s="38"/>
      <c r="D809" s="194" t="s">
        <v>176</v>
      </c>
      <c r="E809" s="38"/>
      <c r="F809" s="195" t="s">
        <v>1135</v>
      </c>
      <c r="G809" s="38"/>
      <c r="H809" s="38"/>
      <c r="I809" s="196"/>
      <c r="J809" s="38"/>
      <c r="K809" s="38"/>
      <c r="L809" s="41"/>
      <c r="M809" s="197"/>
      <c r="N809" s="198"/>
      <c r="O809" s="66"/>
      <c r="P809" s="66"/>
      <c r="Q809" s="66"/>
      <c r="R809" s="66"/>
      <c r="S809" s="66"/>
      <c r="T809" s="67"/>
      <c r="U809" s="36"/>
      <c r="V809" s="36"/>
      <c r="W809" s="36"/>
      <c r="X809" s="36"/>
      <c r="Y809" s="36"/>
      <c r="Z809" s="36"/>
      <c r="AA809" s="36"/>
      <c r="AB809" s="36"/>
      <c r="AC809" s="36"/>
      <c r="AD809" s="36"/>
      <c r="AE809" s="36"/>
      <c r="AT809" s="19" t="s">
        <v>176</v>
      </c>
      <c r="AU809" s="19" t="s">
        <v>83</v>
      </c>
    </row>
    <row r="810" spans="2:51" s="13" customFormat="1" ht="11.25">
      <c r="B810" s="199"/>
      <c r="C810" s="200"/>
      <c r="D810" s="201" t="s">
        <v>178</v>
      </c>
      <c r="E810" s="202" t="s">
        <v>21</v>
      </c>
      <c r="F810" s="203" t="s">
        <v>1136</v>
      </c>
      <c r="G810" s="200"/>
      <c r="H810" s="204">
        <v>1309.033</v>
      </c>
      <c r="I810" s="205"/>
      <c r="J810" s="200"/>
      <c r="K810" s="200"/>
      <c r="L810" s="206"/>
      <c r="M810" s="207"/>
      <c r="N810" s="208"/>
      <c r="O810" s="208"/>
      <c r="P810" s="208"/>
      <c r="Q810" s="208"/>
      <c r="R810" s="208"/>
      <c r="S810" s="208"/>
      <c r="T810" s="209"/>
      <c r="AT810" s="210" t="s">
        <v>178</v>
      </c>
      <c r="AU810" s="210" t="s">
        <v>83</v>
      </c>
      <c r="AV810" s="13" t="s">
        <v>83</v>
      </c>
      <c r="AW810" s="13" t="s">
        <v>34</v>
      </c>
      <c r="AX810" s="13" t="s">
        <v>73</v>
      </c>
      <c r="AY810" s="210" t="s">
        <v>167</v>
      </c>
    </row>
    <row r="811" spans="2:51" s="14" customFormat="1" ht="11.25">
      <c r="B811" s="211"/>
      <c r="C811" s="212"/>
      <c r="D811" s="201" t="s">
        <v>178</v>
      </c>
      <c r="E811" s="213" t="s">
        <v>21</v>
      </c>
      <c r="F811" s="214" t="s">
        <v>180</v>
      </c>
      <c r="G811" s="212"/>
      <c r="H811" s="215">
        <v>1309.033</v>
      </c>
      <c r="I811" s="216"/>
      <c r="J811" s="212"/>
      <c r="K811" s="212"/>
      <c r="L811" s="217"/>
      <c r="M811" s="218"/>
      <c r="N811" s="219"/>
      <c r="O811" s="219"/>
      <c r="P811" s="219"/>
      <c r="Q811" s="219"/>
      <c r="R811" s="219"/>
      <c r="S811" s="219"/>
      <c r="T811" s="220"/>
      <c r="AT811" s="221" t="s">
        <v>178</v>
      </c>
      <c r="AU811" s="221" t="s">
        <v>83</v>
      </c>
      <c r="AV811" s="14" t="s">
        <v>168</v>
      </c>
      <c r="AW811" s="14" t="s">
        <v>34</v>
      </c>
      <c r="AX811" s="14" t="s">
        <v>81</v>
      </c>
      <c r="AY811" s="221" t="s">
        <v>167</v>
      </c>
    </row>
    <row r="812" spans="1:65" s="2" customFormat="1" ht="16.5" customHeight="1">
      <c r="A812" s="36"/>
      <c r="B812" s="37"/>
      <c r="C812" s="181" t="s">
        <v>1137</v>
      </c>
      <c r="D812" s="181" t="s">
        <v>170</v>
      </c>
      <c r="E812" s="182" t="s">
        <v>1138</v>
      </c>
      <c r="F812" s="183" t="s">
        <v>1139</v>
      </c>
      <c r="G812" s="184" t="s">
        <v>106</v>
      </c>
      <c r="H812" s="185">
        <v>1309.033</v>
      </c>
      <c r="I812" s="186"/>
      <c r="J812" s="187">
        <f>ROUND(I812*H812,2)</f>
        <v>0</v>
      </c>
      <c r="K812" s="183" t="s">
        <v>173</v>
      </c>
      <c r="L812" s="41"/>
      <c r="M812" s="188" t="s">
        <v>21</v>
      </c>
      <c r="N812" s="189" t="s">
        <v>44</v>
      </c>
      <c r="O812" s="66"/>
      <c r="P812" s="190">
        <f>O812*H812</f>
        <v>0</v>
      </c>
      <c r="Q812" s="190">
        <v>0.0002</v>
      </c>
      <c r="R812" s="190">
        <f>Q812*H812</f>
        <v>0.2618066</v>
      </c>
      <c r="S812" s="190">
        <v>0</v>
      </c>
      <c r="T812" s="191">
        <f>S812*H812</f>
        <v>0</v>
      </c>
      <c r="U812" s="36"/>
      <c r="V812" s="36"/>
      <c r="W812" s="36"/>
      <c r="X812" s="36"/>
      <c r="Y812" s="36"/>
      <c r="Z812" s="36"/>
      <c r="AA812" s="36"/>
      <c r="AB812" s="36"/>
      <c r="AC812" s="36"/>
      <c r="AD812" s="36"/>
      <c r="AE812" s="36"/>
      <c r="AR812" s="192" t="s">
        <v>336</v>
      </c>
      <c r="AT812" s="192" t="s">
        <v>170</v>
      </c>
      <c r="AU812" s="192" t="s">
        <v>83</v>
      </c>
      <c r="AY812" s="19" t="s">
        <v>167</v>
      </c>
      <c r="BE812" s="193">
        <f>IF(N812="základní",J812,0)</f>
        <v>0</v>
      </c>
      <c r="BF812" s="193">
        <f>IF(N812="snížená",J812,0)</f>
        <v>0</v>
      </c>
      <c r="BG812" s="193">
        <f>IF(N812="zákl. přenesená",J812,0)</f>
        <v>0</v>
      </c>
      <c r="BH812" s="193">
        <f>IF(N812="sníž. přenesená",J812,0)</f>
        <v>0</v>
      </c>
      <c r="BI812" s="193">
        <f>IF(N812="nulová",J812,0)</f>
        <v>0</v>
      </c>
      <c r="BJ812" s="19" t="s">
        <v>81</v>
      </c>
      <c r="BK812" s="193">
        <f>ROUND(I812*H812,2)</f>
        <v>0</v>
      </c>
      <c r="BL812" s="19" t="s">
        <v>336</v>
      </c>
      <c r="BM812" s="192" t="s">
        <v>1140</v>
      </c>
    </row>
    <row r="813" spans="1:47" s="2" customFormat="1" ht="11.25">
      <c r="A813" s="36"/>
      <c r="B813" s="37"/>
      <c r="C813" s="38"/>
      <c r="D813" s="194" t="s">
        <v>176</v>
      </c>
      <c r="E813" s="38"/>
      <c r="F813" s="195" t="s">
        <v>1141</v>
      </c>
      <c r="G813" s="38"/>
      <c r="H813" s="38"/>
      <c r="I813" s="196"/>
      <c r="J813" s="38"/>
      <c r="K813" s="38"/>
      <c r="L813" s="41"/>
      <c r="M813" s="197"/>
      <c r="N813" s="198"/>
      <c r="O813" s="66"/>
      <c r="P813" s="66"/>
      <c r="Q813" s="66"/>
      <c r="R813" s="66"/>
      <c r="S813" s="66"/>
      <c r="T813" s="67"/>
      <c r="U813" s="36"/>
      <c r="V813" s="36"/>
      <c r="W813" s="36"/>
      <c r="X813" s="36"/>
      <c r="Y813" s="36"/>
      <c r="Z813" s="36"/>
      <c r="AA813" s="36"/>
      <c r="AB813" s="36"/>
      <c r="AC813" s="36"/>
      <c r="AD813" s="36"/>
      <c r="AE813" s="36"/>
      <c r="AT813" s="19" t="s">
        <v>176</v>
      </c>
      <c r="AU813" s="19" t="s">
        <v>83</v>
      </c>
    </row>
    <row r="814" spans="2:51" s="13" customFormat="1" ht="11.25">
      <c r="B814" s="199"/>
      <c r="C814" s="200"/>
      <c r="D814" s="201" t="s">
        <v>178</v>
      </c>
      <c r="E814" s="202" t="s">
        <v>21</v>
      </c>
      <c r="F814" s="203" t="s">
        <v>1094</v>
      </c>
      <c r="G814" s="200"/>
      <c r="H814" s="204">
        <v>1380.016</v>
      </c>
      <c r="I814" s="205"/>
      <c r="J814" s="200"/>
      <c r="K814" s="200"/>
      <c r="L814" s="206"/>
      <c r="M814" s="207"/>
      <c r="N814" s="208"/>
      <c r="O814" s="208"/>
      <c r="P814" s="208"/>
      <c r="Q814" s="208"/>
      <c r="R814" s="208"/>
      <c r="S814" s="208"/>
      <c r="T814" s="209"/>
      <c r="AT814" s="210" t="s">
        <v>178</v>
      </c>
      <c r="AU814" s="210" t="s">
        <v>83</v>
      </c>
      <c r="AV814" s="13" t="s">
        <v>83</v>
      </c>
      <c r="AW814" s="13" t="s">
        <v>34</v>
      </c>
      <c r="AX814" s="13" t="s">
        <v>73</v>
      </c>
      <c r="AY814" s="210" t="s">
        <v>167</v>
      </c>
    </row>
    <row r="815" spans="2:51" s="14" customFormat="1" ht="11.25">
      <c r="B815" s="211"/>
      <c r="C815" s="212"/>
      <c r="D815" s="201" t="s">
        <v>178</v>
      </c>
      <c r="E815" s="213" t="s">
        <v>21</v>
      </c>
      <c r="F815" s="214" t="s">
        <v>180</v>
      </c>
      <c r="G815" s="212"/>
      <c r="H815" s="215">
        <v>1380.016</v>
      </c>
      <c r="I815" s="216"/>
      <c r="J815" s="212"/>
      <c r="K815" s="212"/>
      <c r="L815" s="217"/>
      <c r="M815" s="218"/>
      <c r="N815" s="219"/>
      <c r="O815" s="219"/>
      <c r="P815" s="219"/>
      <c r="Q815" s="219"/>
      <c r="R815" s="219"/>
      <c r="S815" s="219"/>
      <c r="T815" s="220"/>
      <c r="AT815" s="221" t="s">
        <v>178</v>
      </c>
      <c r="AU815" s="221" t="s">
        <v>83</v>
      </c>
      <c r="AV815" s="14" t="s">
        <v>168</v>
      </c>
      <c r="AW815" s="14" t="s">
        <v>34</v>
      </c>
      <c r="AX815" s="14" t="s">
        <v>73</v>
      </c>
      <c r="AY815" s="221" t="s">
        <v>167</v>
      </c>
    </row>
    <row r="816" spans="2:51" s="15" customFormat="1" ht="11.25">
      <c r="B816" s="222"/>
      <c r="C816" s="223"/>
      <c r="D816" s="201" t="s">
        <v>178</v>
      </c>
      <c r="E816" s="224" t="s">
        <v>21</v>
      </c>
      <c r="F816" s="225" t="s">
        <v>1142</v>
      </c>
      <c r="G816" s="223"/>
      <c r="H816" s="224" t="s">
        <v>21</v>
      </c>
      <c r="I816" s="226"/>
      <c r="J816" s="223"/>
      <c r="K816" s="223"/>
      <c r="L816" s="227"/>
      <c r="M816" s="228"/>
      <c r="N816" s="229"/>
      <c r="O816" s="229"/>
      <c r="P816" s="229"/>
      <c r="Q816" s="229"/>
      <c r="R816" s="229"/>
      <c r="S816" s="229"/>
      <c r="T816" s="230"/>
      <c r="AT816" s="231" t="s">
        <v>178</v>
      </c>
      <c r="AU816" s="231" t="s">
        <v>83</v>
      </c>
      <c r="AV816" s="15" t="s">
        <v>81</v>
      </c>
      <c r="AW816" s="15" t="s">
        <v>34</v>
      </c>
      <c r="AX816" s="15" t="s">
        <v>73</v>
      </c>
      <c r="AY816" s="231" t="s">
        <v>167</v>
      </c>
    </row>
    <row r="817" spans="2:51" s="13" customFormat="1" ht="11.25">
      <c r="B817" s="199"/>
      <c r="C817" s="200"/>
      <c r="D817" s="201" t="s">
        <v>178</v>
      </c>
      <c r="E817" s="202" t="s">
        <v>21</v>
      </c>
      <c r="F817" s="203" t="s">
        <v>1143</v>
      </c>
      <c r="G817" s="200"/>
      <c r="H817" s="204">
        <v>-70.983</v>
      </c>
      <c r="I817" s="205"/>
      <c r="J817" s="200"/>
      <c r="K817" s="200"/>
      <c r="L817" s="206"/>
      <c r="M817" s="207"/>
      <c r="N817" s="208"/>
      <c r="O817" s="208"/>
      <c r="P817" s="208"/>
      <c r="Q817" s="208"/>
      <c r="R817" s="208"/>
      <c r="S817" s="208"/>
      <c r="T817" s="209"/>
      <c r="AT817" s="210" t="s">
        <v>178</v>
      </c>
      <c r="AU817" s="210" t="s">
        <v>83</v>
      </c>
      <c r="AV817" s="13" t="s">
        <v>83</v>
      </c>
      <c r="AW817" s="13" t="s">
        <v>34</v>
      </c>
      <c r="AX817" s="13" t="s">
        <v>73</v>
      </c>
      <c r="AY817" s="210" t="s">
        <v>167</v>
      </c>
    </row>
    <row r="818" spans="2:51" s="14" customFormat="1" ht="11.25">
      <c r="B818" s="211"/>
      <c r="C818" s="212"/>
      <c r="D818" s="201" t="s">
        <v>178</v>
      </c>
      <c r="E818" s="213" t="s">
        <v>21</v>
      </c>
      <c r="F818" s="214" t="s">
        <v>180</v>
      </c>
      <c r="G818" s="212"/>
      <c r="H818" s="215">
        <v>-70.983</v>
      </c>
      <c r="I818" s="216"/>
      <c r="J818" s="212"/>
      <c r="K818" s="212"/>
      <c r="L818" s="217"/>
      <c r="M818" s="218"/>
      <c r="N818" s="219"/>
      <c r="O818" s="219"/>
      <c r="P818" s="219"/>
      <c r="Q818" s="219"/>
      <c r="R818" s="219"/>
      <c r="S818" s="219"/>
      <c r="T818" s="220"/>
      <c r="AT818" s="221" t="s">
        <v>178</v>
      </c>
      <c r="AU818" s="221" t="s">
        <v>83</v>
      </c>
      <c r="AV818" s="14" t="s">
        <v>168</v>
      </c>
      <c r="AW818" s="14" t="s">
        <v>34</v>
      </c>
      <c r="AX818" s="14" t="s">
        <v>73</v>
      </c>
      <c r="AY818" s="221" t="s">
        <v>167</v>
      </c>
    </row>
    <row r="819" spans="2:51" s="16" customFormat="1" ht="11.25">
      <c r="B819" s="232"/>
      <c r="C819" s="233"/>
      <c r="D819" s="201" t="s">
        <v>178</v>
      </c>
      <c r="E819" s="234" t="s">
        <v>21</v>
      </c>
      <c r="F819" s="235" t="s">
        <v>230</v>
      </c>
      <c r="G819" s="233"/>
      <c r="H819" s="236">
        <v>1309.033</v>
      </c>
      <c r="I819" s="237"/>
      <c r="J819" s="233"/>
      <c r="K819" s="233"/>
      <c r="L819" s="238"/>
      <c r="M819" s="239"/>
      <c r="N819" s="240"/>
      <c r="O819" s="240"/>
      <c r="P819" s="240"/>
      <c r="Q819" s="240"/>
      <c r="R819" s="240"/>
      <c r="S819" s="240"/>
      <c r="T819" s="241"/>
      <c r="AT819" s="242" t="s">
        <v>178</v>
      </c>
      <c r="AU819" s="242" t="s">
        <v>83</v>
      </c>
      <c r="AV819" s="16" t="s">
        <v>174</v>
      </c>
      <c r="AW819" s="16" t="s">
        <v>34</v>
      </c>
      <c r="AX819" s="16" t="s">
        <v>81</v>
      </c>
      <c r="AY819" s="242" t="s">
        <v>167</v>
      </c>
    </row>
    <row r="820" spans="1:65" s="2" customFormat="1" ht="24.2" customHeight="1">
      <c r="A820" s="36"/>
      <c r="B820" s="37"/>
      <c r="C820" s="181" t="s">
        <v>1144</v>
      </c>
      <c r="D820" s="181" t="s">
        <v>170</v>
      </c>
      <c r="E820" s="182" t="s">
        <v>1145</v>
      </c>
      <c r="F820" s="183" t="s">
        <v>1146</v>
      </c>
      <c r="G820" s="184" t="s">
        <v>106</v>
      </c>
      <c r="H820" s="185">
        <v>70.983</v>
      </c>
      <c r="I820" s="186"/>
      <c r="J820" s="187">
        <f>ROUND(I820*H820,2)</f>
        <v>0</v>
      </c>
      <c r="K820" s="183" t="s">
        <v>173</v>
      </c>
      <c r="L820" s="41"/>
      <c r="M820" s="188" t="s">
        <v>21</v>
      </c>
      <c r="N820" s="189" t="s">
        <v>44</v>
      </c>
      <c r="O820" s="66"/>
      <c r="P820" s="190">
        <f>O820*H820</f>
        <v>0</v>
      </c>
      <c r="Q820" s="190">
        <v>0.00014</v>
      </c>
      <c r="R820" s="190">
        <f>Q820*H820</f>
        <v>0.00993762</v>
      </c>
      <c r="S820" s="190">
        <v>0</v>
      </c>
      <c r="T820" s="191">
        <f>S820*H820</f>
        <v>0</v>
      </c>
      <c r="U820" s="36"/>
      <c r="V820" s="36"/>
      <c r="W820" s="36"/>
      <c r="X820" s="36"/>
      <c r="Y820" s="36"/>
      <c r="Z820" s="36"/>
      <c r="AA820" s="36"/>
      <c r="AB820" s="36"/>
      <c r="AC820" s="36"/>
      <c r="AD820" s="36"/>
      <c r="AE820" s="36"/>
      <c r="AR820" s="192" t="s">
        <v>336</v>
      </c>
      <c r="AT820" s="192" t="s">
        <v>170</v>
      </c>
      <c r="AU820" s="192" t="s">
        <v>83</v>
      </c>
      <c r="AY820" s="19" t="s">
        <v>167</v>
      </c>
      <c r="BE820" s="193">
        <f>IF(N820="základní",J820,0)</f>
        <v>0</v>
      </c>
      <c r="BF820" s="193">
        <f>IF(N820="snížená",J820,0)</f>
        <v>0</v>
      </c>
      <c r="BG820" s="193">
        <f>IF(N820="zákl. přenesená",J820,0)</f>
        <v>0</v>
      </c>
      <c r="BH820" s="193">
        <f>IF(N820="sníž. přenesená",J820,0)</f>
        <v>0</v>
      </c>
      <c r="BI820" s="193">
        <f>IF(N820="nulová",J820,0)</f>
        <v>0</v>
      </c>
      <c r="BJ820" s="19" t="s">
        <v>81</v>
      </c>
      <c r="BK820" s="193">
        <f>ROUND(I820*H820,2)</f>
        <v>0</v>
      </c>
      <c r="BL820" s="19" t="s">
        <v>336</v>
      </c>
      <c r="BM820" s="192" t="s">
        <v>1147</v>
      </c>
    </row>
    <row r="821" spans="1:47" s="2" customFormat="1" ht="11.25">
      <c r="A821" s="36"/>
      <c r="B821" s="37"/>
      <c r="C821" s="38"/>
      <c r="D821" s="194" t="s">
        <v>176</v>
      </c>
      <c r="E821" s="38"/>
      <c r="F821" s="195" t="s">
        <v>1148</v>
      </c>
      <c r="G821" s="38"/>
      <c r="H821" s="38"/>
      <c r="I821" s="196"/>
      <c r="J821" s="38"/>
      <c r="K821" s="38"/>
      <c r="L821" s="41"/>
      <c r="M821" s="197"/>
      <c r="N821" s="198"/>
      <c r="O821" s="66"/>
      <c r="P821" s="66"/>
      <c r="Q821" s="66"/>
      <c r="R821" s="66"/>
      <c r="S821" s="66"/>
      <c r="T821" s="67"/>
      <c r="U821" s="36"/>
      <c r="V821" s="36"/>
      <c r="W821" s="36"/>
      <c r="X821" s="36"/>
      <c r="Y821" s="36"/>
      <c r="Z821" s="36"/>
      <c r="AA821" s="36"/>
      <c r="AB821" s="36"/>
      <c r="AC821" s="36"/>
      <c r="AD821" s="36"/>
      <c r="AE821" s="36"/>
      <c r="AT821" s="19" t="s">
        <v>176</v>
      </c>
      <c r="AU821" s="19" t="s">
        <v>83</v>
      </c>
    </row>
    <row r="822" spans="2:51" s="13" customFormat="1" ht="11.25">
      <c r="B822" s="199"/>
      <c r="C822" s="200"/>
      <c r="D822" s="201" t="s">
        <v>178</v>
      </c>
      <c r="E822" s="202" t="s">
        <v>21</v>
      </c>
      <c r="F822" s="203" t="s">
        <v>591</v>
      </c>
      <c r="G822" s="200"/>
      <c r="H822" s="204">
        <v>70.983</v>
      </c>
      <c r="I822" s="205"/>
      <c r="J822" s="200"/>
      <c r="K822" s="200"/>
      <c r="L822" s="206"/>
      <c r="M822" s="207"/>
      <c r="N822" s="208"/>
      <c r="O822" s="208"/>
      <c r="P822" s="208"/>
      <c r="Q822" s="208"/>
      <c r="R822" s="208"/>
      <c r="S822" s="208"/>
      <c r="T822" s="209"/>
      <c r="AT822" s="210" t="s">
        <v>178</v>
      </c>
      <c r="AU822" s="210" t="s">
        <v>83</v>
      </c>
      <c r="AV822" s="13" t="s">
        <v>83</v>
      </c>
      <c r="AW822" s="13" t="s">
        <v>34</v>
      </c>
      <c r="AX822" s="13" t="s">
        <v>73</v>
      </c>
      <c r="AY822" s="210" t="s">
        <v>167</v>
      </c>
    </row>
    <row r="823" spans="2:51" s="14" customFormat="1" ht="11.25">
      <c r="B823" s="211"/>
      <c r="C823" s="212"/>
      <c r="D823" s="201" t="s">
        <v>178</v>
      </c>
      <c r="E823" s="213" t="s">
        <v>21</v>
      </c>
      <c r="F823" s="214" t="s">
        <v>180</v>
      </c>
      <c r="G823" s="212"/>
      <c r="H823" s="215">
        <v>70.983</v>
      </c>
      <c r="I823" s="216"/>
      <c r="J823" s="212"/>
      <c r="K823" s="212"/>
      <c r="L823" s="217"/>
      <c r="M823" s="218"/>
      <c r="N823" s="219"/>
      <c r="O823" s="219"/>
      <c r="P823" s="219"/>
      <c r="Q823" s="219"/>
      <c r="R823" s="219"/>
      <c r="S823" s="219"/>
      <c r="T823" s="220"/>
      <c r="AT823" s="221" t="s">
        <v>178</v>
      </c>
      <c r="AU823" s="221" t="s">
        <v>83</v>
      </c>
      <c r="AV823" s="14" t="s">
        <v>168</v>
      </c>
      <c r="AW823" s="14" t="s">
        <v>34</v>
      </c>
      <c r="AX823" s="14" t="s">
        <v>81</v>
      </c>
      <c r="AY823" s="221" t="s">
        <v>167</v>
      </c>
    </row>
    <row r="824" spans="1:65" s="2" customFormat="1" ht="24.2" customHeight="1">
      <c r="A824" s="36"/>
      <c r="B824" s="37"/>
      <c r="C824" s="181" t="s">
        <v>1149</v>
      </c>
      <c r="D824" s="181" t="s">
        <v>170</v>
      </c>
      <c r="E824" s="182" t="s">
        <v>1150</v>
      </c>
      <c r="F824" s="183" t="s">
        <v>1151</v>
      </c>
      <c r="G824" s="184" t="s">
        <v>106</v>
      </c>
      <c r="H824" s="185">
        <v>1380.016</v>
      </c>
      <c r="I824" s="186"/>
      <c r="J824" s="187">
        <f>ROUND(I824*H824,2)</f>
        <v>0</v>
      </c>
      <c r="K824" s="183" t="s">
        <v>173</v>
      </c>
      <c r="L824" s="41"/>
      <c r="M824" s="188" t="s">
        <v>21</v>
      </c>
      <c r="N824" s="189" t="s">
        <v>44</v>
      </c>
      <c r="O824" s="66"/>
      <c r="P824" s="190">
        <f>O824*H824</f>
        <v>0</v>
      </c>
      <c r="Q824" s="190">
        <v>0.00028</v>
      </c>
      <c r="R824" s="190">
        <f>Q824*H824</f>
        <v>0.38640448</v>
      </c>
      <c r="S824" s="190">
        <v>0</v>
      </c>
      <c r="T824" s="191">
        <f>S824*H824</f>
        <v>0</v>
      </c>
      <c r="U824" s="36"/>
      <c r="V824" s="36"/>
      <c r="W824" s="36"/>
      <c r="X824" s="36"/>
      <c r="Y824" s="36"/>
      <c r="Z824" s="36"/>
      <c r="AA824" s="36"/>
      <c r="AB824" s="36"/>
      <c r="AC824" s="36"/>
      <c r="AD824" s="36"/>
      <c r="AE824" s="36"/>
      <c r="AR824" s="192" t="s">
        <v>336</v>
      </c>
      <c r="AT824" s="192" t="s">
        <v>170</v>
      </c>
      <c r="AU824" s="192" t="s">
        <v>83</v>
      </c>
      <c r="AY824" s="19" t="s">
        <v>167</v>
      </c>
      <c r="BE824" s="193">
        <f>IF(N824="základní",J824,0)</f>
        <v>0</v>
      </c>
      <c r="BF824" s="193">
        <f>IF(N824="snížená",J824,0)</f>
        <v>0</v>
      </c>
      <c r="BG824" s="193">
        <f>IF(N824="zákl. přenesená",J824,0)</f>
        <v>0</v>
      </c>
      <c r="BH824" s="193">
        <f>IF(N824="sníž. přenesená",J824,0)</f>
        <v>0</v>
      </c>
      <c r="BI824" s="193">
        <f>IF(N824="nulová",J824,0)</f>
        <v>0</v>
      </c>
      <c r="BJ824" s="19" t="s">
        <v>81</v>
      </c>
      <c r="BK824" s="193">
        <f>ROUND(I824*H824,2)</f>
        <v>0</v>
      </c>
      <c r="BL824" s="19" t="s">
        <v>336</v>
      </c>
      <c r="BM824" s="192" t="s">
        <v>1152</v>
      </c>
    </row>
    <row r="825" spans="1:47" s="2" customFormat="1" ht="11.25">
      <c r="A825" s="36"/>
      <c r="B825" s="37"/>
      <c r="C825" s="38"/>
      <c r="D825" s="194" t="s">
        <v>176</v>
      </c>
      <c r="E825" s="38"/>
      <c r="F825" s="195" t="s">
        <v>1153</v>
      </c>
      <c r="G825" s="38"/>
      <c r="H825" s="38"/>
      <c r="I825" s="196"/>
      <c r="J825" s="38"/>
      <c r="K825" s="38"/>
      <c r="L825" s="41"/>
      <c r="M825" s="197"/>
      <c r="N825" s="198"/>
      <c r="O825" s="66"/>
      <c r="P825" s="66"/>
      <c r="Q825" s="66"/>
      <c r="R825" s="66"/>
      <c r="S825" s="66"/>
      <c r="T825" s="67"/>
      <c r="U825" s="36"/>
      <c r="V825" s="36"/>
      <c r="W825" s="36"/>
      <c r="X825" s="36"/>
      <c r="Y825" s="36"/>
      <c r="Z825" s="36"/>
      <c r="AA825" s="36"/>
      <c r="AB825" s="36"/>
      <c r="AC825" s="36"/>
      <c r="AD825" s="36"/>
      <c r="AE825" s="36"/>
      <c r="AT825" s="19" t="s">
        <v>176</v>
      </c>
      <c r="AU825" s="19" t="s">
        <v>83</v>
      </c>
    </row>
    <row r="826" spans="2:51" s="13" customFormat="1" ht="11.25">
      <c r="B826" s="199"/>
      <c r="C826" s="200"/>
      <c r="D826" s="201" t="s">
        <v>178</v>
      </c>
      <c r="E826" s="202" t="s">
        <v>21</v>
      </c>
      <c r="F826" s="203" t="s">
        <v>1100</v>
      </c>
      <c r="G826" s="200"/>
      <c r="H826" s="204">
        <v>117.24</v>
      </c>
      <c r="I826" s="205"/>
      <c r="J826" s="200"/>
      <c r="K826" s="200"/>
      <c r="L826" s="206"/>
      <c r="M826" s="207"/>
      <c r="N826" s="208"/>
      <c r="O826" s="208"/>
      <c r="P826" s="208"/>
      <c r="Q826" s="208"/>
      <c r="R826" s="208"/>
      <c r="S826" s="208"/>
      <c r="T826" s="209"/>
      <c r="AT826" s="210" t="s">
        <v>178</v>
      </c>
      <c r="AU826" s="210" t="s">
        <v>83</v>
      </c>
      <c r="AV826" s="13" t="s">
        <v>83</v>
      </c>
      <c r="AW826" s="13" t="s">
        <v>34</v>
      </c>
      <c r="AX826" s="13" t="s">
        <v>73</v>
      </c>
      <c r="AY826" s="210" t="s">
        <v>167</v>
      </c>
    </row>
    <row r="827" spans="2:51" s="13" customFormat="1" ht="11.25">
      <c r="B827" s="199"/>
      <c r="C827" s="200"/>
      <c r="D827" s="201" t="s">
        <v>178</v>
      </c>
      <c r="E827" s="202" t="s">
        <v>21</v>
      </c>
      <c r="F827" s="203" t="s">
        <v>1154</v>
      </c>
      <c r="G827" s="200"/>
      <c r="H827" s="204">
        <v>70.983</v>
      </c>
      <c r="I827" s="205"/>
      <c r="J827" s="200"/>
      <c r="K827" s="200"/>
      <c r="L827" s="206"/>
      <c r="M827" s="207"/>
      <c r="N827" s="208"/>
      <c r="O827" s="208"/>
      <c r="P827" s="208"/>
      <c r="Q827" s="208"/>
      <c r="R827" s="208"/>
      <c r="S827" s="208"/>
      <c r="T827" s="209"/>
      <c r="AT827" s="210" t="s">
        <v>178</v>
      </c>
      <c r="AU827" s="210" t="s">
        <v>83</v>
      </c>
      <c r="AV827" s="13" t="s">
        <v>83</v>
      </c>
      <c r="AW827" s="13" t="s">
        <v>34</v>
      </c>
      <c r="AX827" s="13" t="s">
        <v>73</v>
      </c>
      <c r="AY827" s="210" t="s">
        <v>167</v>
      </c>
    </row>
    <row r="828" spans="2:51" s="14" customFormat="1" ht="11.25">
      <c r="B828" s="211"/>
      <c r="C828" s="212"/>
      <c r="D828" s="201" t="s">
        <v>178</v>
      </c>
      <c r="E828" s="213" t="s">
        <v>21</v>
      </c>
      <c r="F828" s="214" t="s">
        <v>180</v>
      </c>
      <c r="G828" s="212"/>
      <c r="H828" s="215">
        <v>188.223</v>
      </c>
      <c r="I828" s="216"/>
      <c r="J828" s="212"/>
      <c r="K828" s="212"/>
      <c r="L828" s="217"/>
      <c r="M828" s="218"/>
      <c r="N828" s="219"/>
      <c r="O828" s="219"/>
      <c r="P828" s="219"/>
      <c r="Q828" s="219"/>
      <c r="R828" s="219"/>
      <c r="S828" s="219"/>
      <c r="T828" s="220"/>
      <c r="AT828" s="221" t="s">
        <v>178</v>
      </c>
      <c r="AU828" s="221" t="s">
        <v>83</v>
      </c>
      <c r="AV828" s="14" t="s">
        <v>168</v>
      </c>
      <c r="AW828" s="14" t="s">
        <v>34</v>
      </c>
      <c r="AX828" s="14" t="s">
        <v>73</v>
      </c>
      <c r="AY828" s="221" t="s">
        <v>167</v>
      </c>
    </row>
    <row r="829" spans="2:51" s="15" customFormat="1" ht="11.25">
      <c r="B829" s="222"/>
      <c r="C829" s="223"/>
      <c r="D829" s="201" t="s">
        <v>178</v>
      </c>
      <c r="E829" s="224" t="s">
        <v>21</v>
      </c>
      <c r="F829" s="225" t="s">
        <v>1101</v>
      </c>
      <c r="G829" s="223"/>
      <c r="H829" s="224" t="s">
        <v>21</v>
      </c>
      <c r="I829" s="226"/>
      <c r="J829" s="223"/>
      <c r="K829" s="223"/>
      <c r="L829" s="227"/>
      <c r="M829" s="228"/>
      <c r="N829" s="229"/>
      <c r="O829" s="229"/>
      <c r="P829" s="229"/>
      <c r="Q829" s="229"/>
      <c r="R829" s="229"/>
      <c r="S829" s="229"/>
      <c r="T829" s="230"/>
      <c r="AT829" s="231" t="s">
        <v>178</v>
      </c>
      <c r="AU829" s="231" t="s">
        <v>83</v>
      </c>
      <c r="AV829" s="15" t="s">
        <v>81</v>
      </c>
      <c r="AW829" s="15" t="s">
        <v>34</v>
      </c>
      <c r="AX829" s="15" t="s">
        <v>73</v>
      </c>
      <c r="AY829" s="231" t="s">
        <v>167</v>
      </c>
    </row>
    <row r="830" spans="2:51" s="15" customFormat="1" ht="11.25">
      <c r="B830" s="222"/>
      <c r="C830" s="223"/>
      <c r="D830" s="201" t="s">
        <v>178</v>
      </c>
      <c r="E830" s="224" t="s">
        <v>21</v>
      </c>
      <c r="F830" s="225" t="s">
        <v>276</v>
      </c>
      <c r="G830" s="223"/>
      <c r="H830" s="224" t="s">
        <v>21</v>
      </c>
      <c r="I830" s="226"/>
      <c r="J830" s="223"/>
      <c r="K830" s="223"/>
      <c r="L830" s="227"/>
      <c r="M830" s="228"/>
      <c r="N830" s="229"/>
      <c r="O830" s="229"/>
      <c r="P830" s="229"/>
      <c r="Q830" s="229"/>
      <c r="R830" s="229"/>
      <c r="S830" s="229"/>
      <c r="T830" s="230"/>
      <c r="AT830" s="231" t="s">
        <v>178</v>
      </c>
      <c r="AU830" s="231" t="s">
        <v>83</v>
      </c>
      <c r="AV830" s="15" t="s">
        <v>81</v>
      </c>
      <c r="AW830" s="15" t="s">
        <v>34</v>
      </c>
      <c r="AX830" s="15" t="s">
        <v>73</v>
      </c>
      <c r="AY830" s="231" t="s">
        <v>167</v>
      </c>
    </row>
    <row r="831" spans="2:51" s="13" customFormat="1" ht="11.25">
      <c r="B831" s="199"/>
      <c r="C831" s="200"/>
      <c r="D831" s="201" t="s">
        <v>178</v>
      </c>
      <c r="E831" s="202" t="s">
        <v>21</v>
      </c>
      <c r="F831" s="203" t="s">
        <v>1102</v>
      </c>
      <c r="G831" s="200"/>
      <c r="H831" s="204">
        <v>176.225</v>
      </c>
      <c r="I831" s="205"/>
      <c r="J831" s="200"/>
      <c r="K831" s="200"/>
      <c r="L831" s="206"/>
      <c r="M831" s="207"/>
      <c r="N831" s="208"/>
      <c r="O831" s="208"/>
      <c r="P831" s="208"/>
      <c r="Q831" s="208"/>
      <c r="R831" s="208"/>
      <c r="S831" s="208"/>
      <c r="T831" s="209"/>
      <c r="AT831" s="210" t="s">
        <v>178</v>
      </c>
      <c r="AU831" s="210" t="s">
        <v>83</v>
      </c>
      <c r="AV831" s="13" t="s">
        <v>83</v>
      </c>
      <c r="AW831" s="13" t="s">
        <v>34</v>
      </c>
      <c r="AX831" s="13" t="s">
        <v>73</v>
      </c>
      <c r="AY831" s="210" t="s">
        <v>167</v>
      </c>
    </row>
    <row r="832" spans="2:51" s="13" customFormat="1" ht="11.25">
      <c r="B832" s="199"/>
      <c r="C832" s="200"/>
      <c r="D832" s="201" t="s">
        <v>178</v>
      </c>
      <c r="E832" s="202" t="s">
        <v>21</v>
      </c>
      <c r="F832" s="203" t="s">
        <v>1103</v>
      </c>
      <c r="G832" s="200"/>
      <c r="H832" s="204">
        <v>15.3</v>
      </c>
      <c r="I832" s="205"/>
      <c r="J832" s="200"/>
      <c r="K832" s="200"/>
      <c r="L832" s="206"/>
      <c r="M832" s="207"/>
      <c r="N832" s="208"/>
      <c r="O832" s="208"/>
      <c r="P832" s="208"/>
      <c r="Q832" s="208"/>
      <c r="R832" s="208"/>
      <c r="S832" s="208"/>
      <c r="T832" s="209"/>
      <c r="AT832" s="210" t="s">
        <v>178</v>
      </c>
      <c r="AU832" s="210" t="s">
        <v>83</v>
      </c>
      <c r="AV832" s="13" t="s">
        <v>83</v>
      </c>
      <c r="AW832" s="13" t="s">
        <v>34</v>
      </c>
      <c r="AX832" s="13" t="s">
        <v>73</v>
      </c>
      <c r="AY832" s="210" t="s">
        <v>167</v>
      </c>
    </row>
    <row r="833" spans="2:51" s="13" customFormat="1" ht="11.25">
      <c r="B833" s="199"/>
      <c r="C833" s="200"/>
      <c r="D833" s="201" t="s">
        <v>178</v>
      </c>
      <c r="E833" s="202" t="s">
        <v>21</v>
      </c>
      <c r="F833" s="203" t="s">
        <v>1104</v>
      </c>
      <c r="G833" s="200"/>
      <c r="H833" s="204">
        <v>41.655</v>
      </c>
      <c r="I833" s="205"/>
      <c r="J833" s="200"/>
      <c r="K833" s="200"/>
      <c r="L833" s="206"/>
      <c r="M833" s="207"/>
      <c r="N833" s="208"/>
      <c r="O833" s="208"/>
      <c r="P833" s="208"/>
      <c r="Q833" s="208"/>
      <c r="R833" s="208"/>
      <c r="S833" s="208"/>
      <c r="T833" s="209"/>
      <c r="AT833" s="210" t="s">
        <v>178</v>
      </c>
      <c r="AU833" s="210" t="s">
        <v>83</v>
      </c>
      <c r="AV833" s="13" t="s">
        <v>83</v>
      </c>
      <c r="AW833" s="13" t="s">
        <v>34</v>
      </c>
      <c r="AX833" s="13" t="s">
        <v>73</v>
      </c>
      <c r="AY833" s="210" t="s">
        <v>167</v>
      </c>
    </row>
    <row r="834" spans="2:51" s="13" customFormat="1" ht="11.25">
      <c r="B834" s="199"/>
      <c r="C834" s="200"/>
      <c r="D834" s="201" t="s">
        <v>178</v>
      </c>
      <c r="E834" s="202" t="s">
        <v>21</v>
      </c>
      <c r="F834" s="203" t="s">
        <v>1105</v>
      </c>
      <c r="G834" s="200"/>
      <c r="H834" s="204">
        <v>50.835</v>
      </c>
      <c r="I834" s="205"/>
      <c r="J834" s="200"/>
      <c r="K834" s="200"/>
      <c r="L834" s="206"/>
      <c r="M834" s="207"/>
      <c r="N834" s="208"/>
      <c r="O834" s="208"/>
      <c r="P834" s="208"/>
      <c r="Q834" s="208"/>
      <c r="R834" s="208"/>
      <c r="S834" s="208"/>
      <c r="T834" s="209"/>
      <c r="AT834" s="210" t="s">
        <v>178</v>
      </c>
      <c r="AU834" s="210" t="s">
        <v>83</v>
      </c>
      <c r="AV834" s="13" t="s">
        <v>83</v>
      </c>
      <c r="AW834" s="13" t="s">
        <v>34</v>
      </c>
      <c r="AX834" s="13" t="s">
        <v>73</v>
      </c>
      <c r="AY834" s="210" t="s">
        <v>167</v>
      </c>
    </row>
    <row r="835" spans="2:51" s="13" customFormat="1" ht="11.25">
      <c r="B835" s="199"/>
      <c r="C835" s="200"/>
      <c r="D835" s="201" t="s">
        <v>178</v>
      </c>
      <c r="E835" s="202" t="s">
        <v>21</v>
      </c>
      <c r="F835" s="203" t="s">
        <v>1106</v>
      </c>
      <c r="G835" s="200"/>
      <c r="H835" s="204">
        <v>48.705</v>
      </c>
      <c r="I835" s="205"/>
      <c r="J835" s="200"/>
      <c r="K835" s="200"/>
      <c r="L835" s="206"/>
      <c r="M835" s="207"/>
      <c r="N835" s="208"/>
      <c r="O835" s="208"/>
      <c r="P835" s="208"/>
      <c r="Q835" s="208"/>
      <c r="R835" s="208"/>
      <c r="S835" s="208"/>
      <c r="T835" s="209"/>
      <c r="AT835" s="210" t="s">
        <v>178</v>
      </c>
      <c r="AU835" s="210" t="s">
        <v>83</v>
      </c>
      <c r="AV835" s="13" t="s">
        <v>83</v>
      </c>
      <c r="AW835" s="13" t="s">
        <v>34</v>
      </c>
      <c r="AX835" s="13" t="s">
        <v>73</v>
      </c>
      <c r="AY835" s="210" t="s">
        <v>167</v>
      </c>
    </row>
    <row r="836" spans="2:51" s="13" customFormat="1" ht="11.25">
      <c r="B836" s="199"/>
      <c r="C836" s="200"/>
      <c r="D836" s="201" t="s">
        <v>178</v>
      </c>
      <c r="E836" s="202" t="s">
        <v>21</v>
      </c>
      <c r="F836" s="203" t="s">
        <v>1107</v>
      </c>
      <c r="G836" s="200"/>
      <c r="H836" s="204">
        <v>48.705</v>
      </c>
      <c r="I836" s="205"/>
      <c r="J836" s="200"/>
      <c r="K836" s="200"/>
      <c r="L836" s="206"/>
      <c r="M836" s="207"/>
      <c r="N836" s="208"/>
      <c r="O836" s="208"/>
      <c r="P836" s="208"/>
      <c r="Q836" s="208"/>
      <c r="R836" s="208"/>
      <c r="S836" s="208"/>
      <c r="T836" s="209"/>
      <c r="AT836" s="210" t="s">
        <v>178</v>
      </c>
      <c r="AU836" s="210" t="s">
        <v>83</v>
      </c>
      <c r="AV836" s="13" t="s">
        <v>83</v>
      </c>
      <c r="AW836" s="13" t="s">
        <v>34</v>
      </c>
      <c r="AX836" s="13" t="s">
        <v>73</v>
      </c>
      <c r="AY836" s="210" t="s">
        <v>167</v>
      </c>
    </row>
    <row r="837" spans="2:51" s="13" customFormat="1" ht="11.25">
      <c r="B837" s="199"/>
      <c r="C837" s="200"/>
      <c r="D837" s="201" t="s">
        <v>178</v>
      </c>
      <c r="E837" s="202" t="s">
        <v>21</v>
      </c>
      <c r="F837" s="203" t="s">
        <v>1108</v>
      </c>
      <c r="G837" s="200"/>
      <c r="H837" s="204">
        <v>15.555</v>
      </c>
      <c r="I837" s="205"/>
      <c r="J837" s="200"/>
      <c r="K837" s="200"/>
      <c r="L837" s="206"/>
      <c r="M837" s="207"/>
      <c r="N837" s="208"/>
      <c r="O837" s="208"/>
      <c r="P837" s="208"/>
      <c r="Q837" s="208"/>
      <c r="R837" s="208"/>
      <c r="S837" s="208"/>
      <c r="T837" s="209"/>
      <c r="AT837" s="210" t="s">
        <v>178</v>
      </c>
      <c r="AU837" s="210" t="s">
        <v>83</v>
      </c>
      <c r="AV837" s="13" t="s">
        <v>83</v>
      </c>
      <c r="AW837" s="13" t="s">
        <v>34</v>
      </c>
      <c r="AX837" s="13" t="s">
        <v>73</v>
      </c>
      <c r="AY837" s="210" t="s">
        <v>167</v>
      </c>
    </row>
    <row r="838" spans="2:51" s="13" customFormat="1" ht="11.25">
      <c r="B838" s="199"/>
      <c r="C838" s="200"/>
      <c r="D838" s="201" t="s">
        <v>178</v>
      </c>
      <c r="E838" s="202" t="s">
        <v>21</v>
      </c>
      <c r="F838" s="203" t="s">
        <v>1109</v>
      </c>
      <c r="G838" s="200"/>
      <c r="H838" s="204">
        <v>46.155</v>
      </c>
      <c r="I838" s="205"/>
      <c r="J838" s="200"/>
      <c r="K838" s="200"/>
      <c r="L838" s="206"/>
      <c r="M838" s="207"/>
      <c r="N838" s="208"/>
      <c r="O838" s="208"/>
      <c r="P838" s="208"/>
      <c r="Q838" s="208"/>
      <c r="R838" s="208"/>
      <c r="S838" s="208"/>
      <c r="T838" s="209"/>
      <c r="AT838" s="210" t="s">
        <v>178</v>
      </c>
      <c r="AU838" s="210" t="s">
        <v>83</v>
      </c>
      <c r="AV838" s="13" t="s">
        <v>83</v>
      </c>
      <c r="AW838" s="13" t="s">
        <v>34</v>
      </c>
      <c r="AX838" s="13" t="s">
        <v>73</v>
      </c>
      <c r="AY838" s="210" t="s">
        <v>167</v>
      </c>
    </row>
    <row r="839" spans="2:51" s="13" customFormat="1" ht="11.25">
      <c r="B839" s="199"/>
      <c r="C839" s="200"/>
      <c r="D839" s="201" t="s">
        <v>178</v>
      </c>
      <c r="E839" s="202" t="s">
        <v>21</v>
      </c>
      <c r="F839" s="203" t="s">
        <v>1110</v>
      </c>
      <c r="G839" s="200"/>
      <c r="H839" s="204">
        <v>15.555</v>
      </c>
      <c r="I839" s="205"/>
      <c r="J839" s="200"/>
      <c r="K839" s="200"/>
      <c r="L839" s="206"/>
      <c r="M839" s="207"/>
      <c r="N839" s="208"/>
      <c r="O839" s="208"/>
      <c r="P839" s="208"/>
      <c r="Q839" s="208"/>
      <c r="R839" s="208"/>
      <c r="S839" s="208"/>
      <c r="T839" s="209"/>
      <c r="AT839" s="210" t="s">
        <v>178</v>
      </c>
      <c r="AU839" s="210" t="s">
        <v>83</v>
      </c>
      <c r="AV839" s="13" t="s">
        <v>83</v>
      </c>
      <c r="AW839" s="13" t="s">
        <v>34</v>
      </c>
      <c r="AX839" s="13" t="s">
        <v>73</v>
      </c>
      <c r="AY839" s="210" t="s">
        <v>167</v>
      </c>
    </row>
    <row r="840" spans="2:51" s="13" customFormat="1" ht="11.25">
      <c r="B840" s="199"/>
      <c r="C840" s="200"/>
      <c r="D840" s="201" t="s">
        <v>178</v>
      </c>
      <c r="E840" s="202" t="s">
        <v>21</v>
      </c>
      <c r="F840" s="203" t="s">
        <v>1111</v>
      </c>
      <c r="G840" s="200"/>
      <c r="H840" s="204">
        <v>46.155</v>
      </c>
      <c r="I840" s="205"/>
      <c r="J840" s="200"/>
      <c r="K840" s="200"/>
      <c r="L840" s="206"/>
      <c r="M840" s="207"/>
      <c r="N840" s="208"/>
      <c r="O840" s="208"/>
      <c r="P840" s="208"/>
      <c r="Q840" s="208"/>
      <c r="R840" s="208"/>
      <c r="S840" s="208"/>
      <c r="T840" s="209"/>
      <c r="AT840" s="210" t="s">
        <v>178</v>
      </c>
      <c r="AU840" s="210" t="s">
        <v>83</v>
      </c>
      <c r="AV840" s="13" t="s">
        <v>83</v>
      </c>
      <c r="AW840" s="13" t="s">
        <v>34</v>
      </c>
      <c r="AX840" s="13" t="s">
        <v>73</v>
      </c>
      <c r="AY840" s="210" t="s">
        <v>167</v>
      </c>
    </row>
    <row r="841" spans="2:51" s="13" customFormat="1" ht="11.25">
      <c r="B841" s="199"/>
      <c r="C841" s="200"/>
      <c r="D841" s="201" t="s">
        <v>178</v>
      </c>
      <c r="E841" s="202" t="s">
        <v>21</v>
      </c>
      <c r="F841" s="203" t="s">
        <v>1112</v>
      </c>
      <c r="G841" s="200"/>
      <c r="H841" s="204">
        <v>16.065</v>
      </c>
      <c r="I841" s="205"/>
      <c r="J841" s="200"/>
      <c r="K841" s="200"/>
      <c r="L841" s="206"/>
      <c r="M841" s="207"/>
      <c r="N841" s="208"/>
      <c r="O841" s="208"/>
      <c r="P841" s="208"/>
      <c r="Q841" s="208"/>
      <c r="R841" s="208"/>
      <c r="S841" s="208"/>
      <c r="T841" s="209"/>
      <c r="AT841" s="210" t="s">
        <v>178</v>
      </c>
      <c r="AU841" s="210" t="s">
        <v>83</v>
      </c>
      <c r="AV841" s="13" t="s">
        <v>83</v>
      </c>
      <c r="AW841" s="13" t="s">
        <v>34</v>
      </c>
      <c r="AX841" s="13" t="s">
        <v>73</v>
      </c>
      <c r="AY841" s="210" t="s">
        <v>167</v>
      </c>
    </row>
    <row r="842" spans="2:51" s="13" customFormat="1" ht="11.25">
      <c r="B842" s="199"/>
      <c r="C842" s="200"/>
      <c r="D842" s="201" t="s">
        <v>178</v>
      </c>
      <c r="E842" s="202" t="s">
        <v>21</v>
      </c>
      <c r="F842" s="203" t="s">
        <v>1113</v>
      </c>
      <c r="G842" s="200"/>
      <c r="H842" s="204">
        <v>15.81</v>
      </c>
      <c r="I842" s="205"/>
      <c r="J842" s="200"/>
      <c r="K842" s="200"/>
      <c r="L842" s="206"/>
      <c r="M842" s="207"/>
      <c r="N842" s="208"/>
      <c r="O842" s="208"/>
      <c r="P842" s="208"/>
      <c r="Q842" s="208"/>
      <c r="R842" s="208"/>
      <c r="S842" s="208"/>
      <c r="T842" s="209"/>
      <c r="AT842" s="210" t="s">
        <v>178</v>
      </c>
      <c r="AU842" s="210" t="s">
        <v>83</v>
      </c>
      <c r="AV842" s="13" t="s">
        <v>83</v>
      </c>
      <c r="AW842" s="13" t="s">
        <v>34</v>
      </c>
      <c r="AX842" s="13" t="s">
        <v>73</v>
      </c>
      <c r="AY842" s="210" t="s">
        <v>167</v>
      </c>
    </row>
    <row r="843" spans="2:51" s="13" customFormat="1" ht="11.25">
      <c r="B843" s="199"/>
      <c r="C843" s="200"/>
      <c r="D843" s="201" t="s">
        <v>178</v>
      </c>
      <c r="E843" s="202" t="s">
        <v>21</v>
      </c>
      <c r="F843" s="203" t="s">
        <v>1114</v>
      </c>
      <c r="G843" s="200"/>
      <c r="H843" s="204">
        <v>41.565</v>
      </c>
      <c r="I843" s="205"/>
      <c r="J843" s="200"/>
      <c r="K843" s="200"/>
      <c r="L843" s="206"/>
      <c r="M843" s="207"/>
      <c r="N843" s="208"/>
      <c r="O843" s="208"/>
      <c r="P843" s="208"/>
      <c r="Q843" s="208"/>
      <c r="R843" s="208"/>
      <c r="S843" s="208"/>
      <c r="T843" s="209"/>
      <c r="AT843" s="210" t="s">
        <v>178</v>
      </c>
      <c r="AU843" s="210" t="s">
        <v>83</v>
      </c>
      <c r="AV843" s="13" t="s">
        <v>83</v>
      </c>
      <c r="AW843" s="13" t="s">
        <v>34</v>
      </c>
      <c r="AX843" s="13" t="s">
        <v>73</v>
      </c>
      <c r="AY843" s="210" t="s">
        <v>167</v>
      </c>
    </row>
    <row r="844" spans="2:51" s="13" customFormat="1" ht="11.25">
      <c r="B844" s="199"/>
      <c r="C844" s="200"/>
      <c r="D844" s="201" t="s">
        <v>178</v>
      </c>
      <c r="E844" s="202" t="s">
        <v>21</v>
      </c>
      <c r="F844" s="203" t="s">
        <v>1115</v>
      </c>
      <c r="G844" s="200"/>
      <c r="H844" s="204">
        <v>15.3</v>
      </c>
      <c r="I844" s="205"/>
      <c r="J844" s="200"/>
      <c r="K844" s="200"/>
      <c r="L844" s="206"/>
      <c r="M844" s="207"/>
      <c r="N844" s="208"/>
      <c r="O844" s="208"/>
      <c r="P844" s="208"/>
      <c r="Q844" s="208"/>
      <c r="R844" s="208"/>
      <c r="S844" s="208"/>
      <c r="T844" s="209"/>
      <c r="AT844" s="210" t="s">
        <v>178</v>
      </c>
      <c r="AU844" s="210" t="s">
        <v>83</v>
      </c>
      <c r="AV844" s="13" t="s">
        <v>83</v>
      </c>
      <c r="AW844" s="13" t="s">
        <v>34</v>
      </c>
      <c r="AX844" s="13" t="s">
        <v>73</v>
      </c>
      <c r="AY844" s="210" t="s">
        <v>167</v>
      </c>
    </row>
    <row r="845" spans="2:51" s="13" customFormat="1" ht="11.25">
      <c r="B845" s="199"/>
      <c r="C845" s="200"/>
      <c r="D845" s="201" t="s">
        <v>178</v>
      </c>
      <c r="E845" s="202" t="s">
        <v>21</v>
      </c>
      <c r="F845" s="203" t="s">
        <v>1116</v>
      </c>
      <c r="G845" s="200"/>
      <c r="H845" s="204">
        <v>15.045</v>
      </c>
      <c r="I845" s="205"/>
      <c r="J845" s="200"/>
      <c r="K845" s="200"/>
      <c r="L845" s="206"/>
      <c r="M845" s="207"/>
      <c r="N845" s="208"/>
      <c r="O845" s="208"/>
      <c r="P845" s="208"/>
      <c r="Q845" s="208"/>
      <c r="R845" s="208"/>
      <c r="S845" s="208"/>
      <c r="T845" s="209"/>
      <c r="AT845" s="210" t="s">
        <v>178</v>
      </c>
      <c r="AU845" s="210" t="s">
        <v>83</v>
      </c>
      <c r="AV845" s="13" t="s">
        <v>83</v>
      </c>
      <c r="AW845" s="13" t="s">
        <v>34</v>
      </c>
      <c r="AX845" s="13" t="s">
        <v>73</v>
      </c>
      <c r="AY845" s="210" t="s">
        <v>167</v>
      </c>
    </row>
    <row r="846" spans="2:51" s="13" customFormat="1" ht="11.25">
      <c r="B846" s="199"/>
      <c r="C846" s="200"/>
      <c r="D846" s="201" t="s">
        <v>178</v>
      </c>
      <c r="E846" s="202" t="s">
        <v>21</v>
      </c>
      <c r="F846" s="203" t="s">
        <v>1117</v>
      </c>
      <c r="G846" s="200"/>
      <c r="H846" s="204">
        <v>41.54</v>
      </c>
      <c r="I846" s="205"/>
      <c r="J846" s="200"/>
      <c r="K846" s="200"/>
      <c r="L846" s="206"/>
      <c r="M846" s="207"/>
      <c r="N846" s="208"/>
      <c r="O846" s="208"/>
      <c r="P846" s="208"/>
      <c r="Q846" s="208"/>
      <c r="R846" s="208"/>
      <c r="S846" s="208"/>
      <c r="T846" s="209"/>
      <c r="AT846" s="210" t="s">
        <v>178</v>
      </c>
      <c r="AU846" s="210" t="s">
        <v>83</v>
      </c>
      <c r="AV846" s="13" t="s">
        <v>83</v>
      </c>
      <c r="AW846" s="13" t="s">
        <v>34</v>
      </c>
      <c r="AX846" s="13" t="s">
        <v>73</v>
      </c>
      <c r="AY846" s="210" t="s">
        <v>167</v>
      </c>
    </row>
    <row r="847" spans="2:51" s="13" customFormat="1" ht="11.25">
      <c r="B847" s="199"/>
      <c r="C847" s="200"/>
      <c r="D847" s="201" t="s">
        <v>178</v>
      </c>
      <c r="E847" s="202" t="s">
        <v>21</v>
      </c>
      <c r="F847" s="203" t="s">
        <v>1118</v>
      </c>
      <c r="G847" s="200"/>
      <c r="H847" s="204">
        <v>50.835</v>
      </c>
      <c r="I847" s="205"/>
      <c r="J847" s="200"/>
      <c r="K847" s="200"/>
      <c r="L847" s="206"/>
      <c r="M847" s="207"/>
      <c r="N847" s="208"/>
      <c r="O847" s="208"/>
      <c r="P847" s="208"/>
      <c r="Q847" s="208"/>
      <c r="R847" s="208"/>
      <c r="S847" s="208"/>
      <c r="T847" s="209"/>
      <c r="AT847" s="210" t="s">
        <v>178</v>
      </c>
      <c r="AU847" s="210" t="s">
        <v>83</v>
      </c>
      <c r="AV847" s="13" t="s">
        <v>83</v>
      </c>
      <c r="AW847" s="13" t="s">
        <v>34</v>
      </c>
      <c r="AX847" s="13" t="s">
        <v>73</v>
      </c>
      <c r="AY847" s="210" t="s">
        <v>167</v>
      </c>
    </row>
    <row r="848" spans="2:51" s="13" customFormat="1" ht="11.25">
      <c r="B848" s="199"/>
      <c r="C848" s="200"/>
      <c r="D848" s="201" t="s">
        <v>178</v>
      </c>
      <c r="E848" s="202" t="s">
        <v>21</v>
      </c>
      <c r="F848" s="203" t="s">
        <v>1119</v>
      </c>
      <c r="G848" s="200"/>
      <c r="H848" s="204">
        <v>17.34</v>
      </c>
      <c r="I848" s="205"/>
      <c r="J848" s="200"/>
      <c r="K848" s="200"/>
      <c r="L848" s="206"/>
      <c r="M848" s="207"/>
      <c r="N848" s="208"/>
      <c r="O848" s="208"/>
      <c r="P848" s="208"/>
      <c r="Q848" s="208"/>
      <c r="R848" s="208"/>
      <c r="S848" s="208"/>
      <c r="T848" s="209"/>
      <c r="AT848" s="210" t="s">
        <v>178</v>
      </c>
      <c r="AU848" s="210" t="s">
        <v>83</v>
      </c>
      <c r="AV848" s="13" t="s">
        <v>83</v>
      </c>
      <c r="AW848" s="13" t="s">
        <v>34</v>
      </c>
      <c r="AX848" s="13" t="s">
        <v>73</v>
      </c>
      <c r="AY848" s="210" t="s">
        <v>167</v>
      </c>
    </row>
    <row r="849" spans="2:51" s="13" customFormat="1" ht="11.25">
      <c r="B849" s="199"/>
      <c r="C849" s="200"/>
      <c r="D849" s="201" t="s">
        <v>178</v>
      </c>
      <c r="E849" s="202" t="s">
        <v>21</v>
      </c>
      <c r="F849" s="203" t="s">
        <v>1120</v>
      </c>
      <c r="G849" s="200"/>
      <c r="H849" s="204">
        <v>15.81</v>
      </c>
      <c r="I849" s="205"/>
      <c r="J849" s="200"/>
      <c r="K849" s="200"/>
      <c r="L849" s="206"/>
      <c r="M849" s="207"/>
      <c r="N849" s="208"/>
      <c r="O849" s="208"/>
      <c r="P849" s="208"/>
      <c r="Q849" s="208"/>
      <c r="R849" s="208"/>
      <c r="S849" s="208"/>
      <c r="T849" s="209"/>
      <c r="AT849" s="210" t="s">
        <v>178</v>
      </c>
      <c r="AU849" s="210" t="s">
        <v>83</v>
      </c>
      <c r="AV849" s="13" t="s">
        <v>83</v>
      </c>
      <c r="AW849" s="13" t="s">
        <v>34</v>
      </c>
      <c r="AX849" s="13" t="s">
        <v>73</v>
      </c>
      <c r="AY849" s="210" t="s">
        <v>167</v>
      </c>
    </row>
    <row r="850" spans="2:51" s="13" customFormat="1" ht="11.25">
      <c r="B850" s="199"/>
      <c r="C850" s="200"/>
      <c r="D850" s="201" t="s">
        <v>178</v>
      </c>
      <c r="E850" s="202" t="s">
        <v>21</v>
      </c>
      <c r="F850" s="203" t="s">
        <v>1121</v>
      </c>
      <c r="G850" s="200"/>
      <c r="H850" s="204">
        <v>18.105</v>
      </c>
      <c r="I850" s="205"/>
      <c r="J850" s="200"/>
      <c r="K850" s="200"/>
      <c r="L850" s="206"/>
      <c r="M850" s="207"/>
      <c r="N850" s="208"/>
      <c r="O850" s="208"/>
      <c r="P850" s="208"/>
      <c r="Q850" s="208"/>
      <c r="R850" s="208"/>
      <c r="S850" s="208"/>
      <c r="T850" s="209"/>
      <c r="AT850" s="210" t="s">
        <v>178</v>
      </c>
      <c r="AU850" s="210" t="s">
        <v>83</v>
      </c>
      <c r="AV850" s="13" t="s">
        <v>83</v>
      </c>
      <c r="AW850" s="13" t="s">
        <v>34</v>
      </c>
      <c r="AX850" s="13" t="s">
        <v>73</v>
      </c>
      <c r="AY850" s="210" t="s">
        <v>167</v>
      </c>
    </row>
    <row r="851" spans="2:51" s="13" customFormat="1" ht="11.25">
      <c r="B851" s="199"/>
      <c r="C851" s="200"/>
      <c r="D851" s="201" t="s">
        <v>178</v>
      </c>
      <c r="E851" s="202" t="s">
        <v>21</v>
      </c>
      <c r="F851" s="203" t="s">
        <v>1122</v>
      </c>
      <c r="G851" s="200"/>
      <c r="H851" s="204">
        <v>41.655</v>
      </c>
      <c r="I851" s="205"/>
      <c r="J851" s="200"/>
      <c r="K851" s="200"/>
      <c r="L851" s="206"/>
      <c r="M851" s="207"/>
      <c r="N851" s="208"/>
      <c r="O851" s="208"/>
      <c r="P851" s="208"/>
      <c r="Q851" s="208"/>
      <c r="R851" s="208"/>
      <c r="S851" s="208"/>
      <c r="T851" s="209"/>
      <c r="AT851" s="210" t="s">
        <v>178</v>
      </c>
      <c r="AU851" s="210" t="s">
        <v>83</v>
      </c>
      <c r="AV851" s="13" t="s">
        <v>83</v>
      </c>
      <c r="AW851" s="13" t="s">
        <v>34</v>
      </c>
      <c r="AX851" s="13" t="s">
        <v>73</v>
      </c>
      <c r="AY851" s="210" t="s">
        <v>167</v>
      </c>
    </row>
    <row r="852" spans="2:51" s="13" customFormat="1" ht="11.25">
      <c r="B852" s="199"/>
      <c r="C852" s="200"/>
      <c r="D852" s="201" t="s">
        <v>178</v>
      </c>
      <c r="E852" s="202" t="s">
        <v>21</v>
      </c>
      <c r="F852" s="203" t="s">
        <v>1123</v>
      </c>
      <c r="G852" s="200"/>
      <c r="H852" s="204">
        <v>48.705</v>
      </c>
      <c r="I852" s="205"/>
      <c r="J852" s="200"/>
      <c r="K852" s="200"/>
      <c r="L852" s="206"/>
      <c r="M852" s="207"/>
      <c r="N852" s="208"/>
      <c r="O852" s="208"/>
      <c r="P852" s="208"/>
      <c r="Q852" s="208"/>
      <c r="R852" s="208"/>
      <c r="S852" s="208"/>
      <c r="T852" s="209"/>
      <c r="AT852" s="210" t="s">
        <v>178</v>
      </c>
      <c r="AU852" s="210" t="s">
        <v>83</v>
      </c>
      <c r="AV852" s="13" t="s">
        <v>83</v>
      </c>
      <c r="AW852" s="13" t="s">
        <v>34</v>
      </c>
      <c r="AX852" s="13" t="s">
        <v>73</v>
      </c>
      <c r="AY852" s="210" t="s">
        <v>167</v>
      </c>
    </row>
    <row r="853" spans="2:51" s="13" customFormat="1" ht="11.25">
      <c r="B853" s="199"/>
      <c r="C853" s="200"/>
      <c r="D853" s="201" t="s">
        <v>178</v>
      </c>
      <c r="E853" s="202" t="s">
        <v>21</v>
      </c>
      <c r="F853" s="203" t="s">
        <v>1124</v>
      </c>
      <c r="G853" s="200"/>
      <c r="H853" s="204">
        <v>16.32</v>
      </c>
      <c r="I853" s="205"/>
      <c r="J853" s="200"/>
      <c r="K853" s="200"/>
      <c r="L853" s="206"/>
      <c r="M853" s="207"/>
      <c r="N853" s="208"/>
      <c r="O853" s="208"/>
      <c r="P853" s="208"/>
      <c r="Q853" s="208"/>
      <c r="R853" s="208"/>
      <c r="S853" s="208"/>
      <c r="T853" s="209"/>
      <c r="AT853" s="210" t="s">
        <v>178</v>
      </c>
      <c r="AU853" s="210" t="s">
        <v>83</v>
      </c>
      <c r="AV853" s="13" t="s">
        <v>83</v>
      </c>
      <c r="AW853" s="13" t="s">
        <v>34</v>
      </c>
      <c r="AX853" s="13" t="s">
        <v>73</v>
      </c>
      <c r="AY853" s="210" t="s">
        <v>167</v>
      </c>
    </row>
    <row r="854" spans="2:51" s="13" customFormat="1" ht="11.25">
      <c r="B854" s="199"/>
      <c r="C854" s="200"/>
      <c r="D854" s="201" t="s">
        <v>178</v>
      </c>
      <c r="E854" s="202" t="s">
        <v>21</v>
      </c>
      <c r="F854" s="203" t="s">
        <v>1125</v>
      </c>
      <c r="G854" s="200"/>
      <c r="H854" s="204">
        <v>41.565</v>
      </c>
      <c r="I854" s="205"/>
      <c r="J854" s="200"/>
      <c r="K854" s="200"/>
      <c r="L854" s="206"/>
      <c r="M854" s="207"/>
      <c r="N854" s="208"/>
      <c r="O854" s="208"/>
      <c r="P854" s="208"/>
      <c r="Q854" s="208"/>
      <c r="R854" s="208"/>
      <c r="S854" s="208"/>
      <c r="T854" s="209"/>
      <c r="AT854" s="210" t="s">
        <v>178</v>
      </c>
      <c r="AU854" s="210" t="s">
        <v>83</v>
      </c>
      <c r="AV854" s="13" t="s">
        <v>83</v>
      </c>
      <c r="AW854" s="13" t="s">
        <v>34</v>
      </c>
      <c r="AX854" s="13" t="s">
        <v>73</v>
      </c>
      <c r="AY854" s="210" t="s">
        <v>167</v>
      </c>
    </row>
    <row r="855" spans="2:51" s="13" customFormat="1" ht="11.25">
      <c r="B855" s="199"/>
      <c r="C855" s="200"/>
      <c r="D855" s="201" t="s">
        <v>178</v>
      </c>
      <c r="E855" s="202" t="s">
        <v>21</v>
      </c>
      <c r="F855" s="203" t="s">
        <v>1126</v>
      </c>
      <c r="G855" s="200"/>
      <c r="H855" s="204">
        <v>50.835</v>
      </c>
      <c r="I855" s="205"/>
      <c r="J855" s="200"/>
      <c r="K855" s="200"/>
      <c r="L855" s="206"/>
      <c r="M855" s="207"/>
      <c r="N855" s="208"/>
      <c r="O855" s="208"/>
      <c r="P855" s="208"/>
      <c r="Q855" s="208"/>
      <c r="R855" s="208"/>
      <c r="S855" s="208"/>
      <c r="T855" s="209"/>
      <c r="AT855" s="210" t="s">
        <v>178</v>
      </c>
      <c r="AU855" s="210" t="s">
        <v>83</v>
      </c>
      <c r="AV855" s="13" t="s">
        <v>83</v>
      </c>
      <c r="AW855" s="13" t="s">
        <v>34</v>
      </c>
      <c r="AX855" s="13" t="s">
        <v>73</v>
      </c>
      <c r="AY855" s="210" t="s">
        <v>167</v>
      </c>
    </row>
    <row r="856" spans="2:51" s="13" customFormat="1" ht="11.25">
      <c r="B856" s="199"/>
      <c r="C856" s="200"/>
      <c r="D856" s="201" t="s">
        <v>178</v>
      </c>
      <c r="E856" s="202" t="s">
        <v>21</v>
      </c>
      <c r="F856" s="203" t="s">
        <v>1127</v>
      </c>
      <c r="G856" s="200"/>
      <c r="H856" s="204">
        <v>18.105</v>
      </c>
      <c r="I856" s="205"/>
      <c r="J856" s="200"/>
      <c r="K856" s="200"/>
      <c r="L856" s="206"/>
      <c r="M856" s="207"/>
      <c r="N856" s="208"/>
      <c r="O856" s="208"/>
      <c r="P856" s="208"/>
      <c r="Q856" s="208"/>
      <c r="R856" s="208"/>
      <c r="S856" s="208"/>
      <c r="T856" s="209"/>
      <c r="AT856" s="210" t="s">
        <v>178</v>
      </c>
      <c r="AU856" s="210" t="s">
        <v>83</v>
      </c>
      <c r="AV856" s="13" t="s">
        <v>83</v>
      </c>
      <c r="AW856" s="13" t="s">
        <v>34</v>
      </c>
      <c r="AX856" s="13" t="s">
        <v>73</v>
      </c>
      <c r="AY856" s="210" t="s">
        <v>167</v>
      </c>
    </row>
    <row r="857" spans="2:51" s="13" customFormat="1" ht="11.25">
      <c r="B857" s="199"/>
      <c r="C857" s="200"/>
      <c r="D857" s="201" t="s">
        <v>178</v>
      </c>
      <c r="E857" s="202" t="s">
        <v>21</v>
      </c>
      <c r="F857" s="203" t="s">
        <v>1128</v>
      </c>
      <c r="G857" s="200"/>
      <c r="H857" s="204">
        <v>50.835</v>
      </c>
      <c r="I857" s="205"/>
      <c r="J857" s="200"/>
      <c r="K857" s="200"/>
      <c r="L857" s="206"/>
      <c r="M857" s="207"/>
      <c r="N857" s="208"/>
      <c r="O857" s="208"/>
      <c r="P857" s="208"/>
      <c r="Q857" s="208"/>
      <c r="R857" s="208"/>
      <c r="S857" s="208"/>
      <c r="T857" s="209"/>
      <c r="AT857" s="210" t="s">
        <v>178</v>
      </c>
      <c r="AU857" s="210" t="s">
        <v>83</v>
      </c>
      <c r="AV857" s="13" t="s">
        <v>83</v>
      </c>
      <c r="AW857" s="13" t="s">
        <v>34</v>
      </c>
      <c r="AX857" s="13" t="s">
        <v>73</v>
      </c>
      <c r="AY857" s="210" t="s">
        <v>167</v>
      </c>
    </row>
    <row r="858" spans="2:51" s="13" customFormat="1" ht="11.25">
      <c r="B858" s="199"/>
      <c r="C858" s="200"/>
      <c r="D858" s="201" t="s">
        <v>178</v>
      </c>
      <c r="E858" s="202" t="s">
        <v>21</v>
      </c>
      <c r="F858" s="203" t="s">
        <v>1129</v>
      </c>
      <c r="G858" s="200"/>
      <c r="H858" s="204">
        <v>17.595</v>
      </c>
      <c r="I858" s="205"/>
      <c r="J858" s="200"/>
      <c r="K858" s="200"/>
      <c r="L858" s="206"/>
      <c r="M858" s="207"/>
      <c r="N858" s="208"/>
      <c r="O858" s="208"/>
      <c r="P858" s="208"/>
      <c r="Q858" s="208"/>
      <c r="R858" s="208"/>
      <c r="S858" s="208"/>
      <c r="T858" s="209"/>
      <c r="AT858" s="210" t="s">
        <v>178</v>
      </c>
      <c r="AU858" s="210" t="s">
        <v>83</v>
      </c>
      <c r="AV858" s="13" t="s">
        <v>83</v>
      </c>
      <c r="AW858" s="13" t="s">
        <v>34</v>
      </c>
      <c r="AX858" s="13" t="s">
        <v>73</v>
      </c>
      <c r="AY858" s="210" t="s">
        <v>167</v>
      </c>
    </row>
    <row r="859" spans="2:51" s="13" customFormat="1" ht="11.25">
      <c r="B859" s="199"/>
      <c r="C859" s="200"/>
      <c r="D859" s="201" t="s">
        <v>178</v>
      </c>
      <c r="E859" s="202" t="s">
        <v>21</v>
      </c>
      <c r="F859" s="203" t="s">
        <v>1130</v>
      </c>
      <c r="G859" s="200"/>
      <c r="H859" s="204">
        <v>48.705</v>
      </c>
      <c r="I859" s="205"/>
      <c r="J859" s="200"/>
      <c r="K859" s="200"/>
      <c r="L859" s="206"/>
      <c r="M859" s="207"/>
      <c r="N859" s="208"/>
      <c r="O859" s="208"/>
      <c r="P859" s="208"/>
      <c r="Q859" s="208"/>
      <c r="R859" s="208"/>
      <c r="S859" s="208"/>
      <c r="T859" s="209"/>
      <c r="AT859" s="210" t="s">
        <v>178</v>
      </c>
      <c r="AU859" s="210" t="s">
        <v>83</v>
      </c>
      <c r="AV859" s="13" t="s">
        <v>83</v>
      </c>
      <c r="AW859" s="13" t="s">
        <v>34</v>
      </c>
      <c r="AX859" s="13" t="s">
        <v>73</v>
      </c>
      <c r="AY859" s="210" t="s">
        <v>167</v>
      </c>
    </row>
    <row r="860" spans="2:51" s="13" customFormat="1" ht="11.25">
      <c r="B860" s="199"/>
      <c r="C860" s="200"/>
      <c r="D860" s="201" t="s">
        <v>178</v>
      </c>
      <c r="E860" s="202" t="s">
        <v>21</v>
      </c>
      <c r="F860" s="203" t="s">
        <v>306</v>
      </c>
      <c r="G860" s="200"/>
      <c r="H860" s="204">
        <v>0</v>
      </c>
      <c r="I860" s="205"/>
      <c r="J860" s="200"/>
      <c r="K860" s="200"/>
      <c r="L860" s="206"/>
      <c r="M860" s="207"/>
      <c r="N860" s="208"/>
      <c r="O860" s="208"/>
      <c r="P860" s="208"/>
      <c r="Q860" s="208"/>
      <c r="R860" s="208"/>
      <c r="S860" s="208"/>
      <c r="T860" s="209"/>
      <c r="AT860" s="210" t="s">
        <v>178</v>
      </c>
      <c r="AU860" s="210" t="s">
        <v>83</v>
      </c>
      <c r="AV860" s="13" t="s">
        <v>83</v>
      </c>
      <c r="AW860" s="13" t="s">
        <v>34</v>
      </c>
      <c r="AX860" s="13" t="s">
        <v>73</v>
      </c>
      <c r="AY860" s="210" t="s">
        <v>167</v>
      </c>
    </row>
    <row r="861" spans="2:51" s="15" customFormat="1" ht="11.25">
      <c r="B861" s="222"/>
      <c r="C861" s="223"/>
      <c r="D861" s="201" t="s">
        <v>178</v>
      </c>
      <c r="E861" s="224" t="s">
        <v>21</v>
      </c>
      <c r="F861" s="225" t="s">
        <v>307</v>
      </c>
      <c r="G861" s="223"/>
      <c r="H861" s="224" t="s">
        <v>21</v>
      </c>
      <c r="I861" s="226"/>
      <c r="J861" s="223"/>
      <c r="K861" s="223"/>
      <c r="L861" s="227"/>
      <c r="M861" s="228"/>
      <c r="N861" s="229"/>
      <c r="O861" s="229"/>
      <c r="P861" s="229"/>
      <c r="Q861" s="229"/>
      <c r="R861" s="229"/>
      <c r="S861" s="229"/>
      <c r="T861" s="230"/>
      <c r="AT861" s="231" t="s">
        <v>178</v>
      </c>
      <c r="AU861" s="231" t="s">
        <v>83</v>
      </c>
      <c r="AV861" s="15" t="s">
        <v>81</v>
      </c>
      <c r="AW861" s="15" t="s">
        <v>34</v>
      </c>
      <c r="AX861" s="15" t="s">
        <v>73</v>
      </c>
      <c r="AY861" s="231" t="s">
        <v>167</v>
      </c>
    </row>
    <row r="862" spans="2:51" s="13" customFormat="1" ht="11.25">
      <c r="B862" s="199"/>
      <c r="C862" s="200"/>
      <c r="D862" s="201" t="s">
        <v>178</v>
      </c>
      <c r="E862" s="202" t="s">
        <v>21</v>
      </c>
      <c r="F862" s="203" t="s">
        <v>308</v>
      </c>
      <c r="G862" s="200"/>
      <c r="H862" s="204">
        <v>30.049</v>
      </c>
      <c r="I862" s="205"/>
      <c r="J862" s="200"/>
      <c r="K862" s="200"/>
      <c r="L862" s="206"/>
      <c r="M862" s="207"/>
      <c r="N862" s="208"/>
      <c r="O862" s="208"/>
      <c r="P862" s="208"/>
      <c r="Q862" s="208"/>
      <c r="R862" s="208"/>
      <c r="S862" s="208"/>
      <c r="T862" s="209"/>
      <c r="AT862" s="210" t="s">
        <v>178</v>
      </c>
      <c r="AU862" s="210" t="s">
        <v>83</v>
      </c>
      <c r="AV862" s="13" t="s">
        <v>83</v>
      </c>
      <c r="AW862" s="13" t="s">
        <v>34</v>
      </c>
      <c r="AX862" s="13" t="s">
        <v>73</v>
      </c>
      <c r="AY862" s="210" t="s">
        <v>167</v>
      </c>
    </row>
    <row r="863" spans="2:51" s="13" customFormat="1" ht="11.25">
      <c r="B863" s="199"/>
      <c r="C863" s="200"/>
      <c r="D863" s="201" t="s">
        <v>178</v>
      </c>
      <c r="E863" s="202" t="s">
        <v>21</v>
      </c>
      <c r="F863" s="203" t="s">
        <v>309</v>
      </c>
      <c r="G863" s="200"/>
      <c r="H863" s="204">
        <v>2.475</v>
      </c>
      <c r="I863" s="205"/>
      <c r="J863" s="200"/>
      <c r="K863" s="200"/>
      <c r="L863" s="206"/>
      <c r="M863" s="207"/>
      <c r="N863" s="208"/>
      <c r="O863" s="208"/>
      <c r="P863" s="208"/>
      <c r="Q863" s="208"/>
      <c r="R863" s="208"/>
      <c r="S863" s="208"/>
      <c r="T863" s="209"/>
      <c r="AT863" s="210" t="s">
        <v>178</v>
      </c>
      <c r="AU863" s="210" t="s">
        <v>83</v>
      </c>
      <c r="AV863" s="13" t="s">
        <v>83</v>
      </c>
      <c r="AW863" s="13" t="s">
        <v>34</v>
      </c>
      <c r="AX863" s="13" t="s">
        <v>73</v>
      </c>
      <c r="AY863" s="210" t="s">
        <v>167</v>
      </c>
    </row>
    <row r="864" spans="2:51" s="13" customFormat="1" ht="11.25">
      <c r="B864" s="199"/>
      <c r="C864" s="200"/>
      <c r="D864" s="201" t="s">
        <v>178</v>
      </c>
      <c r="E864" s="202" t="s">
        <v>21</v>
      </c>
      <c r="F864" s="203" t="s">
        <v>310</v>
      </c>
      <c r="G864" s="200"/>
      <c r="H864" s="204">
        <v>2.448</v>
      </c>
      <c r="I864" s="205"/>
      <c r="J864" s="200"/>
      <c r="K864" s="200"/>
      <c r="L864" s="206"/>
      <c r="M864" s="207"/>
      <c r="N864" s="208"/>
      <c r="O864" s="208"/>
      <c r="P864" s="208"/>
      <c r="Q864" s="208"/>
      <c r="R864" s="208"/>
      <c r="S864" s="208"/>
      <c r="T864" s="209"/>
      <c r="AT864" s="210" t="s">
        <v>178</v>
      </c>
      <c r="AU864" s="210" t="s">
        <v>83</v>
      </c>
      <c r="AV864" s="13" t="s">
        <v>83</v>
      </c>
      <c r="AW864" s="13" t="s">
        <v>34</v>
      </c>
      <c r="AX864" s="13" t="s">
        <v>73</v>
      </c>
      <c r="AY864" s="210" t="s">
        <v>167</v>
      </c>
    </row>
    <row r="865" spans="2:51" s="13" customFormat="1" ht="11.25">
      <c r="B865" s="199"/>
      <c r="C865" s="200"/>
      <c r="D865" s="201" t="s">
        <v>178</v>
      </c>
      <c r="E865" s="202" t="s">
        <v>21</v>
      </c>
      <c r="F865" s="203" t="s">
        <v>311</v>
      </c>
      <c r="G865" s="200"/>
      <c r="H865" s="204">
        <v>2.365</v>
      </c>
      <c r="I865" s="205"/>
      <c r="J865" s="200"/>
      <c r="K865" s="200"/>
      <c r="L865" s="206"/>
      <c r="M865" s="207"/>
      <c r="N865" s="208"/>
      <c r="O865" s="208"/>
      <c r="P865" s="208"/>
      <c r="Q865" s="208"/>
      <c r="R865" s="208"/>
      <c r="S865" s="208"/>
      <c r="T865" s="209"/>
      <c r="AT865" s="210" t="s">
        <v>178</v>
      </c>
      <c r="AU865" s="210" t="s">
        <v>83</v>
      </c>
      <c r="AV865" s="13" t="s">
        <v>83</v>
      </c>
      <c r="AW865" s="13" t="s">
        <v>34</v>
      </c>
      <c r="AX865" s="13" t="s">
        <v>73</v>
      </c>
      <c r="AY865" s="210" t="s">
        <v>167</v>
      </c>
    </row>
    <row r="866" spans="2:51" s="13" customFormat="1" ht="11.25">
      <c r="B866" s="199"/>
      <c r="C866" s="200"/>
      <c r="D866" s="201" t="s">
        <v>178</v>
      </c>
      <c r="E866" s="202" t="s">
        <v>21</v>
      </c>
      <c r="F866" s="203" t="s">
        <v>312</v>
      </c>
      <c r="G866" s="200"/>
      <c r="H866" s="204">
        <v>2.475</v>
      </c>
      <c r="I866" s="205"/>
      <c r="J866" s="200"/>
      <c r="K866" s="200"/>
      <c r="L866" s="206"/>
      <c r="M866" s="207"/>
      <c r="N866" s="208"/>
      <c r="O866" s="208"/>
      <c r="P866" s="208"/>
      <c r="Q866" s="208"/>
      <c r="R866" s="208"/>
      <c r="S866" s="208"/>
      <c r="T866" s="209"/>
      <c r="AT866" s="210" t="s">
        <v>178</v>
      </c>
      <c r="AU866" s="210" t="s">
        <v>83</v>
      </c>
      <c r="AV866" s="13" t="s">
        <v>83</v>
      </c>
      <c r="AW866" s="13" t="s">
        <v>34</v>
      </c>
      <c r="AX866" s="13" t="s">
        <v>73</v>
      </c>
      <c r="AY866" s="210" t="s">
        <v>167</v>
      </c>
    </row>
    <row r="867" spans="2:51" s="13" customFormat="1" ht="11.25">
      <c r="B867" s="199"/>
      <c r="C867" s="200"/>
      <c r="D867" s="201" t="s">
        <v>178</v>
      </c>
      <c r="E867" s="202" t="s">
        <v>21</v>
      </c>
      <c r="F867" s="203" t="s">
        <v>313</v>
      </c>
      <c r="G867" s="200"/>
      <c r="H867" s="204">
        <v>2.503</v>
      </c>
      <c r="I867" s="205"/>
      <c r="J867" s="200"/>
      <c r="K867" s="200"/>
      <c r="L867" s="206"/>
      <c r="M867" s="207"/>
      <c r="N867" s="208"/>
      <c r="O867" s="208"/>
      <c r="P867" s="208"/>
      <c r="Q867" s="208"/>
      <c r="R867" s="208"/>
      <c r="S867" s="208"/>
      <c r="T867" s="209"/>
      <c r="AT867" s="210" t="s">
        <v>178</v>
      </c>
      <c r="AU867" s="210" t="s">
        <v>83</v>
      </c>
      <c r="AV867" s="13" t="s">
        <v>83</v>
      </c>
      <c r="AW867" s="13" t="s">
        <v>34</v>
      </c>
      <c r="AX867" s="13" t="s">
        <v>73</v>
      </c>
      <c r="AY867" s="210" t="s">
        <v>167</v>
      </c>
    </row>
    <row r="868" spans="2:51" s="13" customFormat="1" ht="11.25">
      <c r="B868" s="199"/>
      <c r="C868" s="200"/>
      <c r="D868" s="201" t="s">
        <v>178</v>
      </c>
      <c r="E868" s="202" t="s">
        <v>21</v>
      </c>
      <c r="F868" s="203" t="s">
        <v>314</v>
      </c>
      <c r="G868" s="200"/>
      <c r="H868" s="204">
        <v>2.943</v>
      </c>
      <c r="I868" s="205"/>
      <c r="J868" s="200"/>
      <c r="K868" s="200"/>
      <c r="L868" s="206"/>
      <c r="M868" s="207"/>
      <c r="N868" s="208"/>
      <c r="O868" s="208"/>
      <c r="P868" s="208"/>
      <c r="Q868" s="208"/>
      <c r="R868" s="208"/>
      <c r="S868" s="208"/>
      <c r="T868" s="209"/>
      <c r="AT868" s="210" t="s">
        <v>178</v>
      </c>
      <c r="AU868" s="210" t="s">
        <v>83</v>
      </c>
      <c r="AV868" s="13" t="s">
        <v>83</v>
      </c>
      <c r="AW868" s="13" t="s">
        <v>34</v>
      </c>
      <c r="AX868" s="13" t="s">
        <v>73</v>
      </c>
      <c r="AY868" s="210" t="s">
        <v>167</v>
      </c>
    </row>
    <row r="869" spans="2:51" s="13" customFormat="1" ht="11.25">
      <c r="B869" s="199"/>
      <c r="C869" s="200"/>
      <c r="D869" s="201" t="s">
        <v>178</v>
      </c>
      <c r="E869" s="202" t="s">
        <v>21</v>
      </c>
      <c r="F869" s="203" t="s">
        <v>315</v>
      </c>
      <c r="G869" s="200"/>
      <c r="H869" s="204">
        <v>4.235</v>
      </c>
      <c r="I869" s="205"/>
      <c r="J869" s="200"/>
      <c r="K869" s="200"/>
      <c r="L869" s="206"/>
      <c r="M869" s="207"/>
      <c r="N869" s="208"/>
      <c r="O869" s="208"/>
      <c r="P869" s="208"/>
      <c r="Q869" s="208"/>
      <c r="R869" s="208"/>
      <c r="S869" s="208"/>
      <c r="T869" s="209"/>
      <c r="AT869" s="210" t="s">
        <v>178</v>
      </c>
      <c r="AU869" s="210" t="s">
        <v>83</v>
      </c>
      <c r="AV869" s="13" t="s">
        <v>83</v>
      </c>
      <c r="AW869" s="13" t="s">
        <v>34</v>
      </c>
      <c r="AX869" s="13" t="s">
        <v>73</v>
      </c>
      <c r="AY869" s="210" t="s">
        <v>167</v>
      </c>
    </row>
    <row r="870" spans="2:51" s="13" customFormat="1" ht="11.25">
      <c r="B870" s="199"/>
      <c r="C870" s="200"/>
      <c r="D870" s="201" t="s">
        <v>178</v>
      </c>
      <c r="E870" s="202" t="s">
        <v>21</v>
      </c>
      <c r="F870" s="203" t="s">
        <v>316</v>
      </c>
      <c r="G870" s="200"/>
      <c r="H870" s="204">
        <v>5.72</v>
      </c>
      <c r="I870" s="205"/>
      <c r="J870" s="200"/>
      <c r="K870" s="200"/>
      <c r="L870" s="206"/>
      <c r="M870" s="207"/>
      <c r="N870" s="208"/>
      <c r="O870" s="208"/>
      <c r="P870" s="208"/>
      <c r="Q870" s="208"/>
      <c r="R870" s="208"/>
      <c r="S870" s="208"/>
      <c r="T870" s="209"/>
      <c r="AT870" s="210" t="s">
        <v>178</v>
      </c>
      <c r="AU870" s="210" t="s">
        <v>83</v>
      </c>
      <c r="AV870" s="13" t="s">
        <v>83</v>
      </c>
      <c r="AW870" s="13" t="s">
        <v>34</v>
      </c>
      <c r="AX870" s="13" t="s">
        <v>73</v>
      </c>
      <c r="AY870" s="210" t="s">
        <v>167</v>
      </c>
    </row>
    <row r="871" spans="2:51" s="14" customFormat="1" ht="11.25">
      <c r="B871" s="211"/>
      <c r="C871" s="212"/>
      <c r="D871" s="201" t="s">
        <v>178</v>
      </c>
      <c r="E871" s="213" t="s">
        <v>21</v>
      </c>
      <c r="F871" s="214" t="s">
        <v>180</v>
      </c>
      <c r="G871" s="212"/>
      <c r="H871" s="215">
        <v>1141.793</v>
      </c>
      <c r="I871" s="216"/>
      <c r="J871" s="212"/>
      <c r="K871" s="212"/>
      <c r="L871" s="217"/>
      <c r="M871" s="218"/>
      <c r="N871" s="219"/>
      <c r="O871" s="219"/>
      <c r="P871" s="219"/>
      <c r="Q871" s="219"/>
      <c r="R871" s="219"/>
      <c r="S871" s="219"/>
      <c r="T871" s="220"/>
      <c r="AT871" s="221" t="s">
        <v>178</v>
      </c>
      <c r="AU871" s="221" t="s">
        <v>83</v>
      </c>
      <c r="AV871" s="14" t="s">
        <v>168</v>
      </c>
      <c r="AW871" s="14" t="s">
        <v>34</v>
      </c>
      <c r="AX871" s="14" t="s">
        <v>73</v>
      </c>
      <c r="AY871" s="221" t="s">
        <v>167</v>
      </c>
    </row>
    <row r="872" spans="2:51" s="13" customFormat="1" ht="11.25">
      <c r="B872" s="199"/>
      <c r="C872" s="200"/>
      <c r="D872" s="201" t="s">
        <v>178</v>
      </c>
      <c r="E872" s="202" t="s">
        <v>21</v>
      </c>
      <c r="F872" s="203" t="s">
        <v>317</v>
      </c>
      <c r="G872" s="200"/>
      <c r="H872" s="204">
        <v>50</v>
      </c>
      <c r="I872" s="205"/>
      <c r="J872" s="200"/>
      <c r="K872" s="200"/>
      <c r="L872" s="206"/>
      <c r="M872" s="207"/>
      <c r="N872" s="208"/>
      <c r="O872" s="208"/>
      <c r="P872" s="208"/>
      <c r="Q872" s="208"/>
      <c r="R872" s="208"/>
      <c r="S872" s="208"/>
      <c r="T872" s="209"/>
      <c r="AT872" s="210" t="s">
        <v>178</v>
      </c>
      <c r="AU872" s="210" t="s">
        <v>83</v>
      </c>
      <c r="AV872" s="13" t="s">
        <v>83</v>
      </c>
      <c r="AW872" s="13" t="s">
        <v>34</v>
      </c>
      <c r="AX872" s="13" t="s">
        <v>73</v>
      </c>
      <c r="AY872" s="210" t="s">
        <v>167</v>
      </c>
    </row>
    <row r="873" spans="2:51" s="16" customFormat="1" ht="11.25">
      <c r="B873" s="232"/>
      <c r="C873" s="233"/>
      <c r="D873" s="201" t="s">
        <v>178</v>
      </c>
      <c r="E873" s="234" t="s">
        <v>21</v>
      </c>
      <c r="F873" s="235" t="s">
        <v>230</v>
      </c>
      <c r="G873" s="233"/>
      <c r="H873" s="236">
        <v>1380.016</v>
      </c>
      <c r="I873" s="237"/>
      <c r="J873" s="233"/>
      <c r="K873" s="233"/>
      <c r="L873" s="238"/>
      <c r="M873" s="239"/>
      <c r="N873" s="240"/>
      <c r="O873" s="240"/>
      <c r="P873" s="240"/>
      <c r="Q873" s="240"/>
      <c r="R873" s="240"/>
      <c r="S873" s="240"/>
      <c r="T873" s="241"/>
      <c r="AT873" s="242" t="s">
        <v>178</v>
      </c>
      <c r="AU873" s="242" t="s">
        <v>83</v>
      </c>
      <c r="AV873" s="16" t="s">
        <v>174</v>
      </c>
      <c r="AW873" s="16" t="s">
        <v>34</v>
      </c>
      <c r="AX873" s="16" t="s">
        <v>81</v>
      </c>
      <c r="AY873" s="242" t="s">
        <v>167</v>
      </c>
    </row>
    <row r="874" spans="1:65" s="2" customFormat="1" ht="24.2" customHeight="1">
      <c r="A874" s="36"/>
      <c r="B874" s="37"/>
      <c r="C874" s="181" t="s">
        <v>1155</v>
      </c>
      <c r="D874" s="181" t="s">
        <v>170</v>
      </c>
      <c r="E874" s="182" t="s">
        <v>1156</v>
      </c>
      <c r="F874" s="183" t="s">
        <v>1157</v>
      </c>
      <c r="G874" s="184" t="s">
        <v>106</v>
      </c>
      <c r="H874" s="185">
        <v>1191.793</v>
      </c>
      <c r="I874" s="186"/>
      <c r="J874" s="187">
        <f>ROUND(I874*H874,2)</f>
        <v>0</v>
      </c>
      <c r="K874" s="183" t="s">
        <v>173</v>
      </c>
      <c r="L874" s="41"/>
      <c r="M874" s="188" t="s">
        <v>21</v>
      </c>
      <c r="N874" s="189" t="s">
        <v>44</v>
      </c>
      <c r="O874" s="66"/>
      <c r="P874" s="190">
        <f>O874*H874</f>
        <v>0</v>
      </c>
      <c r="Q874" s="190">
        <v>2E-05</v>
      </c>
      <c r="R874" s="190">
        <f>Q874*H874</f>
        <v>0.02383586</v>
      </c>
      <c r="S874" s="190">
        <v>0</v>
      </c>
      <c r="T874" s="191">
        <f>S874*H874</f>
        <v>0</v>
      </c>
      <c r="U874" s="36"/>
      <c r="V874" s="36"/>
      <c r="W874" s="36"/>
      <c r="X874" s="36"/>
      <c r="Y874" s="36"/>
      <c r="Z874" s="36"/>
      <c r="AA874" s="36"/>
      <c r="AB874" s="36"/>
      <c r="AC874" s="36"/>
      <c r="AD874" s="36"/>
      <c r="AE874" s="36"/>
      <c r="AR874" s="192" t="s">
        <v>336</v>
      </c>
      <c r="AT874" s="192" t="s">
        <v>170</v>
      </c>
      <c r="AU874" s="192" t="s">
        <v>83</v>
      </c>
      <c r="AY874" s="19" t="s">
        <v>167</v>
      </c>
      <c r="BE874" s="193">
        <f>IF(N874="základní",J874,0)</f>
        <v>0</v>
      </c>
      <c r="BF874" s="193">
        <f>IF(N874="snížená",J874,0)</f>
        <v>0</v>
      </c>
      <c r="BG874" s="193">
        <f>IF(N874="zákl. přenesená",J874,0)</f>
        <v>0</v>
      </c>
      <c r="BH874" s="193">
        <f>IF(N874="sníž. přenesená",J874,0)</f>
        <v>0</v>
      </c>
      <c r="BI874" s="193">
        <f>IF(N874="nulová",J874,0)</f>
        <v>0</v>
      </c>
      <c r="BJ874" s="19" t="s">
        <v>81</v>
      </c>
      <c r="BK874" s="193">
        <f>ROUND(I874*H874,2)</f>
        <v>0</v>
      </c>
      <c r="BL874" s="19" t="s">
        <v>336</v>
      </c>
      <c r="BM874" s="192" t="s">
        <v>1158</v>
      </c>
    </row>
    <row r="875" spans="1:47" s="2" customFormat="1" ht="11.25">
      <c r="A875" s="36"/>
      <c r="B875" s="37"/>
      <c r="C875" s="38"/>
      <c r="D875" s="194" t="s">
        <v>176</v>
      </c>
      <c r="E875" s="38"/>
      <c r="F875" s="195" t="s">
        <v>1159</v>
      </c>
      <c r="G875" s="38"/>
      <c r="H875" s="38"/>
      <c r="I875" s="196"/>
      <c r="J875" s="38"/>
      <c r="K875" s="38"/>
      <c r="L875" s="41"/>
      <c r="M875" s="197"/>
      <c r="N875" s="198"/>
      <c r="O875" s="66"/>
      <c r="P875" s="66"/>
      <c r="Q875" s="66"/>
      <c r="R875" s="66"/>
      <c r="S875" s="66"/>
      <c r="T875" s="67"/>
      <c r="U875" s="36"/>
      <c r="V875" s="36"/>
      <c r="W875" s="36"/>
      <c r="X875" s="36"/>
      <c r="Y875" s="36"/>
      <c r="Z875" s="36"/>
      <c r="AA875" s="36"/>
      <c r="AB875" s="36"/>
      <c r="AC875" s="36"/>
      <c r="AD875" s="36"/>
      <c r="AE875" s="36"/>
      <c r="AT875" s="19" t="s">
        <v>176</v>
      </c>
      <c r="AU875" s="19" t="s">
        <v>83</v>
      </c>
    </row>
    <row r="876" spans="2:51" s="13" customFormat="1" ht="11.25">
      <c r="B876" s="199"/>
      <c r="C876" s="200"/>
      <c r="D876" s="201" t="s">
        <v>178</v>
      </c>
      <c r="E876" s="202" t="s">
        <v>21</v>
      </c>
      <c r="F876" s="203" t="s">
        <v>1160</v>
      </c>
      <c r="G876" s="200"/>
      <c r="H876" s="204">
        <v>1191.793</v>
      </c>
      <c r="I876" s="205"/>
      <c r="J876" s="200"/>
      <c r="K876" s="200"/>
      <c r="L876" s="206"/>
      <c r="M876" s="207"/>
      <c r="N876" s="208"/>
      <c r="O876" s="208"/>
      <c r="P876" s="208"/>
      <c r="Q876" s="208"/>
      <c r="R876" s="208"/>
      <c r="S876" s="208"/>
      <c r="T876" s="209"/>
      <c r="AT876" s="210" t="s">
        <v>178</v>
      </c>
      <c r="AU876" s="210" t="s">
        <v>83</v>
      </c>
      <c r="AV876" s="13" t="s">
        <v>83</v>
      </c>
      <c r="AW876" s="13" t="s">
        <v>34</v>
      </c>
      <c r="AX876" s="13" t="s">
        <v>73</v>
      </c>
      <c r="AY876" s="210" t="s">
        <v>167</v>
      </c>
    </row>
    <row r="877" spans="2:51" s="14" customFormat="1" ht="11.25">
      <c r="B877" s="211"/>
      <c r="C877" s="212"/>
      <c r="D877" s="201" t="s">
        <v>178</v>
      </c>
      <c r="E877" s="213" t="s">
        <v>21</v>
      </c>
      <c r="F877" s="214" t="s">
        <v>180</v>
      </c>
      <c r="G877" s="212"/>
      <c r="H877" s="215">
        <v>1191.793</v>
      </c>
      <c r="I877" s="216"/>
      <c r="J877" s="212"/>
      <c r="K877" s="212"/>
      <c r="L877" s="217"/>
      <c r="M877" s="218"/>
      <c r="N877" s="219"/>
      <c r="O877" s="219"/>
      <c r="P877" s="219"/>
      <c r="Q877" s="219"/>
      <c r="R877" s="219"/>
      <c r="S877" s="219"/>
      <c r="T877" s="220"/>
      <c r="AT877" s="221" t="s">
        <v>178</v>
      </c>
      <c r="AU877" s="221" t="s">
        <v>83</v>
      </c>
      <c r="AV877" s="14" t="s">
        <v>168</v>
      </c>
      <c r="AW877" s="14" t="s">
        <v>34</v>
      </c>
      <c r="AX877" s="14" t="s">
        <v>81</v>
      </c>
      <c r="AY877" s="221" t="s">
        <v>167</v>
      </c>
    </row>
    <row r="878" spans="1:65" s="2" customFormat="1" ht="24.2" customHeight="1">
      <c r="A878" s="36"/>
      <c r="B878" s="37"/>
      <c r="C878" s="181" t="s">
        <v>1161</v>
      </c>
      <c r="D878" s="181" t="s">
        <v>170</v>
      </c>
      <c r="E878" s="182" t="s">
        <v>1162</v>
      </c>
      <c r="F878" s="183" t="s">
        <v>1163</v>
      </c>
      <c r="G878" s="184" t="s">
        <v>106</v>
      </c>
      <c r="H878" s="185">
        <v>76.17</v>
      </c>
      <c r="I878" s="186"/>
      <c r="J878" s="187">
        <f>ROUND(I878*H878,2)</f>
        <v>0</v>
      </c>
      <c r="K878" s="183" t="s">
        <v>173</v>
      </c>
      <c r="L878" s="41"/>
      <c r="M878" s="188" t="s">
        <v>21</v>
      </c>
      <c r="N878" s="189" t="s">
        <v>44</v>
      </c>
      <c r="O878" s="66"/>
      <c r="P878" s="190">
        <f>O878*H878</f>
        <v>0</v>
      </c>
      <c r="Q878" s="190">
        <v>1E-05</v>
      </c>
      <c r="R878" s="190">
        <f>Q878*H878</f>
        <v>0.0007617</v>
      </c>
      <c r="S878" s="190">
        <v>0</v>
      </c>
      <c r="T878" s="191">
        <f>S878*H878</f>
        <v>0</v>
      </c>
      <c r="U878" s="36"/>
      <c r="V878" s="36"/>
      <c r="W878" s="36"/>
      <c r="X878" s="36"/>
      <c r="Y878" s="36"/>
      <c r="Z878" s="36"/>
      <c r="AA878" s="36"/>
      <c r="AB878" s="36"/>
      <c r="AC878" s="36"/>
      <c r="AD878" s="36"/>
      <c r="AE878" s="36"/>
      <c r="AR878" s="192" t="s">
        <v>336</v>
      </c>
      <c r="AT878" s="192" t="s">
        <v>170</v>
      </c>
      <c r="AU878" s="192" t="s">
        <v>83</v>
      </c>
      <c r="AY878" s="19" t="s">
        <v>167</v>
      </c>
      <c r="BE878" s="193">
        <f>IF(N878="základní",J878,0)</f>
        <v>0</v>
      </c>
      <c r="BF878" s="193">
        <f>IF(N878="snížená",J878,0)</f>
        <v>0</v>
      </c>
      <c r="BG878" s="193">
        <f>IF(N878="zákl. přenesená",J878,0)</f>
        <v>0</v>
      </c>
      <c r="BH878" s="193">
        <f>IF(N878="sníž. přenesená",J878,0)</f>
        <v>0</v>
      </c>
      <c r="BI878" s="193">
        <f>IF(N878="nulová",J878,0)</f>
        <v>0</v>
      </c>
      <c r="BJ878" s="19" t="s">
        <v>81</v>
      </c>
      <c r="BK878" s="193">
        <f>ROUND(I878*H878,2)</f>
        <v>0</v>
      </c>
      <c r="BL878" s="19" t="s">
        <v>336</v>
      </c>
      <c r="BM878" s="192" t="s">
        <v>1164</v>
      </c>
    </row>
    <row r="879" spans="1:47" s="2" customFormat="1" ht="11.25">
      <c r="A879" s="36"/>
      <c r="B879" s="37"/>
      <c r="C879" s="38"/>
      <c r="D879" s="194" t="s">
        <v>176</v>
      </c>
      <c r="E879" s="38"/>
      <c r="F879" s="195" t="s">
        <v>1165</v>
      </c>
      <c r="G879" s="38"/>
      <c r="H879" s="38"/>
      <c r="I879" s="196"/>
      <c r="J879" s="38"/>
      <c r="K879" s="38"/>
      <c r="L879" s="41"/>
      <c r="M879" s="197"/>
      <c r="N879" s="198"/>
      <c r="O879" s="66"/>
      <c r="P879" s="66"/>
      <c r="Q879" s="66"/>
      <c r="R879" s="66"/>
      <c r="S879" s="66"/>
      <c r="T879" s="67"/>
      <c r="U879" s="36"/>
      <c r="V879" s="36"/>
      <c r="W879" s="36"/>
      <c r="X879" s="36"/>
      <c r="Y879" s="36"/>
      <c r="Z879" s="36"/>
      <c r="AA879" s="36"/>
      <c r="AB879" s="36"/>
      <c r="AC879" s="36"/>
      <c r="AD879" s="36"/>
      <c r="AE879" s="36"/>
      <c r="AT879" s="19" t="s">
        <v>176</v>
      </c>
      <c r="AU879" s="19" t="s">
        <v>83</v>
      </c>
    </row>
    <row r="880" spans="2:51" s="15" customFormat="1" ht="11.25">
      <c r="B880" s="222"/>
      <c r="C880" s="223"/>
      <c r="D880" s="201" t="s">
        <v>178</v>
      </c>
      <c r="E880" s="224" t="s">
        <v>21</v>
      </c>
      <c r="F880" s="225" t="s">
        <v>1166</v>
      </c>
      <c r="G880" s="223"/>
      <c r="H880" s="224" t="s">
        <v>21</v>
      </c>
      <c r="I880" s="226"/>
      <c r="J880" s="223"/>
      <c r="K880" s="223"/>
      <c r="L880" s="227"/>
      <c r="M880" s="228"/>
      <c r="N880" s="229"/>
      <c r="O880" s="229"/>
      <c r="P880" s="229"/>
      <c r="Q880" s="229"/>
      <c r="R880" s="229"/>
      <c r="S880" s="229"/>
      <c r="T880" s="230"/>
      <c r="AT880" s="231" t="s">
        <v>178</v>
      </c>
      <c r="AU880" s="231" t="s">
        <v>83</v>
      </c>
      <c r="AV880" s="15" t="s">
        <v>81</v>
      </c>
      <c r="AW880" s="15" t="s">
        <v>34</v>
      </c>
      <c r="AX880" s="15" t="s">
        <v>73</v>
      </c>
      <c r="AY880" s="231" t="s">
        <v>167</v>
      </c>
    </row>
    <row r="881" spans="2:51" s="13" customFormat="1" ht="11.25">
      <c r="B881" s="199"/>
      <c r="C881" s="200"/>
      <c r="D881" s="201" t="s">
        <v>178</v>
      </c>
      <c r="E881" s="202" t="s">
        <v>21</v>
      </c>
      <c r="F881" s="203" t="s">
        <v>1167</v>
      </c>
      <c r="G881" s="200"/>
      <c r="H881" s="204">
        <v>76.17</v>
      </c>
      <c r="I881" s="205"/>
      <c r="J881" s="200"/>
      <c r="K881" s="200"/>
      <c r="L881" s="206"/>
      <c r="M881" s="207"/>
      <c r="N881" s="208"/>
      <c r="O881" s="208"/>
      <c r="P881" s="208"/>
      <c r="Q881" s="208"/>
      <c r="R881" s="208"/>
      <c r="S881" s="208"/>
      <c r="T881" s="209"/>
      <c r="AT881" s="210" t="s">
        <v>178</v>
      </c>
      <c r="AU881" s="210" t="s">
        <v>83</v>
      </c>
      <c r="AV881" s="13" t="s">
        <v>83</v>
      </c>
      <c r="AW881" s="13" t="s">
        <v>34</v>
      </c>
      <c r="AX881" s="13" t="s">
        <v>73</v>
      </c>
      <c r="AY881" s="210" t="s">
        <v>167</v>
      </c>
    </row>
    <row r="882" spans="2:51" s="14" customFormat="1" ht="11.25">
      <c r="B882" s="211"/>
      <c r="C882" s="212"/>
      <c r="D882" s="201" t="s">
        <v>178</v>
      </c>
      <c r="E882" s="213" t="s">
        <v>21</v>
      </c>
      <c r="F882" s="214" t="s">
        <v>180</v>
      </c>
      <c r="G882" s="212"/>
      <c r="H882" s="215">
        <v>76.17</v>
      </c>
      <c r="I882" s="216"/>
      <c r="J882" s="212"/>
      <c r="K882" s="212"/>
      <c r="L882" s="217"/>
      <c r="M882" s="218"/>
      <c r="N882" s="219"/>
      <c r="O882" s="219"/>
      <c r="P882" s="219"/>
      <c r="Q882" s="219"/>
      <c r="R882" s="219"/>
      <c r="S882" s="219"/>
      <c r="T882" s="220"/>
      <c r="AT882" s="221" t="s">
        <v>178</v>
      </c>
      <c r="AU882" s="221" t="s">
        <v>83</v>
      </c>
      <c r="AV882" s="14" t="s">
        <v>168</v>
      </c>
      <c r="AW882" s="14" t="s">
        <v>34</v>
      </c>
      <c r="AX882" s="14" t="s">
        <v>81</v>
      </c>
      <c r="AY882" s="221" t="s">
        <v>167</v>
      </c>
    </row>
    <row r="883" spans="2:63" s="12" customFormat="1" ht="25.9" customHeight="1">
      <c r="B883" s="165"/>
      <c r="C883" s="166"/>
      <c r="D883" s="167" t="s">
        <v>72</v>
      </c>
      <c r="E883" s="168" t="s">
        <v>1168</v>
      </c>
      <c r="F883" s="168" t="s">
        <v>1169</v>
      </c>
      <c r="G883" s="166"/>
      <c r="H883" s="166"/>
      <c r="I883" s="169"/>
      <c r="J883" s="170">
        <f>BK883</f>
        <v>0</v>
      </c>
      <c r="K883" s="166"/>
      <c r="L883" s="171"/>
      <c r="M883" s="172"/>
      <c r="N883" s="173"/>
      <c r="O883" s="173"/>
      <c r="P883" s="174">
        <f>SUM(P884:P899)</f>
        <v>0</v>
      </c>
      <c r="Q883" s="173"/>
      <c r="R883" s="174">
        <f>SUM(R884:R899)</f>
        <v>0</v>
      </c>
      <c r="S883" s="173"/>
      <c r="T883" s="175">
        <f>SUM(T884:T899)</f>
        <v>0</v>
      </c>
      <c r="AR883" s="176" t="s">
        <v>174</v>
      </c>
      <c r="AT883" s="177" t="s">
        <v>72</v>
      </c>
      <c r="AU883" s="177" t="s">
        <v>73</v>
      </c>
      <c r="AY883" s="176" t="s">
        <v>167</v>
      </c>
      <c r="BK883" s="178">
        <f>SUM(BK884:BK899)</f>
        <v>0</v>
      </c>
    </row>
    <row r="884" spans="1:65" s="2" customFormat="1" ht="16.5" customHeight="1">
      <c r="A884" s="36"/>
      <c r="B884" s="37"/>
      <c r="C884" s="181" t="s">
        <v>1170</v>
      </c>
      <c r="D884" s="181" t="s">
        <v>170</v>
      </c>
      <c r="E884" s="182" t="s">
        <v>1171</v>
      </c>
      <c r="F884" s="183" t="s">
        <v>1172</v>
      </c>
      <c r="G884" s="184" t="s">
        <v>656</v>
      </c>
      <c r="H884" s="185">
        <v>3</v>
      </c>
      <c r="I884" s="186"/>
      <c r="J884" s="187">
        <f>ROUND(I884*H884,2)</f>
        <v>0</v>
      </c>
      <c r="K884" s="183" t="s">
        <v>369</v>
      </c>
      <c r="L884" s="41"/>
      <c r="M884" s="188" t="s">
        <v>21</v>
      </c>
      <c r="N884" s="189" t="s">
        <v>44</v>
      </c>
      <c r="O884" s="66"/>
      <c r="P884" s="190">
        <f>O884*H884</f>
        <v>0</v>
      </c>
      <c r="Q884" s="190">
        <v>0</v>
      </c>
      <c r="R884" s="190">
        <f>Q884*H884</f>
        <v>0</v>
      </c>
      <c r="S884" s="190">
        <v>0</v>
      </c>
      <c r="T884" s="191">
        <f>S884*H884</f>
        <v>0</v>
      </c>
      <c r="U884" s="36"/>
      <c r="V884" s="36"/>
      <c r="W884" s="36"/>
      <c r="X884" s="36"/>
      <c r="Y884" s="36"/>
      <c r="Z884" s="36"/>
      <c r="AA884" s="36"/>
      <c r="AB884" s="36"/>
      <c r="AC884" s="36"/>
      <c r="AD884" s="36"/>
      <c r="AE884" s="36"/>
      <c r="AR884" s="192" t="s">
        <v>336</v>
      </c>
      <c r="AT884" s="192" t="s">
        <v>170</v>
      </c>
      <c r="AU884" s="192" t="s">
        <v>81</v>
      </c>
      <c r="AY884" s="19" t="s">
        <v>167</v>
      </c>
      <c r="BE884" s="193">
        <f>IF(N884="základní",J884,0)</f>
        <v>0</v>
      </c>
      <c r="BF884" s="193">
        <f>IF(N884="snížená",J884,0)</f>
        <v>0</v>
      </c>
      <c r="BG884" s="193">
        <f>IF(N884="zákl. přenesená",J884,0)</f>
        <v>0</v>
      </c>
      <c r="BH884" s="193">
        <f>IF(N884="sníž. přenesená",J884,0)</f>
        <v>0</v>
      </c>
      <c r="BI884" s="193">
        <f>IF(N884="nulová",J884,0)</f>
        <v>0</v>
      </c>
      <c r="BJ884" s="19" t="s">
        <v>81</v>
      </c>
      <c r="BK884" s="193">
        <f>ROUND(I884*H884,2)</f>
        <v>0</v>
      </c>
      <c r="BL884" s="19" t="s">
        <v>336</v>
      </c>
      <c r="BM884" s="192" t="s">
        <v>1173</v>
      </c>
    </row>
    <row r="885" spans="1:47" s="2" customFormat="1" ht="19.5">
      <c r="A885" s="36"/>
      <c r="B885" s="37"/>
      <c r="C885" s="38"/>
      <c r="D885" s="201" t="s">
        <v>397</v>
      </c>
      <c r="E885" s="38"/>
      <c r="F885" s="253" t="s">
        <v>1174</v>
      </c>
      <c r="G885" s="38"/>
      <c r="H885" s="38"/>
      <c r="I885" s="196"/>
      <c r="J885" s="38"/>
      <c r="K885" s="38"/>
      <c r="L885" s="41"/>
      <c r="M885" s="197"/>
      <c r="N885" s="198"/>
      <c r="O885" s="66"/>
      <c r="P885" s="66"/>
      <c r="Q885" s="66"/>
      <c r="R885" s="66"/>
      <c r="S885" s="66"/>
      <c r="T885" s="67"/>
      <c r="U885" s="36"/>
      <c r="V885" s="36"/>
      <c r="W885" s="36"/>
      <c r="X885" s="36"/>
      <c r="Y885" s="36"/>
      <c r="Z885" s="36"/>
      <c r="AA885" s="36"/>
      <c r="AB885" s="36"/>
      <c r="AC885" s="36"/>
      <c r="AD885" s="36"/>
      <c r="AE885" s="36"/>
      <c r="AT885" s="19" t="s">
        <v>397</v>
      </c>
      <c r="AU885" s="19" t="s">
        <v>81</v>
      </c>
    </row>
    <row r="886" spans="1:65" s="2" customFormat="1" ht="16.5" customHeight="1">
      <c r="A886" s="36"/>
      <c r="B886" s="37"/>
      <c r="C886" s="181" t="s">
        <v>1175</v>
      </c>
      <c r="D886" s="181" t="s">
        <v>170</v>
      </c>
      <c r="E886" s="182" t="s">
        <v>1176</v>
      </c>
      <c r="F886" s="183" t="s">
        <v>1177</v>
      </c>
      <c r="G886" s="184" t="s">
        <v>656</v>
      </c>
      <c r="H886" s="185">
        <v>3</v>
      </c>
      <c r="I886" s="186"/>
      <c r="J886" s="187">
        <f>ROUND(I886*H886,2)</f>
        <v>0</v>
      </c>
      <c r="K886" s="183" t="s">
        <v>369</v>
      </c>
      <c r="L886" s="41"/>
      <c r="M886" s="188" t="s">
        <v>21</v>
      </c>
      <c r="N886" s="189" t="s">
        <v>44</v>
      </c>
      <c r="O886" s="66"/>
      <c r="P886" s="190">
        <f>O886*H886</f>
        <v>0</v>
      </c>
      <c r="Q886" s="190">
        <v>0</v>
      </c>
      <c r="R886" s="190">
        <f>Q886*H886</f>
        <v>0</v>
      </c>
      <c r="S886" s="190">
        <v>0</v>
      </c>
      <c r="T886" s="191">
        <f>S886*H886</f>
        <v>0</v>
      </c>
      <c r="U886" s="36"/>
      <c r="V886" s="36"/>
      <c r="W886" s="36"/>
      <c r="X886" s="36"/>
      <c r="Y886" s="36"/>
      <c r="Z886" s="36"/>
      <c r="AA886" s="36"/>
      <c r="AB886" s="36"/>
      <c r="AC886" s="36"/>
      <c r="AD886" s="36"/>
      <c r="AE886" s="36"/>
      <c r="AR886" s="192" t="s">
        <v>336</v>
      </c>
      <c r="AT886" s="192" t="s">
        <v>170</v>
      </c>
      <c r="AU886" s="192" t="s">
        <v>81</v>
      </c>
      <c r="AY886" s="19" t="s">
        <v>167</v>
      </c>
      <c r="BE886" s="193">
        <f>IF(N886="základní",J886,0)</f>
        <v>0</v>
      </c>
      <c r="BF886" s="193">
        <f>IF(N886="snížená",J886,0)</f>
        <v>0</v>
      </c>
      <c r="BG886" s="193">
        <f>IF(N886="zákl. přenesená",J886,0)</f>
        <v>0</v>
      </c>
      <c r="BH886" s="193">
        <f>IF(N886="sníž. přenesená",J886,0)</f>
        <v>0</v>
      </c>
      <c r="BI886" s="193">
        <f>IF(N886="nulová",J886,0)</f>
        <v>0</v>
      </c>
      <c r="BJ886" s="19" t="s">
        <v>81</v>
      </c>
      <c r="BK886" s="193">
        <f>ROUND(I886*H886,2)</f>
        <v>0</v>
      </c>
      <c r="BL886" s="19" t="s">
        <v>336</v>
      </c>
      <c r="BM886" s="192" t="s">
        <v>1178</v>
      </c>
    </row>
    <row r="887" spans="1:47" s="2" customFormat="1" ht="19.5">
      <c r="A887" s="36"/>
      <c r="B887" s="37"/>
      <c r="C887" s="38"/>
      <c r="D887" s="201" t="s">
        <v>397</v>
      </c>
      <c r="E887" s="38"/>
      <c r="F887" s="253" t="s">
        <v>1174</v>
      </c>
      <c r="G887" s="38"/>
      <c r="H887" s="38"/>
      <c r="I887" s="196"/>
      <c r="J887" s="38"/>
      <c r="K887" s="38"/>
      <c r="L887" s="41"/>
      <c r="M887" s="197"/>
      <c r="N887" s="198"/>
      <c r="O887" s="66"/>
      <c r="P887" s="66"/>
      <c r="Q887" s="66"/>
      <c r="R887" s="66"/>
      <c r="S887" s="66"/>
      <c r="T887" s="67"/>
      <c r="U887" s="36"/>
      <c r="V887" s="36"/>
      <c r="W887" s="36"/>
      <c r="X887" s="36"/>
      <c r="Y887" s="36"/>
      <c r="Z887" s="36"/>
      <c r="AA887" s="36"/>
      <c r="AB887" s="36"/>
      <c r="AC887" s="36"/>
      <c r="AD887" s="36"/>
      <c r="AE887" s="36"/>
      <c r="AT887" s="19" t="s">
        <v>397</v>
      </c>
      <c r="AU887" s="19" t="s">
        <v>81</v>
      </c>
    </row>
    <row r="888" spans="1:65" s="2" customFormat="1" ht="16.5" customHeight="1">
      <c r="A888" s="36"/>
      <c r="B888" s="37"/>
      <c r="C888" s="181" t="s">
        <v>1179</v>
      </c>
      <c r="D888" s="181" t="s">
        <v>170</v>
      </c>
      <c r="E888" s="182" t="s">
        <v>1180</v>
      </c>
      <c r="F888" s="183" t="s">
        <v>1181</v>
      </c>
      <c r="G888" s="184" t="s">
        <v>656</v>
      </c>
      <c r="H888" s="185">
        <v>3</v>
      </c>
      <c r="I888" s="186"/>
      <c r="J888" s="187">
        <f>ROUND(I888*H888,2)</f>
        <v>0</v>
      </c>
      <c r="K888" s="183" t="s">
        <v>369</v>
      </c>
      <c r="L888" s="41"/>
      <c r="M888" s="188" t="s">
        <v>21</v>
      </c>
      <c r="N888" s="189" t="s">
        <v>44</v>
      </c>
      <c r="O888" s="66"/>
      <c r="P888" s="190">
        <f>O888*H888</f>
        <v>0</v>
      </c>
      <c r="Q888" s="190">
        <v>0</v>
      </c>
      <c r="R888" s="190">
        <f>Q888*H888</f>
        <v>0</v>
      </c>
      <c r="S888" s="190">
        <v>0</v>
      </c>
      <c r="T888" s="191">
        <f>S888*H888</f>
        <v>0</v>
      </c>
      <c r="U888" s="36"/>
      <c r="V888" s="36"/>
      <c r="W888" s="36"/>
      <c r="X888" s="36"/>
      <c r="Y888" s="36"/>
      <c r="Z888" s="36"/>
      <c r="AA888" s="36"/>
      <c r="AB888" s="36"/>
      <c r="AC888" s="36"/>
      <c r="AD888" s="36"/>
      <c r="AE888" s="36"/>
      <c r="AR888" s="192" t="s">
        <v>336</v>
      </c>
      <c r="AT888" s="192" t="s">
        <v>170</v>
      </c>
      <c r="AU888" s="192" t="s">
        <v>81</v>
      </c>
      <c r="AY888" s="19" t="s">
        <v>167</v>
      </c>
      <c r="BE888" s="193">
        <f>IF(N888="základní",J888,0)</f>
        <v>0</v>
      </c>
      <c r="BF888" s="193">
        <f>IF(N888="snížená",J888,0)</f>
        <v>0</v>
      </c>
      <c r="BG888" s="193">
        <f>IF(N888="zákl. přenesená",J888,0)</f>
        <v>0</v>
      </c>
      <c r="BH888" s="193">
        <f>IF(N888="sníž. přenesená",J888,0)</f>
        <v>0</v>
      </c>
      <c r="BI888" s="193">
        <f>IF(N888="nulová",J888,0)</f>
        <v>0</v>
      </c>
      <c r="BJ888" s="19" t="s">
        <v>81</v>
      </c>
      <c r="BK888" s="193">
        <f>ROUND(I888*H888,2)</f>
        <v>0</v>
      </c>
      <c r="BL888" s="19" t="s">
        <v>336</v>
      </c>
      <c r="BM888" s="192" t="s">
        <v>1182</v>
      </c>
    </row>
    <row r="889" spans="1:47" s="2" customFormat="1" ht="19.5">
      <c r="A889" s="36"/>
      <c r="B889" s="37"/>
      <c r="C889" s="38"/>
      <c r="D889" s="201" t="s">
        <v>397</v>
      </c>
      <c r="E889" s="38"/>
      <c r="F889" s="253" t="s">
        <v>1174</v>
      </c>
      <c r="G889" s="38"/>
      <c r="H889" s="38"/>
      <c r="I889" s="196"/>
      <c r="J889" s="38"/>
      <c r="K889" s="38"/>
      <c r="L889" s="41"/>
      <c r="M889" s="197"/>
      <c r="N889" s="198"/>
      <c r="O889" s="66"/>
      <c r="P889" s="66"/>
      <c r="Q889" s="66"/>
      <c r="R889" s="66"/>
      <c r="S889" s="66"/>
      <c r="T889" s="67"/>
      <c r="U889" s="36"/>
      <c r="V889" s="36"/>
      <c r="W889" s="36"/>
      <c r="X889" s="36"/>
      <c r="Y889" s="36"/>
      <c r="Z889" s="36"/>
      <c r="AA889" s="36"/>
      <c r="AB889" s="36"/>
      <c r="AC889" s="36"/>
      <c r="AD889" s="36"/>
      <c r="AE889" s="36"/>
      <c r="AT889" s="19" t="s">
        <v>397</v>
      </c>
      <c r="AU889" s="19" t="s">
        <v>81</v>
      </c>
    </row>
    <row r="890" spans="1:65" s="2" customFormat="1" ht="16.5" customHeight="1">
      <c r="A890" s="36"/>
      <c r="B890" s="37"/>
      <c r="C890" s="181" t="s">
        <v>1183</v>
      </c>
      <c r="D890" s="181" t="s">
        <v>170</v>
      </c>
      <c r="E890" s="182" t="s">
        <v>1184</v>
      </c>
      <c r="F890" s="183" t="s">
        <v>1185</v>
      </c>
      <c r="G890" s="184" t="s">
        <v>656</v>
      </c>
      <c r="H890" s="185">
        <v>3</v>
      </c>
      <c r="I890" s="186"/>
      <c r="J890" s="187">
        <f>ROUND(I890*H890,2)</f>
        <v>0</v>
      </c>
      <c r="K890" s="183" t="s">
        <v>369</v>
      </c>
      <c r="L890" s="41"/>
      <c r="M890" s="188" t="s">
        <v>21</v>
      </c>
      <c r="N890" s="189" t="s">
        <v>44</v>
      </c>
      <c r="O890" s="66"/>
      <c r="P890" s="190">
        <f>O890*H890</f>
        <v>0</v>
      </c>
      <c r="Q890" s="190">
        <v>0</v>
      </c>
      <c r="R890" s="190">
        <f>Q890*H890</f>
        <v>0</v>
      </c>
      <c r="S890" s="190">
        <v>0</v>
      </c>
      <c r="T890" s="191">
        <f>S890*H890</f>
        <v>0</v>
      </c>
      <c r="U890" s="36"/>
      <c r="V890" s="36"/>
      <c r="W890" s="36"/>
      <c r="X890" s="36"/>
      <c r="Y890" s="36"/>
      <c r="Z890" s="36"/>
      <c r="AA890" s="36"/>
      <c r="AB890" s="36"/>
      <c r="AC890" s="36"/>
      <c r="AD890" s="36"/>
      <c r="AE890" s="36"/>
      <c r="AR890" s="192" t="s">
        <v>336</v>
      </c>
      <c r="AT890" s="192" t="s">
        <v>170</v>
      </c>
      <c r="AU890" s="192" t="s">
        <v>81</v>
      </c>
      <c r="AY890" s="19" t="s">
        <v>167</v>
      </c>
      <c r="BE890" s="193">
        <f>IF(N890="základní",J890,0)</f>
        <v>0</v>
      </c>
      <c r="BF890" s="193">
        <f>IF(N890="snížená",J890,0)</f>
        <v>0</v>
      </c>
      <c r="BG890" s="193">
        <f>IF(N890="zákl. přenesená",J890,0)</f>
        <v>0</v>
      </c>
      <c r="BH890" s="193">
        <f>IF(N890="sníž. přenesená",J890,0)</f>
        <v>0</v>
      </c>
      <c r="BI890" s="193">
        <f>IF(N890="nulová",J890,0)</f>
        <v>0</v>
      </c>
      <c r="BJ890" s="19" t="s">
        <v>81</v>
      </c>
      <c r="BK890" s="193">
        <f>ROUND(I890*H890,2)</f>
        <v>0</v>
      </c>
      <c r="BL890" s="19" t="s">
        <v>336</v>
      </c>
      <c r="BM890" s="192" t="s">
        <v>1186</v>
      </c>
    </row>
    <row r="891" spans="1:47" s="2" customFormat="1" ht="19.5">
      <c r="A891" s="36"/>
      <c r="B891" s="37"/>
      <c r="C891" s="38"/>
      <c r="D891" s="201" t="s">
        <v>397</v>
      </c>
      <c r="E891" s="38"/>
      <c r="F891" s="253" t="s">
        <v>1174</v>
      </c>
      <c r="G891" s="38"/>
      <c r="H891" s="38"/>
      <c r="I891" s="196"/>
      <c r="J891" s="38"/>
      <c r="K891" s="38"/>
      <c r="L891" s="41"/>
      <c r="M891" s="197"/>
      <c r="N891" s="198"/>
      <c r="O891" s="66"/>
      <c r="P891" s="66"/>
      <c r="Q891" s="66"/>
      <c r="R891" s="66"/>
      <c r="S891" s="66"/>
      <c r="T891" s="67"/>
      <c r="U891" s="36"/>
      <c r="V891" s="36"/>
      <c r="W891" s="36"/>
      <c r="X891" s="36"/>
      <c r="Y891" s="36"/>
      <c r="Z891" s="36"/>
      <c r="AA891" s="36"/>
      <c r="AB891" s="36"/>
      <c r="AC891" s="36"/>
      <c r="AD891" s="36"/>
      <c r="AE891" s="36"/>
      <c r="AT891" s="19" t="s">
        <v>397</v>
      </c>
      <c r="AU891" s="19" t="s">
        <v>81</v>
      </c>
    </row>
    <row r="892" spans="1:65" s="2" customFormat="1" ht="16.5" customHeight="1">
      <c r="A892" s="36"/>
      <c r="B892" s="37"/>
      <c r="C892" s="181" t="s">
        <v>1187</v>
      </c>
      <c r="D892" s="181" t="s">
        <v>170</v>
      </c>
      <c r="E892" s="182" t="s">
        <v>1188</v>
      </c>
      <c r="F892" s="183" t="s">
        <v>1189</v>
      </c>
      <c r="G892" s="184" t="s">
        <v>656</v>
      </c>
      <c r="H892" s="185">
        <v>3</v>
      </c>
      <c r="I892" s="186"/>
      <c r="J892" s="187">
        <f>ROUND(I892*H892,2)</f>
        <v>0</v>
      </c>
      <c r="K892" s="183" t="s">
        <v>369</v>
      </c>
      <c r="L892" s="41"/>
      <c r="M892" s="188" t="s">
        <v>21</v>
      </c>
      <c r="N892" s="189" t="s">
        <v>44</v>
      </c>
      <c r="O892" s="66"/>
      <c r="P892" s="190">
        <f>O892*H892</f>
        <v>0</v>
      </c>
      <c r="Q892" s="190">
        <v>0</v>
      </c>
      <c r="R892" s="190">
        <f>Q892*H892</f>
        <v>0</v>
      </c>
      <c r="S892" s="190">
        <v>0</v>
      </c>
      <c r="T892" s="191">
        <f>S892*H892</f>
        <v>0</v>
      </c>
      <c r="U892" s="36"/>
      <c r="V892" s="36"/>
      <c r="W892" s="36"/>
      <c r="X892" s="36"/>
      <c r="Y892" s="36"/>
      <c r="Z892" s="36"/>
      <c r="AA892" s="36"/>
      <c r="AB892" s="36"/>
      <c r="AC892" s="36"/>
      <c r="AD892" s="36"/>
      <c r="AE892" s="36"/>
      <c r="AR892" s="192" t="s">
        <v>336</v>
      </c>
      <c r="AT892" s="192" t="s">
        <v>170</v>
      </c>
      <c r="AU892" s="192" t="s">
        <v>81</v>
      </c>
      <c r="AY892" s="19" t="s">
        <v>167</v>
      </c>
      <c r="BE892" s="193">
        <f>IF(N892="základní",J892,0)</f>
        <v>0</v>
      </c>
      <c r="BF892" s="193">
        <f>IF(N892="snížená",J892,0)</f>
        <v>0</v>
      </c>
      <c r="BG892" s="193">
        <f>IF(N892="zákl. přenesená",J892,0)</f>
        <v>0</v>
      </c>
      <c r="BH892" s="193">
        <f>IF(N892="sníž. přenesená",J892,0)</f>
        <v>0</v>
      </c>
      <c r="BI892" s="193">
        <f>IF(N892="nulová",J892,0)</f>
        <v>0</v>
      </c>
      <c r="BJ892" s="19" t="s">
        <v>81</v>
      </c>
      <c r="BK892" s="193">
        <f>ROUND(I892*H892,2)</f>
        <v>0</v>
      </c>
      <c r="BL892" s="19" t="s">
        <v>336</v>
      </c>
      <c r="BM892" s="192" t="s">
        <v>1190</v>
      </c>
    </row>
    <row r="893" spans="1:47" s="2" customFormat="1" ht="19.5">
      <c r="A893" s="36"/>
      <c r="B893" s="37"/>
      <c r="C893" s="38"/>
      <c r="D893" s="201" t="s">
        <v>397</v>
      </c>
      <c r="E893" s="38"/>
      <c r="F893" s="253" t="s">
        <v>1174</v>
      </c>
      <c r="G893" s="38"/>
      <c r="H893" s="38"/>
      <c r="I893" s="196"/>
      <c r="J893" s="38"/>
      <c r="K893" s="38"/>
      <c r="L893" s="41"/>
      <c r="M893" s="197"/>
      <c r="N893" s="198"/>
      <c r="O893" s="66"/>
      <c r="P893" s="66"/>
      <c r="Q893" s="66"/>
      <c r="R893" s="66"/>
      <c r="S893" s="66"/>
      <c r="T893" s="67"/>
      <c r="U893" s="36"/>
      <c r="V893" s="36"/>
      <c r="W893" s="36"/>
      <c r="X893" s="36"/>
      <c r="Y893" s="36"/>
      <c r="Z893" s="36"/>
      <c r="AA893" s="36"/>
      <c r="AB893" s="36"/>
      <c r="AC893" s="36"/>
      <c r="AD893" s="36"/>
      <c r="AE893" s="36"/>
      <c r="AT893" s="19" t="s">
        <v>397</v>
      </c>
      <c r="AU893" s="19" t="s">
        <v>81</v>
      </c>
    </row>
    <row r="894" spans="1:65" s="2" customFormat="1" ht="16.5" customHeight="1">
      <c r="A894" s="36"/>
      <c r="B894" s="37"/>
      <c r="C894" s="181" t="s">
        <v>1191</v>
      </c>
      <c r="D894" s="181" t="s">
        <v>170</v>
      </c>
      <c r="E894" s="182" t="s">
        <v>1192</v>
      </c>
      <c r="F894" s="183" t="s">
        <v>1193</v>
      </c>
      <c r="G894" s="184" t="s">
        <v>656</v>
      </c>
      <c r="H894" s="185">
        <v>3</v>
      </c>
      <c r="I894" s="186"/>
      <c r="J894" s="187">
        <f>ROUND(I894*H894,2)</f>
        <v>0</v>
      </c>
      <c r="K894" s="183" t="s">
        <v>369</v>
      </c>
      <c r="L894" s="41"/>
      <c r="M894" s="188" t="s">
        <v>21</v>
      </c>
      <c r="N894" s="189" t="s">
        <v>44</v>
      </c>
      <c r="O894" s="66"/>
      <c r="P894" s="190">
        <f>O894*H894</f>
        <v>0</v>
      </c>
      <c r="Q894" s="190">
        <v>0</v>
      </c>
      <c r="R894" s="190">
        <f>Q894*H894</f>
        <v>0</v>
      </c>
      <c r="S894" s="190">
        <v>0</v>
      </c>
      <c r="T894" s="191">
        <f>S894*H894</f>
        <v>0</v>
      </c>
      <c r="U894" s="36"/>
      <c r="V894" s="36"/>
      <c r="W894" s="36"/>
      <c r="X894" s="36"/>
      <c r="Y894" s="36"/>
      <c r="Z894" s="36"/>
      <c r="AA894" s="36"/>
      <c r="AB894" s="36"/>
      <c r="AC894" s="36"/>
      <c r="AD894" s="36"/>
      <c r="AE894" s="36"/>
      <c r="AR894" s="192" t="s">
        <v>336</v>
      </c>
      <c r="AT894" s="192" t="s">
        <v>170</v>
      </c>
      <c r="AU894" s="192" t="s">
        <v>81</v>
      </c>
      <c r="AY894" s="19" t="s">
        <v>167</v>
      </c>
      <c r="BE894" s="193">
        <f>IF(N894="základní",J894,0)</f>
        <v>0</v>
      </c>
      <c r="BF894" s="193">
        <f>IF(N894="snížená",J894,0)</f>
        <v>0</v>
      </c>
      <c r="BG894" s="193">
        <f>IF(N894="zákl. přenesená",J894,0)</f>
        <v>0</v>
      </c>
      <c r="BH894" s="193">
        <f>IF(N894="sníž. přenesená",J894,0)</f>
        <v>0</v>
      </c>
      <c r="BI894" s="193">
        <f>IF(N894="nulová",J894,0)</f>
        <v>0</v>
      </c>
      <c r="BJ894" s="19" t="s">
        <v>81</v>
      </c>
      <c r="BK894" s="193">
        <f>ROUND(I894*H894,2)</f>
        <v>0</v>
      </c>
      <c r="BL894" s="19" t="s">
        <v>336</v>
      </c>
      <c r="BM894" s="192" t="s">
        <v>1194</v>
      </c>
    </row>
    <row r="895" spans="1:47" s="2" customFormat="1" ht="19.5">
      <c r="A895" s="36"/>
      <c r="B895" s="37"/>
      <c r="C895" s="38"/>
      <c r="D895" s="201" t="s">
        <v>397</v>
      </c>
      <c r="E895" s="38"/>
      <c r="F895" s="253" t="s">
        <v>1174</v>
      </c>
      <c r="G895" s="38"/>
      <c r="H895" s="38"/>
      <c r="I895" s="196"/>
      <c r="J895" s="38"/>
      <c r="K895" s="38"/>
      <c r="L895" s="41"/>
      <c r="M895" s="197"/>
      <c r="N895" s="198"/>
      <c r="O895" s="66"/>
      <c r="P895" s="66"/>
      <c r="Q895" s="66"/>
      <c r="R895" s="66"/>
      <c r="S895" s="66"/>
      <c r="T895" s="67"/>
      <c r="U895" s="36"/>
      <c r="V895" s="36"/>
      <c r="W895" s="36"/>
      <c r="X895" s="36"/>
      <c r="Y895" s="36"/>
      <c r="Z895" s="36"/>
      <c r="AA895" s="36"/>
      <c r="AB895" s="36"/>
      <c r="AC895" s="36"/>
      <c r="AD895" s="36"/>
      <c r="AE895" s="36"/>
      <c r="AT895" s="19" t="s">
        <v>397</v>
      </c>
      <c r="AU895" s="19" t="s">
        <v>81</v>
      </c>
    </row>
    <row r="896" spans="1:65" s="2" customFormat="1" ht="16.5" customHeight="1">
      <c r="A896" s="36"/>
      <c r="B896" s="37"/>
      <c r="C896" s="181" t="s">
        <v>1195</v>
      </c>
      <c r="D896" s="181" t="s">
        <v>170</v>
      </c>
      <c r="E896" s="182" t="s">
        <v>1196</v>
      </c>
      <c r="F896" s="183" t="s">
        <v>1197</v>
      </c>
      <c r="G896" s="184" t="s">
        <v>656</v>
      </c>
      <c r="H896" s="185">
        <v>3</v>
      </c>
      <c r="I896" s="186"/>
      <c r="J896" s="187">
        <f>ROUND(I896*H896,2)</f>
        <v>0</v>
      </c>
      <c r="K896" s="183" t="s">
        <v>369</v>
      </c>
      <c r="L896" s="41"/>
      <c r="M896" s="188" t="s">
        <v>21</v>
      </c>
      <c r="N896" s="189" t="s">
        <v>44</v>
      </c>
      <c r="O896" s="66"/>
      <c r="P896" s="190">
        <f>O896*H896</f>
        <v>0</v>
      </c>
      <c r="Q896" s="190">
        <v>0</v>
      </c>
      <c r="R896" s="190">
        <f>Q896*H896</f>
        <v>0</v>
      </c>
      <c r="S896" s="190">
        <v>0</v>
      </c>
      <c r="T896" s="191">
        <f>S896*H896</f>
        <v>0</v>
      </c>
      <c r="U896" s="36"/>
      <c r="V896" s="36"/>
      <c r="W896" s="36"/>
      <c r="X896" s="36"/>
      <c r="Y896" s="36"/>
      <c r="Z896" s="36"/>
      <c r="AA896" s="36"/>
      <c r="AB896" s="36"/>
      <c r="AC896" s="36"/>
      <c r="AD896" s="36"/>
      <c r="AE896" s="36"/>
      <c r="AR896" s="192" t="s">
        <v>336</v>
      </c>
      <c r="AT896" s="192" t="s">
        <v>170</v>
      </c>
      <c r="AU896" s="192" t="s">
        <v>81</v>
      </c>
      <c r="AY896" s="19" t="s">
        <v>167</v>
      </c>
      <c r="BE896" s="193">
        <f>IF(N896="základní",J896,0)</f>
        <v>0</v>
      </c>
      <c r="BF896" s="193">
        <f>IF(N896="snížená",J896,0)</f>
        <v>0</v>
      </c>
      <c r="BG896" s="193">
        <f>IF(N896="zákl. přenesená",J896,0)</f>
        <v>0</v>
      </c>
      <c r="BH896" s="193">
        <f>IF(N896="sníž. přenesená",J896,0)</f>
        <v>0</v>
      </c>
      <c r="BI896" s="193">
        <f>IF(N896="nulová",J896,0)</f>
        <v>0</v>
      </c>
      <c r="BJ896" s="19" t="s">
        <v>81</v>
      </c>
      <c r="BK896" s="193">
        <f>ROUND(I896*H896,2)</f>
        <v>0</v>
      </c>
      <c r="BL896" s="19" t="s">
        <v>336</v>
      </c>
      <c r="BM896" s="192" t="s">
        <v>1198</v>
      </c>
    </row>
    <row r="897" spans="1:47" s="2" customFormat="1" ht="19.5">
      <c r="A897" s="36"/>
      <c r="B897" s="37"/>
      <c r="C897" s="38"/>
      <c r="D897" s="201" t="s">
        <v>397</v>
      </c>
      <c r="E897" s="38"/>
      <c r="F897" s="253" t="s">
        <v>1174</v>
      </c>
      <c r="G897" s="38"/>
      <c r="H897" s="38"/>
      <c r="I897" s="196"/>
      <c r="J897" s="38"/>
      <c r="K897" s="38"/>
      <c r="L897" s="41"/>
      <c r="M897" s="197"/>
      <c r="N897" s="198"/>
      <c r="O897" s="66"/>
      <c r="P897" s="66"/>
      <c r="Q897" s="66"/>
      <c r="R897" s="66"/>
      <c r="S897" s="66"/>
      <c r="T897" s="67"/>
      <c r="U897" s="36"/>
      <c r="V897" s="36"/>
      <c r="W897" s="36"/>
      <c r="X897" s="36"/>
      <c r="Y897" s="36"/>
      <c r="Z897" s="36"/>
      <c r="AA897" s="36"/>
      <c r="AB897" s="36"/>
      <c r="AC897" s="36"/>
      <c r="AD897" s="36"/>
      <c r="AE897" s="36"/>
      <c r="AT897" s="19" t="s">
        <v>397</v>
      </c>
      <c r="AU897" s="19" t="s">
        <v>81</v>
      </c>
    </row>
    <row r="898" spans="1:65" s="2" customFormat="1" ht="16.5" customHeight="1">
      <c r="A898" s="36"/>
      <c r="B898" s="37"/>
      <c r="C898" s="181" t="s">
        <v>1199</v>
      </c>
      <c r="D898" s="181" t="s">
        <v>170</v>
      </c>
      <c r="E898" s="182" t="s">
        <v>1200</v>
      </c>
      <c r="F898" s="183" t="s">
        <v>1201</v>
      </c>
      <c r="G898" s="184" t="s">
        <v>656</v>
      </c>
      <c r="H898" s="185">
        <v>3</v>
      </c>
      <c r="I898" s="186"/>
      <c r="J898" s="187">
        <f>ROUND(I898*H898,2)</f>
        <v>0</v>
      </c>
      <c r="K898" s="183" t="s">
        <v>369</v>
      </c>
      <c r="L898" s="41"/>
      <c r="M898" s="188" t="s">
        <v>21</v>
      </c>
      <c r="N898" s="189" t="s">
        <v>44</v>
      </c>
      <c r="O898" s="66"/>
      <c r="P898" s="190">
        <f>O898*H898</f>
        <v>0</v>
      </c>
      <c r="Q898" s="190">
        <v>0</v>
      </c>
      <c r="R898" s="190">
        <f>Q898*H898</f>
        <v>0</v>
      </c>
      <c r="S898" s="190">
        <v>0</v>
      </c>
      <c r="T898" s="191">
        <f>S898*H898</f>
        <v>0</v>
      </c>
      <c r="U898" s="36"/>
      <c r="V898" s="36"/>
      <c r="W898" s="36"/>
      <c r="X898" s="36"/>
      <c r="Y898" s="36"/>
      <c r="Z898" s="36"/>
      <c r="AA898" s="36"/>
      <c r="AB898" s="36"/>
      <c r="AC898" s="36"/>
      <c r="AD898" s="36"/>
      <c r="AE898" s="36"/>
      <c r="AR898" s="192" t="s">
        <v>336</v>
      </c>
      <c r="AT898" s="192" t="s">
        <v>170</v>
      </c>
      <c r="AU898" s="192" t="s">
        <v>81</v>
      </c>
      <c r="AY898" s="19" t="s">
        <v>167</v>
      </c>
      <c r="BE898" s="193">
        <f>IF(N898="základní",J898,0)</f>
        <v>0</v>
      </c>
      <c r="BF898" s="193">
        <f>IF(N898="snížená",J898,0)</f>
        <v>0</v>
      </c>
      <c r="BG898" s="193">
        <f>IF(N898="zákl. přenesená",J898,0)</f>
        <v>0</v>
      </c>
      <c r="BH898" s="193">
        <f>IF(N898="sníž. přenesená",J898,0)</f>
        <v>0</v>
      </c>
      <c r="BI898" s="193">
        <f>IF(N898="nulová",J898,0)</f>
        <v>0</v>
      </c>
      <c r="BJ898" s="19" t="s">
        <v>81</v>
      </c>
      <c r="BK898" s="193">
        <f>ROUND(I898*H898,2)</f>
        <v>0</v>
      </c>
      <c r="BL898" s="19" t="s">
        <v>336</v>
      </c>
      <c r="BM898" s="192" t="s">
        <v>1202</v>
      </c>
    </row>
    <row r="899" spans="1:47" s="2" customFormat="1" ht="19.5">
      <c r="A899" s="36"/>
      <c r="B899" s="37"/>
      <c r="C899" s="38"/>
      <c r="D899" s="201" t="s">
        <v>397</v>
      </c>
      <c r="E899" s="38"/>
      <c r="F899" s="253" t="s">
        <v>1174</v>
      </c>
      <c r="G899" s="38"/>
      <c r="H899" s="38"/>
      <c r="I899" s="196"/>
      <c r="J899" s="38"/>
      <c r="K899" s="38"/>
      <c r="L899" s="41"/>
      <c r="M899" s="255"/>
      <c r="N899" s="256"/>
      <c r="O899" s="257"/>
      <c r="P899" s="257"/>
      <c r="Q899" s="257"/>
      <c r="R899" s="257"/>
      <c r="S899" s="257"/>
      <c r="T899" s="258"/>
      <c r="U899" s="36"/>
      <c r="V899" s="36"/>
      <c r="W899" s="36"/>
      <c r="X899" s="36"/>
      <c r="Y899" s="36"/>
      <c r="Z899" s="36"/>
      <c r="AA899" s="36"/>
      <c r="AB899" s="36"/>
      <c r="AC899" s="36"/>
      <c r="AD899" s="36"/>
      <c r="AE899" s="36"/>
      <c r="AT899" s="19" t="s">
        <v>397</v>
      </c>
      <c r="AU899" s="19" t="s">
        <v>81</v>
      </c>
    </row>
    <row r="900" spans="1:31" s="2" customFormat="1" ht="6.95" customHeight="1">
      <c r="A900" s="36"/>
      <c r="B900" s="49"/>
      <c r="C900" s="50"/>
      <c r="D900" s="50"/>
      <c r="E900" s="50"/>
      <c r="F900" s="50"/>
      <c r="G900" s="50"/>
      <c r="H900" s="50"/>
      <c r="I900" s="50"/>
      <c r="J900" s="50"/>
      <c r="K900" s="50"/>
      <c r="L900" s="41"/>
      <c r="M900" s="36"/>
      <c r="O900" s="36"/>
      <c r="P900" s="36"/>
      <c r="Q900" s="36"/>
      <c r="R900" s="36"/>
      <c r="S900" s="36"/>
      <c r="T900" s="36"/>
      <c r="U900" s="36"/>
      <c r="V900" s="36"/>
      <c r="W900" s="36"/>
      <c r="X900" s="36"/>
      <c r="Y900" s="36"/>
      <c r="Z900" s="36"/>
      <c r="AA900" s="36"/>
      <c r="AB900" s="36"/>
      <c r="AC900" s="36"/>
      <c r="AD900" s="36"/>
      <c r="AE900" s="36"/>
    </row>
  </sheetData>
  <sheetProtection algorithmName="SHA-512" hashValue="+DdaFBofqej0IfD9fJgQuijn9iBB41XIOjsYjnjvfdOemGLTBy/ba5pnKCuEJSZdD7lPmtrnN4GQyOxMVxbTxw==" saltValue="ElHv753NPlY/EFPK3Pd/EhEUWPTZ66FTss/n9dFv3TotMuokwyqV8Kd1AlZxTimXZIWdgeE5XPZ4jE77SAIocw==" spinCount="100000" sheet="1" objects="1" scenarios="1" formatColumns="0" formatRows="0" autoFilter="0"/>
  <autoFilter ref="C94:K899"/>
  <mergeCells count="9">
    <mergeCell ref="E50:H50"/>
    <mergeCell ref="E85:H85"/>
    <mergeCell ref="E87:H87"/>
    <mergeCell ref="L2:V2"/>
    <mergeCell ref="E7:H7"/>
    <mergeCell ref="E9:H9"/>
    <mergeCell ref="E18:H18"/>
    <mergeCell ref="E27:H27"/>
    <mergeCell ref="E48:H48"/>
  </mergeCells>
  <hyperlinks>
    <hyperlink ref="F99" r:id="rId1" display="https://podminky.urs.cz/item/CS_URS_2022_01/340271045"/>
    <hyperlink ref="F103" r:id="rId2" display="https://podminky.urs.cz/item/CS_URS_2022_01/342291112"/>
    <hyperlink ref="F107" r:id="rId3" display="https://podminky.urs.cz/item/CS_URS_2022_01/342291121"/>
    <hyperlink ref="F111" r:id="rId4" display="https://podminky.urs.cz/item/CS_URS_2022_01/346272256"/>
    <hyperlink ref="F116" r:id="rId5" display="https://podminky.urs.cz/item/CS_URS_2022_01/611131121"/>
    <hyperlink ref="F122" r:id="rId6" display="https://podminky.urs.cz/item/CS_URS_2022_01/611325417"/>
    <hyperlink ref="F145" r:id="rId7" display="https://podminky.urs.cz/item/CS_URS_2022_01/612131101"/>
    <hyperlink ref="F149" r:id="rId8" display="https://podminky.urs.cz/item/CS_URS_2022_01/612131121"/>
    <hyperlink ref="F157" r:id="rId9" display="https://podminky.urs.cz/item/CS_URS_2022_01/612135101"/>
    <hyperlink ref="F161" r:id="rId10" display="https://podminky.urs.cz/item/CS_URS_2022_01/612142001"/>
    <hyperlink ref="F170" r:id="rId11" display="https://podminky.urs.cz/item/CS_URS_2022_01/612321111"/>
    <hyperlink ref="F174" r:id="rId12" display="https://podminky.urs.cz/item/CS_URS_2022_01/612325205"/>
    <hyperlink ref="F178" r:id="rId13" display="https://podminky.urs.cz/item/CS_URS_2022_01/612325417"/>
    <hyperlink ref="F225" r:id="rId14" display="https://podminky.urs.cz/item/CS_URS_2022_01/619991001"/>
    <hyperlink ref="F234" r:id="rId15" display="https://podminky.urs.cz/item/CS_URS_2022_01/619991011"/>
    <hyperlink ref="F241" r:id="rId16" display="https://podminky.urs.cz/item/CS_URS_2022_01/619996117"/>
    <hyperlink ref="F245" r:id="rId17" display="https://podminky.urs.cz/item/CS_URS_2022_01/619996145"/>
    <hyperlink ref="F250" r:id="rId18" display="https://podminky.urs.cz/item/CS_URS_2022_01/631312141"/>
    <hyperlink ref="F259" r:id="rId19" display="https://podminky.urs.cz/item/CS_URS_2022_01/632683112"/>
    <hyperlink ref="F267" r:id="rId20" display="https://podminky.urs.cz/item/CS_URS_2022_01/642942611"/>
    <hyperlink ref="F273" r:id="rId21" display="https://podminky.urs.cz/item/CS_URS_2022_01/949101111"/>
    <hyperlink ref="F286" r:id="rId22" display="https://podminky.urs.cz/item/CS_URS_2022_01/952901111"/>
    <hyperlink ref="F293" r:id="rId23" display="https://podminky.urs.cz/item/CS_URS_2022_01/962031132"/>
    <hyperlink ref="F297" r:id="rId24" display="https://podminky.urs.cz/item/CS_URS_2022_01/962031133"/>
    <hyperlink ref="F301" r:id="rId25" display="https://podminky.urs.cz/item/CS_URS_2022_01/965046111"/>
    <hyperlink ref="F305" r:id="rId26" display="https://podminky.urs.cz/item/CS_URS_2022_01/965046119"/>
    <hyperlink ref="F309" r:id="rId27" display="https://podminky.urs.cz/item/CS_URS_2022_01/965081213"/>
    <hyperlink ref="F313" r:id="rId28" display="https://podminky.urs.cz/item/CS_URS_2022_01/968072455"/>
    <hyperlink ref="F317" r:id="rId29" display="https://podminky.urs.cz/item/CS_URS_2022_01/968072456"/>
    <hyperlink ref="F321" r:id="rId30" display="https://podminky.urs.cz/item/CS_URS_2022_01/974031153"/>
    <hyperlink ref="F325" r:id="rId31" display="https://podminky.urs.cz/item/CS_URS_2022_01/974042553"/>
    <hyperlink ref="F329" r:id="rId32" display="https://podminky.urs.cz/item/CS_URS_2022_01/977211121"/>
    <hyperlink ref="F333" r:id="rId33" display="https://podminky.urs.cz/item/CS_URS_2022_01/978013191"/>
    <hyperlink ref="F344" r:id="rId34" display="https://podminky.urs.cz/item/CS_URS_2022_01/978059541"/>
    <hyperlink ref="F356" r:id="rId35" display="https://podminky.urs.cz/item/CS_URS_2022_01/997013211"/>
    <hyperlink ref="F358" r:id="rId36" display="https://podminky.urs.cz/item/CS_URS_2022_01/997013501"/>
    <hyperlink ref="F360" r:id="rId37" display="https://podminky.urs.cz/item/CS_URS_2022_01/997013509"/>
    <hyperlink ref="F364" r:id="rId38" display="https://podminky.urs.cz/item/CS_URS_2022_01/997013871"/>
    <hyperlink ref="F367" r:id="rId39" display="https://podminky.urs.cz/item/CS_URS_2022_01/998018001"/>
    <hyperlink ref="F371" r:id="rId40" display="https://podminky.urs.cz/item/CS_URS_2022_01/711411001"/>
    <hyperlink ref="F378" r:id="rId41" display="https://podminky.urs.cz/item/CS_URS_2022_01/711412001"/>
    <hyperlink ref="F385" r:id="rId42" display="https://podminky.urs.cz/item/CS_URS_2022_01/998711101"/>
    <hyperlink ref="F387" r:id="rId43" display="https://podminky.urs.cz/item/CS_URS_2022_01/998711181"/>
    <hyperlink ref="F390" r:id="rId44" display="https://podminky.urs.cz/item/CS_URS_2022_01/763131431"/>
    <hyperlink ref="F400" r:id="rId45" display="https://podminky.urs.cz/item/CS_URS_2022_01/763131471"/>
    <hyperlink ref="F406" r:id="rId46" display="https://podminky.urs.cz/item/CS_URS_2022_01/763131712"/>
    <hyperlink ref="F410" r:id="rId47" display="https://podminky.urs.cz/item/CS_URS_2022_01/763131714"/>
    <hyperlink ref="F414" r:id="rId48" display="https://podminky.urs.cz/item/CS_URS_2022_01/763131761"/>
    <hyperlink ref="F418" r:id="rId49" display="https://podminky.urs.cz/item/CS_URS_2022_01/763431001"/>
    <hyperlink ref="F428" r:id="rId50" display="https://podminky.urs.cz/item/CS_URS_2022_01/763431201"/>
    <hyperlink ref="F447" r:id="rId51" display="https://podminky.urs.cz/item/CS_URS_2022_01/763431801"/>
    <hyperlink ref="F452" r:id="rId52" display="https://podminky.urs.cz/item/CS_URS_2022_01/998763301"/>
    <hyperlink ref="F454" r:id="rId53" display="https://podminky.urs.cz/item/CS_URS_2022_01/998763381"/>
    <hyperlink ref="F463" r:id="rId54" display="https://podminky.urs.cz/item/CS_URS_2022_01/766691914"/>
    <hyperlink ref="F473" r:id="rId55" display="https://podminky.urs.cz/item/CS_URS_2022_01/998766201"/>
    <hyperlink ref="F476" r:id="rId56" display="https://podminky.urs.cz/item/CS_URS_2022_01/771111011"/>
    <hyperlink ref="F480" r:id="rId57" display="https://podminky.urs.cz/item/CS_URS_2022_01/771121011"/>
    <hyperlink ref="F484" r:id="rId58" display="https://podminky.urs.cz/item/CS_URS_2022_01/771151021"/>
    <hyperlink ref="F488" r:id="rId59" display="https://podminky.urs.cz/item/CS_URS_2022_01/771161021"/>
    <hyperlink ref="F494" r:id="rId60" display="https://podminky.urs.cz/item/CS_URS_2022_01/771574262"/>
    <hyperlink ref="F502" r:id="rId61" display="https://podminky.urs.cz/item/CS_URS_2022_01/771577111"/>
    <hyperlink ref="F506" r:id="rId62" display="https://podminky.urs.cz/item/CS_URS_2022_01/771577114"/>
    <hyperlink ref="F510" r:id="rId63" display="https://podminky.urs.cz/item/CS_URS_2022_01/771577115"/>
    <hyperlink ref="F514" r:id="rId64" display="https://podminky.urs.cz/item/CS_URS_2022_01/771591112"/>
    <hyperlink ref="F520" r:id="rId65" display="https://podminky.urs.cz/item/CS_URS_2022_01/771591115"/>
    <hyperlink ref="F532" r:id="rId66" display="https://podminky.urs.cz/item/CS_URS_2022_01/771591123"/>
    <hyperlink ref="F536" r:id="rId67" display="https://podminky.urs.cz/item/CS_URS_2022_01/771591237"/>
    <hyperlink ref="F542" r:id="rId68" display="https://podminky.urs.cz/item/CS_URS_2022_01/771591257"/>
    <hyperlink ref="F547" r:id="rId69" display="https://podminky.urs.cz/item/CS_URS_2022_01/771592011"/>
    <hyperlink ref="F551" r:id="rId70" display="https://podminky.urs.cz/item/CS_URS_2022_01/998771101"/>
    <hyperlink ref="F553" r:id="rId71" display="https://podminky.urs.cz/item/CS_URS_2022_01/998771181"/>
    <hyperlink ref="F556" r:id="rId72" display="https://podminky.urs.cz/item/CS_URS_2022_01/776111111"/>
    <hyperlink ref="F560" r:id="rId73" display="https://podminky.urs.cz/item/CS_URS_2022_01/776111311"/>
    <hyperlink ref="F564" r:id="rId74" display="https://podminky.urs.cz/item/CS_URS_2022_01/776121112"/>
    <hyperlink ref="F568" r:id="rId75" display="https://podminky.urs.cz/item/CS_URS_2022_01/776141122"/>
    <hyperlink ref="F572" r:id="rId76" display="https://podminky.urs.cz/item/CS_URS_2022_01/776201812"/>
    <hyperlink ref="F576" r:id="rId77" display="https://podminky.urs.cz/item/CS_URS_2022_01/776251111"/>
    <hyperlink ref="F586" r:id="rId78" display="https://podminky.urs.cz/item/CS_URS_2022_01/776251411"/>
    <hyperlink ref="F590" r:id="rId79" display="https://podminky.urs.cz/item/CS_URS_2022_01/776410811"/>
    <hyperlink ref="F594" r:id="rId80" display="https://podminky.urs.cz/item/CS_URS_2022_01/776421111"/>
    <hyperlink ref="F629" r:id="rId81" display="https://podminky.urs.cz/item/CS_URS_2022_01/776421711"/>
    <hyperlink ref="F638" r:id="rId82" display="https://podminky.urs.cz/item/CS_URS_2022_01/776991111"/>
    <hyperlink ref="F642" r:id="rId83" display="https://podminky.urs.cz/item/CS_URS_2022_01/776991121"/>
    <hyperlink ref="F646" r:id="rId84" display="https://podminky.urs.cz/item/CS_URS_2022_01/776991811"/>
    <hyperlink ref="F650" r:id="rId85" display="https://podminky.urs.cz/item/CS_URS_2022_01/998776101"/>
    <hyperlink ref="F652" r:id="rId86" display="https://podminky.urs.cz/item/CS_URS_2022_01/998776181"/>
    <hyperlink ref="F655" r:id="rId87" display="https://podminky.urs.cz/item/CS_URS_2022_01/781111011"/>
    <hyperlink ref="F659" r:id="rId88" display="https://podminky.urs.cz/item/CS_URS_2022_01/781121011"/>
    <hyperlink ref="F663" r:id="rId89" display="https://podminky.urs.cz/item/CS_URS_2022_01/781131112"/>
    <hyperlink ref="F677" r:id="rId90" display="https://podminky.urs.cz/item/CS_URS_2022_01/781131237"/>
    <hyperlink ref="F683" r:id="rId91" display="https://podminky.urs.cz/item/CS_URS_2022_01/781131257"/>
    <hyperlink ref="F688" r:id="rId92" display="https://podminky.urs.cz/item/CS_URS_2022_01/781161021"/>
    <hyperlink ref="F695" r:id="rId93" display="https://podminky.urs.cz/item/CS_URS_2022_01/781474154"/>
    <hyperlink ref="F709" r:id="rId94" display="https://podminky.urs.cz/item/CS_URS_2022_01/781477114"/>
    <hyperlink ref="F713" r:id="rId95" display="https://podminky.urs.cz/item/CS_URS_2022_01/781477115"/>
    <hyperlink ref="F717" r:id="rId96" display="https://podminky.urs.cz/item/CS_URS_2022_01/781495115"/>
    <hyperlink ref="F722" r:id="rId97" display="https://podminky.urs.cz/item/CS_URS_2022_01/781495124"/>
    <hyperlink ref="F726" r:id="rId98" display="https://podminky.urs.cz/item/CS_URS_2022_01/781495141"/>
    <hyperlink ref="F730" r:id="rId99" display="https://podminky.urs.cz/item/CS_URS_2022_01/781495143"/>
    <hyperlink ref="F734" r:id="rId100" display="https://podminky.urs.cz/item/CS_URS_2022_01/781495211"/>
    <hyperlink ref="F738" r:id="rId101" display="https://podminky.urs.cz/item/CS_URS_2022_01/998781101"/>
    <hyperlink ref="F740" r:id="rId102" display="https://podminky.urs.cz/item/CS_URS_2022_01/998781181"/>
    <hyperlink ref="F743" r:id="rId103" display="https://podminky.urs.cz/item/CS_URS_2022_01/783901453"/>
    <hyperlink ref="F747" r:id="rId104" display="https://podminky.urs.cz/item/CS_URS_2022_01/783913171"/>
    <hyperlink ref="F751" r:id="rId105" display="https://podminky.urs.cz/item/CS_URS_2022_01/783932165"/>
    <hyperlink ref="F756" r:id="rId106" display="https://podminky.urs.cz/item/CS_URS_2022_01/784111001"/>
    <hyperlink ref="F760" r:id="rId107" display="https://podminky.urs.cz/item/CS_URS_2022_01/784121001"/>
    <hyperlink ref="F809" r:id="rId108" display="https://podminky.urs.cz/item/CS_URS_2022_01/784121011"/>
    <hyperlink ref="F813" r:id="rId109" display="https://podminky.urs.cz/item/CS_URS_2022_01/784181121"/>
    <hyperlink ref="F821" r:id="rId110" display="https://podminky.urs.cz/item/CS_URS_2022_01/784211021"/>
    <hyperlink ref="F825" r:id="rId111" display="https://podminky.urs.cz/item/CS_URS_2022_01/784211121"/>
    <hyperlink ref="F875" r:id="rId112" display="https://podminky.urs.cz/item/CS_URS_2022_01/784211163"/>
    <hyperlink ref="F879" r:id="rId113" display="https://podminky.urs.cz/item/CS_URS_2022_01/784211167"/>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4"/>
</worksheet>
</file>

<file path=xl/worksheets/sheet3.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73">
      <selection activeCell="E29" sqref="E29:H2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4"/>
      <c r="M2" s="404"/>
      <c r="N2" s="404"/>
      <c r="O2" s="404"/>
      <c r="P2" s="404"/>
      <c r="Q2" s="404"/>
      <c r="R2" s="404"/>
      <c r="S2" s="404"/>
      <c r="T2" s="404"/>
      <c r="U2" s="404"/>
      <c r="V2" s="404"/>
      <c r="AT2" s="19" t="s">
        <v>90</v>
      </c>
    </row>
    <row r="3" spans="2:46" s="1" customFormat="1" ht="6.95" customHeight="1">
      <c r="B3" s="111"/>
      <c r="C3" s="112"/>
      <c r="D3" s="112"/>
      <c r="E3" s="112"/>
      <c r="F3" s="112"/>
      <c r="G3" s="112"/>
      <c r="H3" s="112"/>
      <c r="I3" s="112"/>
      <c r="J3" s="112"/>
      <c r="K3" s="112"/>
      <c r="L3" s="22"/>
      <c r="AT3" s="19" t="s">
        <v>83</v>
      </c>
    </row>
    <row r="4" spans="2:46" s="1" customFormat="1" ht="24.95" customHeight="1">
      <c r="B4" s="22"/>
      <c r="D4" s="113" t="s">
        <v>111</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5" t="str">
        <f>'Rekapitulace stavby'!K6</f>
        <v>Rekonstrukce kanceláří a výukových prostor v objektu NC, UPOL, tř. Miru 111, Olomouc</v>
      </c>
      <c r="F7" s="406"/>
      <c r="G7" s="406"/>
      <c r="H7" s="406"/>
      <c r="L7" s="22"/>
    </row>
    <row r="8" spans="2:12" s="1" customFormat="1" ht="12" customHeight="1">
      <c r="B8" s="22"/>
      <c r="D8" s="115" t="s">
        <v>124</v>
      </c>
      <c r="L8" s="22"/>
    </row>
    <row r="9" spans="1:31" s="2" customFormat="1" ht="16.5" customHeight="1">
      <c r="A9" s="36"/>
      <c r="B9" s="41"/>
      <c r="C9" s="36"/>
      <c r="D9" s="36"/>
      <c r="E9" s="405" t="s">
        <v>1203</v>
      </c>
      <c r="F9" s="408"/>
      <c r="G9" s="408"/>
      <c r="H9" s="408"/>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1204</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07" t="s">
        <v>1205</v>
      </c>
      <c r="F11" s="408"/>
      <c r="G11" s="408"/>
      <c r="H11" s="408"/>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19</v>
      </c>
      <c r="G13" s="36"/>
      <c r="H13" s="36"/>
      <c r="I13" s="115" t="s">
        <v>20</v>
      </c>
      <c r="J13" s="105" t="s">
        <v>21</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22</v>
      </c>
      <c r="E14" s="36"/>
      <c r="F14" s="105" t="s">
        <v>23</v>
      </c>
      <c r="G14" s="36"/>
      <c r="H14" s="36"/>
      <c r="I14" s="115" t="s">
        <v>24</v>
      </c>
      <c r="J14" s="117" t="str">
        <f>'Rekapitulace stavby'!AN8</f>
        <v>6. 5. 2022</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26</v>
      </c>
      <c r="E16" s="36"/>
      <c r="F16" s="36"/>
      <c r="G16" s="36"/>
      <c r="H16" s="36"/>
      <c r="I16" s="115" t="s">
        <v>27</v>
      </c>
      <c r="J16" s="105" t="s">
        <v>21</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5" t="s">
        <v>29</v>
      </c>
      <c r="J17" s="105" t="s">
        <v>21</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30</v>
      </c>
      <c r="E19" s="36"/>
      <c r="F19" s="36"/>
      <c r="G19" s="36"/>
      <c r="H19" s="36"/>
      <c r="I19" s="115" t="s">
        <v>27</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5" t="s">
        <v>29</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32</v>
      </c>
      <c r="E22" s="36"/>
      <c r="F22" s="36"/>
      <c r="G22" s="36"/>
      <c r="H22" s="36"/>
      <c r="I22" s="115" t="s">
        <v>27</v>
      </c>
      <c r="J22" s="105" t="s">
        <v>21</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5" t="s">
        <v>29</v>
      </c>
      <c r="J23" s="105" t="s">
        <v>21</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35</v>
      </c>
      <c r="E25" s="36"/>
      <c r="F25" s="36"/>
      <c r="G25" s="36"/>
      <c r="H25" s="36"/>
      <c r="I25" s="115" t="s">
        <v>27</v>
      </c>
      <c r="J25" s="105" t="s">
        <v>21</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
        <v>1206</v>
      </c>
      <c r="F26" s="36"/>
      <c r="G26" s="36"/>
      <c r="H26" s="36"/>
      <c r="I26" s="115" t="s">
        <v>29</v>
      </c>
      <c r="J26" s="105" t="s">
        <v>21</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37</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334.5" customHeight="1">
      <c r="A29" s="118"/>
      <c r="B29" s="119"/>
      <c r="C29" s="118"/>
      <c r="D29" s="118"/>
      <c r="E29" s="411" t="s">
        <v>1207</v>
      </c>
      <c r="F29" s="411"/>
      <c r="G29" s="411"/>
      <c r="H29" s="411"/>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25.35" customHeight="1">
      <c r="A32" s="36"/>
      <c r="B32" s="41"/>
      <c r="C32" s="36"/>
      <c r="D32" s="122" t="s">
        <v>39</v>
      </c>
      <c r="E32" s="36"/>
      <c r="F32" s="36"/>
      <c r="G32" s="36"/>
      <c r="H32" s="36"/>
      <c r="I32" s="36"/>
      <c r="J32" s="123">
        <f>ROUND(J97,2)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1"/>
      <c r="E33" s="121"/>
      <c r="F33" s="121"/>
      <c r="G33" s="121"/>
      <c r="H33" s="121"/>
      <c r="I33" s="121"/>
      <c r="J33" s="121"/>
      <c r="K33" s="121"/>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4" t="s">
        <v>41</v>
      </c>
      <c r="G34" s="36"/>
      <c r="H34" s="36"/>
      <c r="I34" s="124" t="s">
        <v>40</v>
      </c>
      <c r="J34" s="124" t="s">
        <v>42</v>
      </c>
      <c r="K34" s="36"/>
      <c r="L34" s="116"/>
      <c r="S34" s="36"/>
      <c r="T34" s="36"/>
      <c r="U34" s="36"/>
      <c r="V34" s="36"/>
      <c r="W34" s="36"/>
      <c r="X34" s="36"/>
      <c r="Y34" s="36"/>
      <c r="Z34" s="36"/>
      <c r="AA34" s="36"/>
      <c r="AB34" s="36"/>
      <c r="AC34" s="36"/>
      <c r="AD34" s="36"/>
      <c r="AE34" s="36"/>
    </row>
    <row r="35" spans="1:31" s="2" customFormat="1" ht="14.45" customHeight="1">
      <c r="A35" s="36"/>
      <c r="B35" s="41"/>
      <c r="C35" s="36"/>
      <c r="D35" s="125" t="s">
        <v>43</v>
      </c>
      <c r="E35" s="115" t="s">
        <v>44</v>
      </c>
      <c r="F35" s="126">
        <f>ROUND((SUM(BE97:BE163)),2)</f>
        <v>0</v>
      </c>
      <c r="G35" s="36"/>
      <c r="H35" s="36"/>
      <c r="I35" s="127">
        <v>0.21</v>
      </c>
      <c r="J35" s="126">
        <f>ROUND(((SUM(BE97:BE163))*I35),2)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45</v>
      </c>
      <c r="F36" s="126">
        <f>ROUND((SUM(BF97:BF163)),2)</f>
        <v>0</v>
      </c>
      <c r="G36" s="36"/>
      <c r="H36" s="36"/>
      <c r="I36" s="127">
        <v>0.15</v>
      </c>
      <c r="J36" s="126">
        <f>ROUND(((SUM(BF97:BF163))*I36),2)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46</v>
      </c>
      <c r="F37" s="126">
        <f>ROUND((SUM(BG97:BG163)),2)</f>
        <v>0</v>
      </c>
      <c r="G37" s="36"/>
      <c r="H37" s="36"/>
      <c r="I37" s="127">
        <v>0.21</v>
      </c>
      <c r="J37" s="126">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47</v>
      </c>
      <c r="F38" s="126">
        <f>ROUND((SUM(BH97:BH163)),2)</f>
        <v>0</v>
      </c>
      <c r="G38" s="36"/>
      <c r="H38" s="36"/>
      <c r="I38" s="127">
        <v>0.15</v>
      </c>
      <c r="J38" s="126">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48</v>
      </c>
      <c r="F39" s="126">
        <f>ROUND((SUM(BI97:BI163)),2)</f>
        <v>0</v>
      </c>
      <c r="G39" s="36"/>
      <c r="H39" s="36"/>
      <c r="I39" s="127">
        <v>0</v>
      </c>
      <c r="J39" s="126">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8"/>
      <c r="D41" s="129" t="s">
        <v>49</v>
      </c>
      <c r="E41" s="130"/>
      <c r="F41" s="130"/>
      <c r="G41" s="131" t="s">
        <v>50</v>
      </c>
      <c r="H41" s="132" t="s">
        <v>51</v>
      </c>
      <c r="I41" s="130"/>
      <c r="J41" s="133">
        <f>SUM(J32:J39)</f>
        <v>0</v>
      </c>
      <c r="K41" s="134"/>
      <c r="L41" s="116"/>
      <c r="S41" s="36"/>
      <c r="T41" s="36"/>
      <c r="U41" s="36"/>
      <c r="V41" s="36"/>
      <c r="W41" s="36"/>
      <c r="X41" s="36"/>
      <c r="Y41" s="36"/>
      <c r="Z41" s="36"/>
      <c r="AA41" s="36"/>
      <c r="AB41" s="36"/>
      <c r="AC41" s="36"/>
      <c r="AD41" s="36"/>
      <c r="AE41" s="36"/>
    </row>
    <row r="42" spans="1:31" s="2" customFormat="1" ht="14.45" customHeight="1">
      <c r="A42" s="36"/>
      <c r="B42" s="135"/>
      <c r="C42" s="136"/>
      <c r="D42" s="136"/>
      <c r="E42" s="136"/>
      <c r="F42" s="136"/>
      <c r="G42" s="136"/>
      <c r="H42" s="136"/>
      <c r="I42" s="136"/>
      <c r="J42" s="136"/>
      <c r="K42" s="136"/>
      <c r="L42" s="116"/>
      <c r="S42" s="36"/>
      <c r="T42" s="36"/>
      <c r="U42" s="36"/>
      <c r="V42" s="36"/>
      <c r="W42" s="36"/>
      <c r="X42" s="36"/>
      <c r="Y42" s="36"/>
      <c r="Z42" s="36"/>
      <c r="AA42" s="36"/>
      <c r="AB42" s="36"/>
      <c r="AC42" s="36"/>
      <c r="AD42" s="36"/>
      <c r="AE42" s="36"/>
    </row>
    <row r="46" spans="1:31" s="2" customFormat="1" ht="6.95" customHeight="1">
      <c r="A46" s="36"/>
      <c r="B46" s="137"/>
      <c r="C46" s="138"/>
      <c r="D46" s="138"/>
      <c r="E46" s="138"/>
      <c r="F46" s="138"/>
      <c r="G46" s="138"/>
      <c r="H46" s="138"/>
      <c r="I46" s="138"/>
      <c r="J46" s="138"/>
      <c r="K46" s="138"/>
      <c r="L46" s="116"/>
      <c r="S46" s="36"/>
      <c r="T46" s="36"/>
      <c r="U46" s="36"/>
      <c r="V46" s="36"/>
      <c r="W46" s="36"/>
      <c r="X46" s="36"/>
      <c r="Y46" s="36"/>
      <c r="Z46" s="36"/>
      <c r="AA46" s="36"/>
      <c r="AB46" s="36"/>
      <c r="AC46" s="36"/>
      <c r="AD46" s="36"/>
      <c r="AE46" s="36"/>
    </row>
    <row r="47" spans="1:31" s="2" customFormat="1" ht="24.95" customHeight="1">
      <c r="A47" s="36"/>
      <c r="B47" s="37"/>
      <c r="C47" s="25" t="s">
        <v>132</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12" t="str">
        <f>E7</f>
        <v>Rekonstrukce kanceláří a výukových prostor v objektu NC, UPOL, tř. Miru 111, Olomouc</v>
      </c>
      <c r="F50" s="413"/>
      <c r="G50" s="413"/>
      <c r="H50" s="413"/>
      <c r="I50" s="38"/>
      <c r="J50" s="38"/>
      <c r="K50" s="38"/>
      <c r="L50" s="116"/>
      <c r="S50" s="36"/>
      <c r="T50" s="36"/>
      <c r="U50" s="36"/>
      <c r="V50" s="36"/>
      <c r="W50" s="36"/>
      <c r="X50" s="36"/>
      <c r="Y50" s="36"/>
      <c r="Z50" s="36"/>
      <c r="AA50" s="36"/>
      <c r="AB50" s="36"/>
      <c r="AC50" s="36"/>
      <c r="AD50" s="36"/>
      <c r="AE50" s="36"/>
    </row>
    <row r="51" spans="2:12" s="1" customFormat="1" ht="12" customHeight="1">
      <c r="B51" s="23"/>
      <c r="C51" s="31" t="s">
        <v>124</v>
      </c>
      <c r="D51" s="24"/>
      <c r="E51" s="24"/>
      <c r="F51" s="24"/>
      <c r="G51" s="24"/>
      <c r="H51" s="24"/>
      <c r="I51" s="24"/>
      <c r="J51" s="24"/>
      <c r="K51" s="24"/>
      <c r="L51" s="22"/>
    </row>
    <row r="52" spans="1:31" s="2" customFormat="1" ht="16.5" customHeight="1">
      <c r="A52" s="36"/>
      <c r="B52" s="37"/>
      <c r="C52" s="38"/>
      <c r="D52" s="38"/>
      <c r="E52" s="412" t="s">
        <v>1203</v>
      </c>
      <c r="F52" s="414"/>
      <c r="G52" s="414"/>
      <c r="H52" s="414"/>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1204</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1" t="str">
        <f>E11</f>
        <v>2022/HEX/01-14-1 - D.1.4.1-Zařízení zdravotně technických instalací</v>
      </c>
      <c r="F54" s="414"/>
      <c r="G54" s="414"/>
      <c r="H54" s="414"/>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31" t="s">
        <v>24</v>
      </c>
      <c r="J56" s="61" t="str">
        <f>IF(J14="","",J14)</f>
        <v>6. 5. 2022</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UPOL FTK Olomouc</v>
      </c>
      <c r="G58" s="38"/>
      <c r="H58" s="38"/>
      <c r="I58" s="31" t="s">
        <v>32</v>
      </c>
      <c r="J58" s="34" t="str">
        <f>E23</f>
        <v>HEXAPLAN INTERNATIONAL spol. s r.o.</v>
      </c>
      <c r="K58" s="38"/>
      <c r="L58" s="116"/>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31" t="s">
        <v>35</v>
      </c>
      <c r="J59" s="34" t="str">
        <f>E26</f>
        <v>Ing.M.Patočka</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39" t="s">
        <v>133</v>
      </c>
      <c r="D61" s="140"/>
      <c r="E61" s="140"/>
      <c r="F61" s="140"/>
      <c r="G61" s="140"/>
      <c r="H61" s="140"/>
      <c r="I61" s="140"/>
      <c r="J61" s="141" t="s">
        <v>134</v>
      </c>
      <c r="K61" s="140"/>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2" t="s">
        <v>71</v>
      </c>
      <c r="D63" s="38"/>
      <c r="E63" s="38"/>
      <c r="F63" s="38"/>
      <c r="G63" s="38"/>
      <c r="H63" s="38"/>
      <c r="I63" s="38"/>
      <c r="J63" s="79">
        <f>J97</f>
        <v>0</v>
      </c>
      <c r="K63" s="38"/>
      <c r="L63" s="116"/>
      <c r="S63" s="36"/>
      <c r="T63" s="36"/>
      <c r="U63" s="36"/>
      <c r="V63" s="36"/>
      <c r="W63" s="36"/>
      <c r="X63" s="36"/>
      <c r="Y63" s="36"/>
      <c r="Z63" s="36"/>
      <c r="AA63" s="36"/>
      <c r="AB63" s="36"/>
      <c r="AC63" s="36"/>
      <c r="AD63" s="36"/>
      <c r="AE63" s="36"/>
      <c r="AU63" s="19" t="s">
        <v>135</v>
      </c>
    </row>
    <row r="64" spans="2:12" s="9" customFormat="1" ht="24.95" customHeight="1">
      <c r="B64" s="143"/>
      <c r="C64" s="144"/>
      <c r="D64" s="145" t="s">
        <v>1208</v>
      </c>
      <c r="E64" s="146"/>
      <c r="F64" s="146"/>
      <c r="G64" s="146"/>
      <c r="H64" s="146"/>
      <c r="I64" s="146"/>
      <c r="J64" s="147">
        <f>J98</f>
        <v>0</v>
      </c>
      <c r="K64" s="144"/>
      <c r="L64" s="148"/>
    </row>
    <row r="65" spans="2:12" s="9" customFormat="1" ht="24.95" customHeight="1">
      <c r="B65" s="143"/>
      <c r="C65" s="144"/>
      <c r="D65" s="145" t="s">
        <v>1209</v>
      </c>
      <c r="E65" s="146"/>
      <c r="F65" s="146"/>
      <c r="G65" s="146"/>
      <c r="H65" s="146"/>
      <c r="I65" s="146"/>
      <c r="J65" s="147">
        <f>J103</f>
        <v>0</v>
      </c>
      <c r="K65" s="144"/>
      <c r="L65" s="148"/>
    </row>
    <row r="66" spans="2:12" s="9" customFormat="1" ht="24.95" customHeight="1">
      <c r="B66" s="143"/>
      <c r="C66" s="144"/>
      <c r="D66" s="145" t="s">
        <v>1210</v>
      </c>
      <c r="E66" s="146"/>
      <c r="F66" s="146"/>
      <c r="G66" s="146"/>
      <c r="H66" s="146"/>
      <c r="I66" s="146"/>
      <c r="J66" s="147">
        <f>J108</f>
        <v>0</v>
      </c>
      <c r="K66" s="144"/>
      <c r="L66" s="148"/>
    </row>
    <row r="67" spans="2:12" s="9" customFormat="1" ht="24.95" customHeight="1">
      <c r="B67" s="143"/>
      <c r="C67" s="144"/>
      <c r="D67" s="145" t="s">
        <v>1211</v>
      </c>
      <c r="E67" s="146"/>
      <c r="F67" s="146"/>
      <c r="G67" s="146"/>
      <c r="H67" s="146"/>
      <c r="I67" s="146"/>
      <c r="J67" s="147">
        <f>J113</f>
        <v>0</v>
      </c>
      <c r="K67" s="144"/>
      <c r="L67" s="148"/>
    </row>
    <row r="68" spans="2:12" s="9" customFormat="1" ht="24.95" customHeight="1">
      <c r="B68" s="143"/>
      <c r="C68" s="144"/>
      <c r="D68" s="145" t="s">
        <v>1212</v>
      </c>
      <c r="E68" s="146"/>
      <c r="F68" s="146"/>
      <c r="G68" s="146"/>
      <c r="H68" s="146"/>
      <c r="I68" s="146"/>
      <c r="J68" s="147">
        <f>J118</f>
        <v>0</v>
      </c>
      <c r="K68" s="144"/>
      <c r="L68" s="148"/>
    </row>
    <row r="69" spans="2:12" s="9" customFormat="1" ht="24.95" customHeight="1">
      <c r="B69" s="143"/>
      <c r="C69" s="144"/>
      <c r="D69" s="145" t="s">
        <v>1213</v>
      </c>
      <c r="E69" s="146"/>
      <c r="F69" s="146"/>
      <c r="G69" s="146"/>
      <c r="H69" s="146"/>
      <c r="I69" s="146"/>
      <c r="J69" s="147">
        <f>J123</f>
        <v>0</v>
      </c>
      <c r="K69" s="144"/>
      <c r="L69" s="148"/>
    </row>
    <row r="70" spans="2:12" s="9" customFormat="1" ht="24.95" customHeight="1">
      <c r="B70" s="143"/>
      <c r="C70" s="144"/>
      <c r="D70" s="145" t="s">
        <v>1214</v>
      </c>
      <c r="E70" s="146"/>
      <c r="F70" s="146"/>
      <c r="G70" s="146"/>
      <c r="H70" s="146"/>
      <c r="I70" s="146"/>
      <c r="J70" s="147">
        <f>J131</f>
        <v>0</v>
      </c>
      <c r="K70" s="144"/>
      <c r="L70" s="148"/>
    </row>
    <row r="71" spans="2:12" s="9" customFormat="1" ht="24.95" customHeight="1">
      <c r="B71" s="143"/>
      <c r="C71" s="144"/>
      <c r="D71" s="145" t="s">
        <v>1215</v>
      </c>
      <c r="E71" s="146"/>
      <c r="F71" s="146"/>
      <c r="G71" s="146"/>
      <c r="H71" s="146"/>
      <c r="I71" s="146"/>
      <c r="J71" s="147">
        <f>J135</f>
        <v>0</v>
      </c>
      <c r="K71" s="144"/>
      <c r="L71" s="148"/>
    </row>
    <row r="72" spans="2:12" s="10" customFormat="1" ht="19.9" customHeight="1">
      <c r="B72" s="149"/>
      <c r="C72" s="99"/>
      <c r="D72" s="150" t="s">
        <v>1216</v>
      </c>
      <c r="E72" s="151"/>
      <c r="F72" s="151"/>
      <c r="G72" s="151"/>
      <c r="H72" s="151"/>
      <c r="I72" s="151"/>
      <c r="J72" s="152">
        <f>J136</f>
        <v>0</v>
      </c>
      <c r="K72" s="99"/>
      <c r="L72" s="153"/>
    </row>
    <row r="73" spans="2:12" s="10" customFormat="1" ht="19.9" customHeight="1">
      <c r="B73" s="149"/>
      <c r="C73" s="99"/>
      <c r="D73" s="150" t="s">
        <v>1217</v>
      </c>
      <c r="E73" s="151"/>
      <c r="F73" s="151"/>
      <c r="G73" s="151"/>
      <c r="H73" s="151"/>
      <c r="I73" s="151"/>
      <c r="J73" s="152">
        <f>J147</f>
        <v>0</v>
      </c>
      <c r="K73" s="99"/>
      <c r="L73" s="153"/>
    </row>
    <row r="74" spans="2:12" s="10" customFormat="1" ht="19.9" customHeight="1">
      <c r="B74" s="149"/>
      <c r="C74" s="99"/>
      <c r="D74" s="150" t="s">
        <v>1218</v>
      </c>
      <c r="E74" s="151"/>
      <c r="F74" s="151"/>
      <c r="G74" s="151"/>
      <c r="H74" s="151"/>
      <c r="I74" s="151"/>
      <c r="J74" s="152">
        <f>J154</f>
        <v>0</v>
      </c>
      <c r="K74" s="99"/>
      <c r="L74" s="153"/>
    </row>
    <row r="75" spans="2:12" s="9" customFormat="1" ht="24.95" customHeight="1">
      <c r="B75" s="143"/>
      <c r="C75" s="144"/>
      <c r="D75" s="145" t="s">
        <v>1219</v>
      </c>
      <c r="E75" s="146"/>
      <c r="F75" s="146"/>
      <c r="G75" s="146"/>
      <c r="H75" s="146"/>
      <c r="I75" s="146"/>
      <c r="J75" s="147">
        <f>J160</f>
        <v>0</v>
      </c>
      <c r="K75" s="144"/>
      <c r="L75" s="148"/>
    </row>
    <row r="76" spans="1:31" s="2" customFormat="1" ht="21.75" customHeight="1">
      <c r="A76" s="36"/>
      <c r="B76" s="37"/>
      <c r="C76" s="38"/>
      <c r="D76" s="38"/>
      <c r="E76" s="38"/>
      <c r="F76" s="38"/>
      <c r="G76" s="38"/>
      <c r="H76" s="38"/>
      <c r="I76" s="38"/>
      <c r="J76" s="38"/>
      <c r="K76" s="38"/>
      <c r="L76" s="116"/>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50"/>
      <c r="J77" s="50"/>
      <c r="K77" s="50"/>
      <c r="L77" s="116"/>
      <c r="S77" s="36"/>
      <c r="T77" s="36"/>
      <c r="U77" s="36"/>
      <c r="V77" s="36"/>
      <c r="W77" s="36"/>
      <c r="X77" s="36"/>
      <c r="Y77" s="36"/>
      <c r="Z77" s="36"/>
      <c r="AA77" s="36"/>
      <c r="AB77" s="36"/>
      <c r="AC77" s="36"/>
      <c r="AD77" s="36"/>
      <c r="AE77" s="36"/>
    </row>
    <row r="81" spans="1:31" s="2" customFormat="1" ht="6.95" customHeight="1">
      <c r="A81" s="36"/>
      <c r="B81" s="51"/>
      <c r="C81" s="52"/>
      <c r="D81" s="52"/>
      <c r="E81" s="52"/>
      <c r="F81" s="52"/>
      <c r="G81" s="52"/>
      <c r="H81" s="52"/>
      <c r="I81" s="52"/>
      <c r="J81" s="52"/>
      <c r="K81" s="52"/>
      <c r="L81" s="116"/>
      <c r="S81" s="36"/>
      <c r="T81" s="36"/>
      <c r="U81" s="36"/>
      <c r="V81" s="36"/>
      <c r="W81" s="36"/>
      <c r="X81" s="36"/>
      <c r="Y81" s="36"/>
      <c r="Z81" s="36"/>
      <c r="AA81" s="36"/>
      <c r="AB81" s="36"/>
      <c r="AC81" s="36"/>
      <c r="AD81" s="36"/>
      <c r="AE81" s="36"/>
    </row>
    <row r="82" spans="1:31" s="2" customFormat="1" ht="24.95" customHeight="1">
      <c r="A82" s="36"/>
      <c r="B82" s="37"/>
      <c r="C82" s="25" t="s">
        <v>152</v>
      </c>
      <c r="D82" s="38"/>
      <c r="E82" s="38"/>
      <c r="F82" s="38"/>
      <c r="G82" s="38"/>
      <c r="H82" s="38"/>
      <c r="I82" s="38"/>
      <c r="J82" s="38"/>
      <c r="K82" s="38"/>
      <c r="L82" s="116"/>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6"/>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38"/>
      <c r="J84" s="38"/>
      <c r="K84" s="38"/>
      <c r="L84" s="116"/>
      <c r="S84" s="36"/>
      <c r="T84" s="36"/>
      <c r="U84" s="36"/>
      <c r="V84" s="36"/>
      <c r="W84" s="36"/>
      <c r="X84" s="36"/>
      <c r="Y84" s="36"/>
      <c r="Z84" s="36"/>
      <c r="AA84" s="36"/>
      <c r="AB84" s="36"/>
      <c r="AC84" s="36"/>
      <c r="AD84" s="36"/>
      <c r="AE84" s="36"/>
    </row>
    <row r="85" spans="1:31" s="2" customFormat="1" ht="16.5" customHeight="1">
      <c r="A85" s="36"/>
      <c r="B85" s="37"/>
      <c r="C85" s="38"/>
      <c r="D85" s="38"/>
      <c r="E85" s="412" t="str">
        <f>E7</f>
        <v>Rekonstrukce kanceláří a výukových prostor v objektu NC, UPOL, tř. Miru 111, Olomouc</v>
      </c>
      <c r="F85" s="413"/>
      <c r="G85" s="413"/>
      <c r="H85" s="413"/>
      <c r="I85" s="38"/>
      <c r="J85" s="38"/>
      <c r="K85" s="38"/>
      <c r="L85" s="116"/>
      <c r="S85" s="36"/>
      <c r="T85" s="36"/>
      <c r="U85" s="36"/>
      <c r="V85" s="36"/>
      <c r="W85" s="36"/>
      <c r="X85" s="36"/>
      <c r="Y85" s="36"/>
      <c r="Z85" s="36"/>
      <c r="AA85" s="36"/>
      <c r="AB85" s="36"/>
      <c r="AC85" s="36"/>
      <c r="AD85" s="36"/>
      <c r="AE85" s="36"/>
    </row>
    <row r="86" spans="2:12" s="1" customFormat="1" ht="12" customHeight="1">
      <c r="B86" s="23"/>
      <c r="C86" s="31" t="s">
        <v>124</v>
      </c>
      <c r="D86" s="24"/>
      <c r="E86" s="24"/>
      <c r="F86" s="24"/>
      <c r="G86" s="24"/>
      <c r="H86" s="24"/>
      <c r="I86" s="24"/>
      <c r="J86" s="24"/>
      <c r="K86" s="24"/>
      <c r="L86" s="22"/>
    </row>
    <row r="87" spans="1:31" s="2" customFormat="1" ht="16.5" customHeight="1">
      <c r="A87" s="36"/>
      <c r="B87" s="37"/>
      <c r="C87" s="38"/>
      <c r="D87" s="38"/>
      <c r="E87" s="412" t="s">
        <v>1203</v>
      </c>
      <c r="F87" s="414"/>
      <c r="G87" s="414"/>
      <c r="H87" s="414"/>
      <c r="I87" s="38"/>
      <c r="J87" s="38"/>
      <c r="K87" s="38"/>
      <c r="L87" s="116"/>
      <c r="S87" s="36"/>
      <c r="T87" s="36"/>
      <c r="U87" s="36"/>
      <c r="V87" s="36"/>
      <c r="W87" s="36"/>
      <c r="X87" s="36"/>
      <c r="Y87" s="36"/>
      <c r="Z87" s="36"/>
      <c r="AA87" s="36"/>
      <c r="AB87" s="36"/>
      <c r="AC87" s="36"/>
      <c r="AD87" s="36"/>
      <c r="AE87" s="36"/>
    </row>
    <row r="88" spans="1:31" s="2" customFormat="1" ht="12" customHeight="1">
      <c r="A88" s="36"/>
      <c r="B88" s="37"/>
      <c r="C88" s="31" t="s">
        <v>1204</v>
      </c>
      <c r="D88" s="38"/>
      <c r="E88" s="38"/>
      <c r="F88" s="38"/>
      <c r="G88" s="38"/>
      <c r="H88" s="38"/>
      <c r="I88" s="38"/>
      <c r="J88" s="38"/>
      <c r="K88" s="38"/>
      <c r="L88" s="116"/>
      <c r="S88" s="36"/>
      <c r="T88" s="36"/>
      <c r="U88" s="36"/>
      <c r="V88" s="36"/>
      <c r="W88" s="36"/>
      <c r="X88" s="36"/>
      <c r="Y88" s="36"/>
      <c r="Z88" s="36"/>
      <c r="AA88" s="36"/>
      <c r="AB88" s="36"/>
      <c r="AC88" s="36"/>
      <c r="AD88" s="36"/>
      <c r="AE88" s="36"/>
    </row>
    <row r="89" spans="1:31" s="2" customFormat="1" ht="16.5" customHeight="1">
      <c r="A89" s="36"/>
      <c r="B89" s="37"/>
      <c r="C89" s="38"/>
      <c r="D89" s="38"/>
      <c r="E89" s="361" t="str">
        <f>E11</f>
        <v>2022/HEX/01-14-1 - D.1.4.1-Zařízení zdravotně technických instalací</v>
      </c>
      <c r="F89" s="414"/>
      <c r="G89" s="414"/>
      <c r="H89" s="414"/>
      <c r="I89" s="38"/>
      <c r="J89" s="38"/>
      <c r="K89" s="38"/>
      <c r="L89" s="116"/>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16"/>
      <c r="S90" s="36"/>
      <c r="T90" s="36"/>
      <c r="U90" s="36"/>
      <c r="V90" s="36"/>
      <c r="W90" s="36"/>
      <c r="X90" s="36"/>
      <c r="Y90" s="36"/>
      <c r="Z90" s="36"/>
      <c r="AA90" s="36"/>
      <c r="AB90" s="36"/>
      <c r="AC90" s="36"/>
      <c r="AD90" s="36"/>
      <c r="AE90" s="36"/>
    </row>
    <row r="91" spans="1:31" s="2" customFormat="1" ht="12" customHeight="1">
      <c r="A91" s="36"/>
      <c r="B91" s="37"/>
      <c r="C91" s="31" t="s">
        <v>22</v>
      </c>
      <c r="D91" s="38"/>
      <c r="E91" s="38"/>
      <c r="F91" s="29" t="str">
        <f>F14</f>
        <v xml:space="preserve"> </v>
      </c>
      <c r="G91" s="38"/>
      <c r="H91" s="38"/>
      <c r="I91" s="31" t="s">
        <v>24</v>
      </c>
      <c r="J91" s="61" t="str">
        <f>IF(J14="","",J14)</f>
        <v>6. 5. 2022</v>
      </c>
      <c r="K91" s="38"/>
      <c r="L91" s="116"/>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116"/>
      <c r="S92" s="36"/>
      <c r="T92" s="36"/>
      <c r="U92" s="36"/>
      <c r="V92" s="36"/>
      <c r="W92" s="36"/>
      <c r="X92" s="36"/>
      <c r="Y92" s="36"/>
      <c r="Z92" s="36"/>
      <c r="AA92" s="36"/>
      <c r="AB92" s="36"/>
      <c r="AC92" s="36"/>
      <c r="AD92" s="36"/>
      <c r="AE92" s="36"/>
    </row>
    <row r="93" spans="1:31" s="2" customFormat="1" ht="40.15" customHeight="1">
      <c r="A93" s="36"/>
      <c r="B93" s="37"/>
      <c r="C93" s="31" t="s">
        <v>26</v>
      </c>
      <c r="D93" s="38"/>
      <c r="E93" s="38"/>
      <c r="F93" s="29" t="str">
        <f>E17</f>
        <v>UPOL FTK Olomouc</v>
      </c>
      <c r="G93" s="38"/>
      <c r="H93" s="38"/>
      <c r="I93" s="31" t="s">
        <v>32</v>
      </c>
      <c r="J93" s="34" t="str">
        <f>E23</f>
        <v>HEXAPLAN INTERNATIONAL spol. s r.o.</v>
      </c>
      <c r="K93" s="38"/>
      <c r="L93" s="116"/>
      <c r="S93" s="36"/>
      <c r="T93" s="36"/>
      <c r="U93" s="36"/>
      <c r="V93" s="36"/>
      <c r="W93" s="36"/>
      <c r="X93" s="36"/>
      <c r="Y93" s="36"/>
      <c r="Z93" s="36"/>
      <c r="AA93" s="36"/>
      <c r="AB93" s="36"/>
      <c r="AC93" s="36"/>
      <c r="AD93" s="36"/>
      <c r="AE93" s="36"/>
    </row>
    <row r="94" spans="1:31" s="2" customFormat="1" ht="15.2" customHeight="1">
      <c r="A94" s="36"/>
      <c r="B94" s="37"/>
      <c r="C94" s="31" t="s">
        <v>30</v>
      </c>
      <c r="D94" s="38"/>
      <c r="E94" s="38"/>
      <c r="F94" s="29" t="str">
        <f>IF(E20="","",E20)</f>
        <v>Vyplň údaj</v>
      </c>
      <c r="G94" s="38"/>
      <c r="H94" s="38"/>
      <c r="I94" s="31" t="s">
        <v>35</v>
      </c>
      <c r="J94" s="34" t="str">
        <f>E26</f>
        <v>Ing.M.Patočka</v>
      </c>
      <c r="K94" s="38"/>
      <c r="L94" s="116"/>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116"/>
      <c r="S95" s="36"/>
      <c r="T95" s="36"/>
      <c r="U95" s="36"/>
      <c r="V95" s="36"/>
      <c r="W95" s="36"/>
      <c r="X95" s="36"/>
      <c r="Y95" s="36"/>
      <c r="Z95" s="36"/>
      <c r="AA95" s="36"/>
      <c r="AB95" s="36"/>
      <c r="AC95" s="36"/>
      <c r="AD95" s="36"/>
      <c r="AE95" s="36"/>
    </row>
    <row r="96" spans="1:31" s="11" customFormat="1" ht="29.25" customHeight="1">
      <c r="A96" s="154"/>
      <c r="B96" s="155"/>
      <c r="C96" s="156" t="s">
        <v>153</v>
      </c>
      <c r="D96" s="157" t="s">
        <v>58</v>
      </c>
      <c r="E96" s="157" t="s">
        <v>54</v>
      </c>
      <c r="F96" s="157" t="s">
        <v>55</v>
      </c>
      <c r="G96" s="157" t="s">
        <v>154</v>
      </c>
      <c r="H96" s="157" t="s">
        <v>155</v>
      </c>
      <c r="I96" s="157" t="s">
        <v>156</v>
      </c>
      <c r="J96" s="157" t="s">
        <v>134</v>
      </c>
      <c r="K96" s="158" t="s">
        <v>157</v>
      </c>
      <c r="L96" s="159"/>
      <c r="M96" s="70" t="s">
        <v>21</v>
      </c>
      <c r="N96" s="71" t="s">
        <v>43</v>
      </c>
      <c r="O96" s="71" t="s">
        <v>158</v>
      </c>
      <c r="P96" s="71" t="s">
        <v>159</v>
      </c>
      <c r="Q96" s="71" t="s">
        <v>160</v>
      </c>
      <c r="R96" s="71" t="s">
        <v>161</v>
      </c>
      <c r="S96" s="71" t="s">
        <v>162</v>
      </c>
      <c r="T96" s="72" t="s">
        <v>163</v>
      </c>
      <c r="U96" s="154"/>
      <c r="V96" s="154"/>
      <c r="W96" s="154"/>
      <c r="X96" s="154"/>
      <c r="Y96" s="154"/>
      <c r="Z96" s="154"/>
      <c r="AA96" s="154"/>
      <c r="AB96" s="154"/>
      <c r="AC96" s="154"/>
      <c r="AD96" s="154"/>
      <c r="AE96" s="154"/>
    </row>
    <row r="97" spans="1:63" s="2" customFormat="1" ht="22.9" customHeight="1">
      <c r="A97" s="36"/>
      <c r="B97" s="37"/>
      <c r="C97" s="77" t="s">
        <v>164</v>
      </c>
      <c r="D97" s="38"/>
      <c r="E97" s="38"/>
      <c r="F97" s="38"/>
      <c r="G97" s="38"/>
      <c r="H97" s="38"/>
      <c r="I97" s="38"/>
      <c r="J97" s="160">
        <f>BK97</f>
        <v>0</v>
      </c>
      <c r="K97" s="38"/>
      <c r="L97" s="41"/>
      <c r="M97" s="73"/>
      <c r="N97" s="161"/>
      <c r="O97" s="74"/>
      <c r="P97" s="162">
        <f>P98+P103+P108+P113+P118+P123+P131+P135+P160</f>
        <v>0</v>
      </c>
      <c r="Q97" s="74"/>
      <c r="R97" s="162">
        <f>R98+R103+R108+R113+R118+R123+R131+R135+R160</f>
        <v>0.0297869</v>
      </c>
      <c r="S97" s="74"/>
      <c r="T97" s="163">
        <f>T98+T103+T108+T113+T118+T123+T131+T135+T160</f>
        <v>0</v>
      </c>
      <c r="U97" s="36"/>
      <c r="V97" s="36"/>
      <c r="W97" s="36"/>
      <c r="X97" s="36"/>
      <c r="Y97" s="36"/>
      <c r="Z97" s="36"/>
      <c r="AA97" s="36"/>
      <c r="AB97" s="36"/>
      <c r="AC97" s="36"/>
      <c r="AD97" s="36"/>
      <c r="AE97" s="36"/>
      <c r="AT97" s="19" t="s">
        <v>72</v>
      </c>
      <c r="AU97" s="19" t="s">
        <v>135</v>
      </c>
      <c r="BK97" s="164">
        <f>BK98+BK103+BK108+BK113+BK118+BK123+BK131+BK135+BK160</f>
        <v>0</v>
      </c>
    </row>
    <row r="98" spans="2:63" s="12" customFormat="1" ht="25.9" customHeight="1">
      <c r="B98" s="165"/>
      <c r="C98" s="166"/>
      <c r="D98" s="167" t="s">
        <v>72</v>
      </c>
      <c r="E98" s="168" t="s">
        <v>1220</v>
      </c>
      <c r="F98" s="168" t="s">
        <v>1221</v>
      </c>
      <c r="G98" s="166"/>
      <c r="H98" s="166"/>
      <c r="I98" s="169"/>
      <c r="J98" s="170">
        <f>BK98</f>
        <v>0</v>
      </c>
      <c r="K98" s="166"/>
      <c r="L98" s="171"/>
      <c r="M98" s="172"/>
      <c r="N98" s="173"/>
      <c r="O98" s="173"/>
      <c r="P98" s="174">
        <f>SUM(P99:P102)</f>
        <v>0</v>
      </c>
      <c r="Q98" s="173"/>
      <c r="R98" s="174">
        <f>SUM(R99:R102)</f>
        <v>0.008927599999999999</v>
      </c>
      <c r="S98" s="173"/>
      <c r="T98" s="175">
        <f>SUM(T99:T102)</f>
        <v>0</v>
      </c>
      <c r="AR98" s="176" t="s">
        <v>81</v>
      </c>
      <c r="AT98" s="177" t="s">
        <v>72</v>
      </c>
      <c r="AU98" s="177" t="s">
        <v>73</v>
      </c>
      <c r="AY98" s="176" t="s">
        <v>167</v>
      </c>
      <c r="BK98" s="178">
        <f>SUM(BK99:BK102)</f>
        <v>0</v>
      </c>
    </row>
    <row r="99" spans="1:65" s="2" customFormat="1" ht="16.5" customHeight="1">
      <c r="A99" s="36"/>
      <c r="B99" s="37"/>
      <c r="C99" s="181" t="s">
        <v>81</v>
      </c>
      <c r="D99" s="181" t="s">
        <v>170</v>
      </c>
      <c r="E99" s="182" t="s">
        <v>1222</v>
      </c>
      <c r="F99" s="183" t="s">
        <v>1223</v>
      </c>
      <c r="G99" s="184" t="s">
        <v>183</v>
      </c>
      <c r="H99" s="185">
        <v>1.32</v>
      </c>
      <c r="I99" s="186"/>
      <c r="J99" s="187">
        <f>ROUND(I99*H99,2)</f>
        <v>0</v>
      </c>
      <c r="K99" s="183" t="s">
        <v>369</v>
      </c>
      <c r="L99" s="41"/>
      <c r="M99" s="188" t="s">
        <v>21</v>
      </c>
      <c r="N99" s="189" t="s">
        <v>44</v>
      </c>
      <c r="O99" s="66"/>
      <c r="P99" s="190">
        <f>O99*H99</f>
        <v>0</v>
      </c>
      <c r="Q99" s="190">
        <v>0.00017</v>
      </c>
      <c r="R99" s="190">
        <f>Q99*H99</f>
        <v>0.00022440000000000003</v>
      </c>
      <c r="S99" s="190">
        <v>0</v>
      </c>
      <c r="T99" s="191">
        <f>S99*H99</f>
        <v>0</v>
      </c>
      <c r="U99" s="36"/>
      <c r="V99" s="36"/>
      <c r="W99" s="36"/>
      <c r="X99" s="36"/>
      <c r="Y99" s="36"/>
      <c r="Z99" s="36"/>
      <c r="AA99" s="36"/>
      <c r="AB99" s="36"/>
      <c r="AC99" s="36"/>
      <c r="AD99" s="36"/>
      <c r="AE99" s="36"/>
      <c r="AR99" s="192" t="s">
        <v>336</v>
      </c>
      <c r="AT99" s="192" t="s">
        <v>170</v>
      </c>
      <c r="AU99" s="192" t="s">
        <v>81</v>
      </c>
      <c r="AY99" s="19" t="s">
        <v>167</v>
      </c>
      <c r="BE99" s="193">
        <f>IF(N99="základní",J99,0)</f>
        <v>0</v>
      </c>
      <c r="BF99" s="193">
        <f>IF(N99="snížená",J99,0)</f>
        <v>0</v>
      </c>
      <c r="BG99" s="193">
        <f>IF(N99="zákl. přenesená",J99,0)</f>
        <v>0</v>
      </c>
      <c r="BH99" s="193">
        <f>IF(N99="sníž. přenesená",J99,0)</f>
        <v>0</v>
      </c>
      <c r="BI99" s="193">
        <f>IF(N99="nulová",J99,0)</f>
        <v>0</v>
      </c>
      <c r="BJ99" s="19" t="s">
        <v>81</v>
      </c>
      <c r="BK99" s="193">
        <f>ROUND(I99*H99,2)</f>
        <v>0</v>
      </c>
      <c r="BL99" s="19" t="s">
        <v>336</v>
      </c>
      <c r="BM99" s="192" t="s">
        <v>83</v>
      </c>
    </row>
    <row r="100" spans="1:47" s="2" customFormat="1" ht="19.5">
      <c r="A100" s="36"/>
      <c r="B100" s="37"/>
      <c r="C100" s="38"/>
      <c r="D100" s="201" t="s">
        <v>397</v>
      </c>
      <c r="E100" s="38"/>
      <c r="F100" s="253" t="s">
        <v>1224</v>
      </c>
      <c r="G100" s="38"/>
      <c r="H100" s="38"/>
      <c r="I100" s="196"/>
      <c r="J100" s="38"/>
      <c r="K100" s="38"/>
      <c r="L100" s="41"/>
      <c r="M100" s="197"/>
      <c r="N100" s="198"/>
      <c r="O100" s="66"/>
      <c r="P100" s="66"/>
      <c r="Q100" s="66"/>
      <c r="R100" s="66"/>
      <c r="S100" s="66"/>
      <c r="T100" s="67"/>
      <c r="U100" s="36"/>
      <c r="V100" s="36"/>
      <c r="W100" s="36"/>
      <c r="X100" s="36"/>
      <c r="Y100" s="36"/>
      <c r="Z100" s="36"/>
      <c r="AA100" s="36"/>
      <c r="AB100" s="36"/>
      <c r="AC100" s="36"/>
      <c r="AD100" s="36"/>
      <c r="AE100" s="36"/>
      <c r="AT100" s="19" t="s">
        <v>397</v>
      </c>
      <c r="AU100" s="19" t="s">
        <v>81</v>
      </c>
    </row>
    <row r="101" spans="1:65" s="2" customFormat="1" ht="16.5" customHeight="1">
      <c r="A101" s="36"/>
      <c r="B101" s="37"/>
      <c r="C101" s="181" t="s">
        <v>83</v>
      </c>
      <c r="D101" s="181" t="s">
        <v>170</v>
      </c>
      <c r="E101" s="182" t="s">
        <v>1225</v>
      </c>
      <c r="F101" s="183" t="s">
        <v>1226</v>
      </c>
      <c r="G101" s="184" t="s">
        <v>183</v>
      </c>
      <c r="H101" s="185">
        <v>20.24</v>
      </c>
      <c r="I101" s="186"/>
      <c r="J101" s="187">
        <f>ROUND(I101*H101,2)</f>
        <v>0</v>
      </c>
      <c r="K101" s="183" t="s">
        <v>369</v>
      </c>
      <c r="L101" s="41"/>
      <c r="M101" s="188" t="s">
        <v>21</v>
      </c>
      <c r="N101" s="189" t="s">
        <v>44</v>
      </c>
      <c r="O101" s="66"/>
      <c r="P101" s="190">
        <f>O101*H101</f>
        <v>0</v>
      </c>
      <c r="Q101" s="190">
        <v>0.00043</v>
      </c>
      <c r="R101" s="190">
        <f>Q101*H101</f>
        <v>0.0087032</v>
      </c>
      <c r="S101" s="190">
        <v>0</v>
      </c>
      <c r="T101" s="191">
        <f>S101*H101</f>
        <v>0</v>
      </c>
      <c r="U101" s="36"/>
      <c r="V101" s="36"/>
      <c r="W101" s="36"/>
      <c r="X101" s="36"/>
      <c r="Y101" s="36"/>
      <c r="Z101" s="36"/>
      <c r="AA101" s="36"/>
      <c r="AB101" s="36"/>
      <c r="AC101" s="36"/>
      <c r="AD101" s="36"/>
      <c r="AE101" s="36"/>
      <c r="AR101" s="192" t="s">
        <v>336</v>
      </c>
      <c r="AT101" s="192" t="s">
        <v>170</v>
      </c>
      <c r="AU101" s="192" t="s">
        <v>81</v>
      </c>
      <c r="AY101" s="19" t="s">
        <v>167</v>
      </c>
      <c r="BE101" s="193">
        <f>IF(N101="základní",J101,0)</f>
        <v>0</v>
      </c>
      <c r="BF101" s="193">
        <f>IF(N101="snížená",J101,0)</f>
        <v>0</v>
      </c>
      <c r="BG101" s="193">
        <f>IF(N101="zákl. přenesená",J101,0)</f>
        <v>0</v>
      </c>
      <c r="BH101" s="193">
        <f>IF(N101="sníž. přenesená",J101,0)</f>
        <v>0</v>
      </c>
      <c r="BI101" s="193">
        <f>IF(N101="nulová",J101,0)</f>
        <v>0</v>
      </c>
      <c r="BJ101" s="19" t="s">
        <v>81</v>
      </c>
      <c r="BK101" s="193">
        <f>ROUND(I101*H101,2)</f>
        <v>0</v>
      </c>
      <c r="BL101" s="19" t="s">
        <v>336</v>
      </c>
      <c r="BM101" s="192" t="s">
        <v>174</v>
      </c>
    </row>
    <row r="102" spans="1:47" s="2" customFormat="1" ht="19.5">
      <c r="A102" s="36"/>
      <c r="B102" s="37"/>
      <c r="C102" s="38"/>
      <c r="D102" s="201" t="s">
        <v>397</v>
      </c>
      <c r="E102" s="38"/>
      <c r="F102" s="253" t="s">
        <v>1224</v>
      </c>
      <c r="G102" s="38"/>
      <c r="H102" s="38"/>
      <c r="I102" s="196"/>
      <c r="J102" s="38"/>
      <c r="K102" s="38"/>
      <c r="L102" s="41"/>
      <c r="M102" s="197"/>
      <c r="N102" s="198"/>
      <c r="O102" s="66"/>
      <c r="P102" s="66"/>
      <c r="Q102" s="66"/>
      <c r="R102" s="66"/>
      <c r="S102" s="66"/>
      <c r="T102" s="67"/>
      <c r="U102" s="36"/>
      <c r="V102" s="36"/>
      <c r="W102" s="36"/>
      <c r="X102" s="36"/>
      <c r="Y102" s="36"/>
      <c r="Z102" s="36"/>
      <c r="AA102" s="36"/>
      <c r="AB102" s="36"/>
      <c r="AC102" s="36"/>
      <c r="AD102" s="36"/>
      <c r="AE102" s="36"/>
      <c r="AT102" s="19" t="s">
        <v>397</v>
      </c>
      <c r="AU102" s="19" t="s">
        <v>81</v>
      </c>
    </row>
    <row r="103" spans="2:63" s="12" customFormat="1" ht="25.9" customHeight="1">
      <c r="B103" s="165"/>
      <c r="C103" s="166"/>
      <c r="D103" s="167" t="s">
        <v>72</v>
      </c>
      <c r="E103" s="168" t="s">
        <v>1227</v>
      </c>
      <c r="F103" s="168" t="s">
        <v>1228</v>
      </c>
      <c r="G103" s="166"/>
      <c r="H103" s="166"/>
      <c r="I103" s="169"/>
      <c r="J103" s="170">
        <f>BK103</f>
        <v>0</v>
      </c>
      <c r="K103" s="166"/>
      <c r="L103" s="171"/>
      <c r="M103" s="172"/>
      <c r="N103" s="173"/>
      <c r="O103" s="173"/>
      <c r="P103" s="174">
        <f>SUM(P104:P107)</f>
        <v>0</v>
      </c>
      <c r="Q103" s="173"/>
      <c r="R103" s="174">
        <f>SUM(R104:R107)</f>
        <v>0.001078</v>
      </c>
      <c r="S103" s="173"/>
      <c r="T103" s="175">
        <f>SUM(T104:T107)</f>
        <v>0</v>
      </c>
      <c r="AR103" s="176" t="s">
        <v>81</v>
      </c>
      <c r="AT103" s="177" t="s">
        <v>72</v>
      </c>
      <c r="AU103" s="177" t="s">
        <v>73</v>
      </c>
      <c r="AY103" s="176" t="s">
        <v>167</v>
      </c>
      <c r="BK103" s="178">
        <f>SUM(BK104:BK107)</f>
        <v>0</v>
      </c>
    </row>
    <row r="104" spans="1:65" s="2" customFormat="1" ht="16.5" customHeight="1">
      <c r="A104" s="36"/>
      <c r="B104" s="37"/>
      <c r="C104" s="181" t="s">
        <v>168</v>
      </c>
      <c r="D104" s="181" t="s">
        <v>170</v>
      </c>
      <c r="E104" s="182" t="s">
        <v>1229</v>
      </c>
      <c r="F104" s="183" t="s">
        <v>1230</v>
      </c>
      <c r="G104" s="184" t="s">
        <v>183</v>
      </c>
      <c r="H104" s="185">
        <v>1.32</v>
      </c>
      <c r="I104" s="186"/>
      <c r="J104" s="187">
        <f>ROUND(I104*H104,2)</f>
        <v>0</v>
      </c>
      <c r="K104" s="183" t="s">
        <v>369</v>
      </c>
      <c r="L104" s="41"/>
      <c r="M104" s="188" t="s">
        <v>21</v>
      </c>
      <c r="N104" s="189" t="s">
        <v>44</v>
      </c>
      <c r="O104" s="66"/>
      <c r="P104" s="190">
        <f>O104*H104</f>
        <v>0</v>
      </c>
      <c r="Q104" s="190">
        <v>5E-05</v>
      </c>
      <c r="R104" s="190">
        <f>Q104*H104</f>
        <v>6.6E-05</v>
      </c>
      <c r="S104" s="190">
        <v>0</v>
      </c>
      <c r="T104" s="191">
        <f>S104*H104</f>
        <v>0</v>
      </c>
      <c r="U104" s="36"/>
      <c r="V104" s="36"/>
      <c r="W104" s="36"/>
      <c r="X104" s="36"/>
      <c r="Y104" s="36"/>
      <c r="Z104" s="36"/>
      <c r="AA104" s="36"/>
      <c r="AB104" s="36"/>
      <c r="AC104" s="36"/>
      <c r="AD104" s="36"/>
      <c r="AE104" s="36"/>
      <c r="AR104" s="192" t="s">
        <v>336</v>
      </c>
      <c r="AT104" s="192" t="s">
        <v>170</v>
      </c>
      <c r="AU104" s="192" t="s">
        <v>81</v>
      </c>
      <c r="AY104" s="19" t="s">
        <v>167</v>
      </c>
      <c r="BE104" s="193">
        <f>IF(N104="základní",J104,0)</f>
        <v>0</v>
      </c>
      <c r="BF104" s="193">
        <f>IF(N104="snížená",J104,0)</f>
        <v>0</v>
      </c>
      <c r="BG104" s="193">
        <f>IF(N104="zákl. přenesená",J104,0)</f>
        <v>0</v>
      </c>
      <c r="BH104" s="193">
        <f>IF(N104="sníž. přenesená",J104,0)</f>
        <v>0</v>
      </c>
      <c r="BI104" s="193">
        <f>IF(N104="nulová",J104,0)</f>
        <v>0</v>
      </c>
      <c r="BJ104" s="19" t="s">
        <v>81</v>
      </c>
      <c r="BK104" s="193">
        <f>ROUND(I104*H104,2)</f>
        <v>0</v>
      </c>
      <c r="BL104" s="19" t="s">
        <v>336</v>
      </c>
      <c r="BM104" s="192" t="s">
        <v>197</v>
      </c>
    </row>
    <row r="105" spans="1:47" s="2" customFormat="1" ht="39">
      <c r="A105" s="36"/>
      <c r="B105" s="37"/>
      <c r="C105" s="38"/>
      <c r="D105" s="201" t="s">
        <v>397</v>
      </c>
      <c r="E105" s="38"/>
      <c r="F105" s="253" t="s">
        <v>1231</v>
      </c>
      <c r="G105" s="38"/>
      <c r="H105" s="38"/>
      <c r="I105" s="196"/>
      <c r="J105" s="38"/>
      <c r="K105" s="38"/>
      <c r="L105" s="41"/>
      <c r="M105" s="197"/>
      <c r="N105" s="198"/>
      <c r="O105" s="66"/>
      <c r="P105" s="66"/>
      <c r="Q105" s="66"/>
      <c r="R105" s="66"/>
      <c r="S105" s="66"/>
      <c r="T105" s="67"/>
      <c r="U105" s="36"/>
      <c r="V105" s="36"/>
      <c r="W105" s="36"/>
      <c r="X105" s="36"/>
      <c r="Y105" s="36"/>
      <c r="Z105" s="36"/>
      <c r="AA105" s="36"/>
      <c r="AB105" s="36"/>
      <c r="AC105" s="36"/>
      <c r="AD105" s="36"/>
      <c r="AE105" s="36"/>
      <c r="AT105" s="19" t="s">
        <v>397</v>
      </c>
      <c r="AU105" s="19" t="s">
        <v>81</v>
      </c>
    </row>
    <row r="106" spans="1:65" s="2" customFormat="1" ht="16.5" customHeight="1">
      <c r="A106" s="36"/>
      <c r="B106" s="37"/>
      <c r="C106" s="181" t="s">
        <v>174</v>
      </c>
      <c r="D106" s="181" t="s">
        <v>170</v>
      </c>
      <c r="E106" s="182" t="s">
        <v>1232</v>
      </c>
      <c r="F106" s="183" t="s">
        <v>1233</v>
      </c>
      <c r="G106" s="184" t="s">
        <v>183</v>
      </c>
      <c r="H106" s="185">
        <v>20.24</v>
      </c>
      <c r="I106" s="186"/>
      <c r="J106" s="187">
        <f>ROUND(I106*H106,2)</f>
        <v>0</v>
      </c>
      <c r="K106" s="183" t="s">
        <v>369</v>
      </c>
      <c r="L106" s="41"/>
      <c r="M106" s="188" t="s">
        <v>21</v>
      </c>
      <c r="N106" s="189" t="s">
        <v>44</v>
      </c>
      <c r="O106" s="66"/>
      <c r="P106" s="190">
        <f>O106*H106</f>
        <v>0</v>
      </c>
      <c r="Q106" s="190">
        <v>5E-05</v>
      </c>
      <c r="R106" s="190">
        <f>Q106*H106</f>
        <v>0.0010119999999999999</v>
      </c>
      <c r="S106" s="190">
        <v>0</v>
      </c>
      <c r="T106" s="191">
        <f>S106*H106</f>
        <v>0</v>
      </c>
      <c r="U106" s="36"/>
      <c r="V106" s="36"/>
      <c r="W106" s="36"/>
      <c r="X106" s="36"/>
      <c r="Y106" s="36"/>
      <c r="Z106" s="36"/>
      <c r="AA106" s="36"/>
      <c r="AB106" s="36"/>
      <c r="AC106" s="36"/>
      <c r="AD106" s="36"/>
      <c r="AE106" s="36"/>
      <c r="AR106" s="192" t="s">
        <v>336</v>
      </c>
      <c r="AT106" s="192" t="s">
        <v>170</v>
      </c>
      <c r="AU106" s="192" t="s">
        <v>81</v>
      </c>
      <c r="AY106" s="19" t="s">
        <v>167</v>
      </c>
      <c r="BE106" s="193">
        <f>IF(N106="základní",J106,0)</f>
        <v>0</v>
      </c>
      <c r="BF106" s="193">
        <f>IF(N106="snížená",J106,0)</f>
        <v>0</v>
      </c>
      <c r="BG106" s="193">
        <f>IF(N106="zákl. přenesená",J106,0)</f>
        <v>0</v>
      </c>
      <c r="BH106" s="193">
        <f>IF(N106="sníž. přenesená",J106,0)</f>
        <v>0</v>
      </c>
      <c r="BI106" s="193">
        <f>IF(N106="nulová",J106,0)</f>
        <v>0</v>
      </c>
      <c r="BJ106" s="19" t="s">
        <v>81</v>
      </c>
      <c r="BK106" s="193">
        <f>ROUND(I106*H106,2)</f>
        <v>0</v>
      </c>
      <c r="BL106" s="19" t="s">
        <v>336</v>
      </c>
      <c r="BM106" s="192" t="s">
        <v>237</v>
      </c>
    </row>
    <row r="107" spans="1:47" s="2" customFormat="1" ht="39">
      <c r="A107" s="36"/>
      <c r="B107" s="37"/>
      <c r="C107" s="38"/>
      <c r="D107" s="201" t="s">
        <v>397</v>
      </c>
      <c r="E107" s="38"/>
      <c r="F107" s="253" t="s">
        <v>1231</v>
      </c>
      <c r="G107" s="38"/>
      <c r="H107" s="38"/>
      <c r="I107" s="196"/>
      <c r="J107" s="38"/>
      <c r="K107" s="38"/>
      <c r="L107" s="41"/>
      <c r="M107" s="197"/>
      <c r="N107" s="198"/>
      <c r="O107" s="66"/>
      <c r="P107" s="66"/>
      <c r="Q107" s="66"/>
      <c r="R107" s="66"/>
      <c r="S107" s="66"/>
      <c r="T107" s="67"/>
      <c r="U107" s="36"/>
      <c r="V107" s="36"/>
      <c r="W107" s="36"/>
      <c r="X107" s="36"/>
      <c r="Y107" s="36"/>
      <c r="Z107" s="36"/>
      <c r="AA107" s="36"/>
      <c r="AB107" s="36"/>
      <c r="AC107" s="36"/>
      <c r="AD107" s="36"/>
      <c r="AE107" s="36"/>
      <c r="AT107" s="19" t="s">
        <v>397</v>
      </c>
      <c r="AU107" s="19" t="s">
        <v>81</v>
      </c>
    </row>
    <row r="108" spans="2:63" s="12" customFormat="1" ht="25.9" customHeight="1">
      <c r="B108" s="165"/>
      <c r="C108" s="166"/>
      <c r="D108" s="167" t="s">
        <v>72</v>
      </c>
      <c r="E108" s="168" t="s">
        <v>1234</v>
      </c>
      <c r="F108" s="168" t="s">
        <v>1235</v>
      </c>
      <c r="G108" s="166"/>
      <c r="H108" s="166"/>
      <c r="I108" s="169"/>
      <c r="J108" s="170">
        <f>BK108</f>
        <v>0</v>
      </c>
      <c r="K108" s="166"/>
      <c r="L108" s="171"/>
      <c r="M108" s="172"/>
      <c r="N108" s="173"/>
      <c r="O108" s="173"/>
      <c r="P108" s="174">
        <f>SUM(P109:P112)</f>
        <v>0</v>
      </c>
      <c r="Q108" s="173"/>
      <c r="R108" s="174">
        <f>SUM(R109:R112)</f>
        <v>0.0158433</v>
      </c>
      <c r="S108" s="173"/>
      <c r="T108" s="175">
        <f>SUM(T109:T112)</f>
        <v>0</v>
      </c>
      <c r="AR108" s="176" t="s">
        <v>81</v>
      </c>
      <c r="AT108" s="177" t="s">
        <v>72</v>
      </c>
      <c r="AU108" s="177" t="s">
        <v>73</v>
      </c>
      <c r="AY108" s="176" t="s">
        <v>167</v>
      </c>
      <c r="BK108" s="178">
        <f>SUM(BK109:BK112)</f>
        <v>0</v>
      </c>
    </row>
    <row r="109" spans="1:65" s="2" customFormat="1" ht="16.5" customHeight="1">
      <c r="A109" s="36"/>
      <c r="B109" s="37"/>
      <c r="C109" s="181" t="s">
        <v>199</v>
      </c>
      <c r="D109" s="181" t="s">
        <v>170</v>
      </c>
      <c r="E109" s="182" t="s">
        <v>1236</v>
      </c>
      <c r="F109" s="183" t="s">
        <v>1223</v>
      </c>
      <c r="G109" s="184" t="s">
        <v>183</v>
      </c>
      <c r="H109" s="185">
        <v>54.219</v>
      </c>
      <c r="I109" s="186"/>
      <c r="J109" s="187">
        <f>ROUND(I109*H109,2)</f>
        <v>0</v>
      </c>
      <c r="K109" s="183" t="s">
        <v>369</v>
      </c>
      <c r="L109" s="41"/>
      <c r="M109" s="188" t="s">
        <v>21</v>
      </c>
      <c r="N109" s="189" t="s">
        <v>44</v>
      </c>
      <c r="O109" s="66"/>
      <c r="P109" s="190">
        <f>O109*H109</f>
        <v>0</v>
      </c>
      <c r="Q109" s="190">
        <v>0.00017</v>
      </c>
      <c r="R109" s="190">
        <f>Q109*H109</f>
        <v>0.009217230000000002</v>
      </c>
      <c r="S109" s="190">
        <v>0</v>
      </c>
      <c r="T109" s="191">
        <f>S109*H109</f>
        <v>0</v>
      </c>
      <c r="U109" s="36"/>
      <c r="V109" s="36"/>
      <c r="W109" s="36"/>
      <c r="X109" s="36"/>
      <c r="Y109" s="36"/>
      <c r="Z109" s="36"/>
      <c r="AA109" s="36"/>
      <c r="AB109" s="36"/>
      <c r="AC109" s="36"/>
      <c r="AD109" s="36"/>
      <c r="AE109" s="36"/>
      <c r="AR109" s="192" t="s">
        <v>336</v>
      </c>
      <c r="AT109" s="192" t="s">
        <v>170</v>
      </c>
      <c r="AU109" s="192" t="s">
        <v>81</v>
      </c>
      <c r="AY109" s="19" t="s">
        <v>167</v>
      </c>
      <c r="BE109" s="193">
        <f>IF(N109="základní",J109,0)</f>
        <v>0</v>
      </c>
      <c r="BF109" s="193">
        <f>IF(N109="snížená",J109,0)</f>
        <v>0</v>
      </c>
      <c r="BG109" s="193">
        <f>IF(N109="zákl. přenesená",J109,0)</f>
        <v>0</v>
      </c>
      <c r="BH109" s="193">
        <f>IF(N109="sníž. přenesená",J109,0)</f>
        <v>0</v>
      </c>
      <c r="BI109" s="193">
        <f>IF(N109="nulová",J109,0)</f>
        <v>0</v>
      </c>
      <c r="BJ109" s="19" t="s">
        <v>81</v>
      </c>
      <c r="BK109" s="193">
        <f>ROUND(I109*H109,2)</f>
        <v>0</v>
      </c>
      <c r="BL109" s="19" t="s">
        <v>336</v>
      </c>
      <c r="BM109" s="192" t="s">
        <v>229</v>
      </c>
    </row>
    <row r="110" spans="1:47" s="2" customFormat="1" ht="29.25">
      <c r="A110" s="36"/>
      <c r="B110" s="37"/>
      <c r="C110" s="38"/>
      <c r="D110" s="201" t="s">
        <v>397</v>
      </c>
      <c r="E110" s="38"/>
      <c r="F110" s="253" t="s">
        <v>1237</v>
      </c>
      <c r="G110" s="38"/>
      <c r="H110" s="38"/>
      <c r="I110" s="196"/>
      <c r="J110" s="38"/>
      <c r="K110" s="38"/>
      <c r="L110" s="41"/>
      <c r="M110" s="197"/>
      <c r="N110" s="198"/>
      <c r="O110" s="66"/>
      <c r="P110" s="66"/>
      <c r="Q110" s="66"/>
      <c r="R110" s="66"/>
      <c r="S110" s="66"/>
      <c r="T110" s="67"/>
      <c r="U110" s="36"/>
      <c r="V110" s="36"/>
      <c r="W110" s="36"/>
      <c r="X110" s="36"/>
      <c r="Y110" s="36"/>
      <c r="Z110" s="36"/>
      <c r="AA110" s="36"/>
      <c r="AB110" s="36"/>
      <c r="AC110" s="36"/>
      <c r="AD110" s="36"/>
      <c r="AE110" s="36"/>
      <c r="AT110" s="19" t="s">
        <v>397</v>
      </c>
      <c r="AU110" s="19" t="s">
        <v>81</v>
      </c>
    </row>
    <row r="111" spans="1:65" s="2" customFormat="1" ht="16.5" customHeight="1">
      <c r="A111" s="36"/>
      <c r="B111" s="37"/>
      <c r="C111" s="181" t="s">
        <v>197</v>
      </c>
      <c r="D111" s="181" t="s">
        <v>170</v>
      </c>
      <c r="E111" s="182" t="s">
        <v>1238</v>
      </c>
      <c r="F111" s="183" t="s">
        <v>1239</v>
      </c>
      <c r="G111" s="184" t="s">
        <v>183</v>
      </c>
      <c r="H111" s="185">
        <v>24.541</v>
      </c>
      <c r="I111" s="186"/>
      <c r="J111" s="187">
        <f>ROUND(I111*H111,2)</f>
        <v>0</v>
      </c>
      <c r="K111" s="183" t="s">
        <v>369</v>
      </c>
      <c r="L111" s="41"/>
      <c r="M111" s="188" t="s">
        <v>21</v>
      </c>
      <c r="N111" s="189" t="s">
        <v>44</v>
      </c>
      <c r="O111" s="66"/>
      <c r="P111" s="190">
        <f>O111*H111</f>
        <v>0</v>
      </c>
      <c r="Q111" s="190">
        <v>0.00027</v>
      </c>
      <c r="R111" s="190">
        <f>Q111*H111</f>
        <v>0.00662607</v>
      </c>
      <c r="S111" s="190">
        <v>0</v>
      </c>
      <c r="T111" s="191">
        <f>S111*H111</f>
        <v>0</v>
      </c>
      <c r="U111" s="36"/>
      <c r="V111" s="36"/>
      <c r="W111" s="36"/>
      <c r="X111" s="36"/>
      <c r="Y111" s="36"/>
      <c r="Z111" s="36"/>
      <c r="AA111" s="36"/>
      <c r="AB111" s="36"/>
      <c r="AC111" s="36"/>
      <c r="AD111" s="36"/>
      <c r="AE111" s="36"/>
      <c r="AR111" s="192" t="s">
        <v>336</v>
      </c>
      <c r="AT111" s="192" t="s">
        <v>170</v>
      </c>
      <c r="AU111" s="192" t="s">
        <v>81</v>
      </c>
      <c r="AY111" s="19" t="s">
        <v>167</v>
      </c>
      <c r="BE111" s="193">
        <f>IF(N111="základní",J111,0)</f>
        <v>0</v>
      </c>
      <c r="BF111" s="193">
        <f>IF(N111="snížená",J111,0)</f>
        <v>0</v>
      </c>
      <c r="BG111" s="193">
        <f>IF(N111="zákl. přenesená",J111,0)</f>
        <v>0</v>
      </c>
      <c r="BH111" s="193">
        <f>IF(N111="sníž. přenesená",J111,0)</f>
        <v>0</v>
      </c>
      <c r="BI111" s="193">
        <f>IF(N111="nulová",J111,0)</f>
        <v>0</v>
      </c>
      <c r="BJ111" s="19" t="s">
        <v>81</v>
      </c>
      <c r="BK111" s="193">
        <f>ROUND(I111*H111,2)</f>
        <v>0</v>
      </c>
      <c r="BL111" s="19" t="s">
        <v>336</v>
      </c>
      <c r="BM111" s="192" t="s">
        <v>264</v>
      </c>
    </row>
    <row r="112" spans="1:47" s="2" customFormat="1" ht="29.25">
      <c r="A112" s="36"/>
      <c r="B112" s="37"/>
      <c r="C112" s="38"/>
      <c r="D112" s="201" t="s">
        <v>397</v>
      </c>
      <c r="E112" s="38"/>
      <c r="F112" s="253" t="s">
        <v>1237</v>
      </c>
      <c r="G112" s="38"/>
      <c r="H112" s="38"/>
      <c r="I112" s="196"/>
      <c r="J112" s="38"/>
      <c r="K112" s="38"/>
      <c r="L112" s="41"/>
      <c r="M112" s="197"/>
      <c r="N112" s="198"/>
      <c r="O112" s="66"/>
      <c r="P112" s="66"/>
      <c r="Q112" s="66"/>
      <c r="R112" s="66"/>
      <c r="S112" s="66"/>
      <c r="T112" s="67"/>
      <c r="U112" s="36"/>
      <c r="V112" s="36"/>
      <c r="W112" s="36"/>
      <c r="X112" s="36"/>
      <c r="Y112" s="36"/>
      <c r="Z112" s="36"/>
      <c r="AA112" s="36"/>
      <c r="AB112" s="36"/>
      <c r="AC112" s="36"/>
      <c r="AD112" s="36"/>
      <c r="AE112" s="36"/>
      <c r="AT112" s="19" t="s">
        <v>397</v>
      </c>
      <c r="AU112" s="19" t="s">
        <v>81</v>
      </c>
    </row>
    <row r="113" spans="2:63" s="12" customFormat="1" ht="25.9" customHeight="1">
      <c r="B113" s="165"/>
      <c r="C113" s="166"/>
      <c r="D113" s="167" t="s">
        <v>72</v>
      </c>
      <c r="E113" s="168" t="s">
        <v>1240</v>
      </c>
      <c r="F113" s="168" t="s">
        <v>1241</v>
      </c>
      <c r="G113" s="166"/>
      <c r="H113" s="166"/>
      <c r="I113" s="169"/>
      <c r="J113" s="170">
        <f>BK113</f>
        <v>0</v>
      </c>
      <c r="K113" s="166"/>
      <c r="L113" s="171"/>
      <c r="M113" s="172"/>
      <c r="N113" s="173"/>
      <c r="O113" s="173"/>
      <c r="P113" s="174">
        <f>SUM(P114:P117)</f>
        <v>0</v>
      </c>
      <c r="Q113" s="173"/>
      <c r="R113" s="174">
        <f>SUM(R114:R117)</f>
        <v>0.0039380000000000005</v>
      </c>
      <c r="S113" s="173"/>
      <c r="T113" s="175">
        <f>SUM(T114:T117)</f>
        <v>0</v>
      </c>
      <c r="AR113" s="176" t="s">
        <v>81</v>
      </c>
      <c r="AT113" s="177" t="s">
        <v>72</v>
      </c>
      <c r="AU113" s="177" t="s">
        <v>73</v>
      </c>
      <c r="AY113" s="176" t="s">
        <v>167</v>
      </c>
      <c r="BK113" s="178">
        <f>SUM(BK114:BK117)</f>
        <v>0</v>
      </c>
    </row>
    <row r="114" spans="1:65" s="2" customFormat="1" ht="16.5" customHeight="1">
      <c r="A114" s="36"/>
      <c r="B114" s="37"/>
      <c r="C114" s="181" t="s">
        <v>231</v>
      </c>
      <c r="D114" s="181" t="s">
        <v>170</v>
      </c>
      <c r="E114" s="182" t="s">
        <v>1242</v>
      </c>
      <c r="F114" s="183" t="s">
        <v>1243</v>
      </c>
      <c r="G114" s="184" t="s">
        <v>183</v>
      </c>
      <c r="H114" s="185">
        <v>54.219</v>
      </c>
      <c r="I114" s="186"/>
      <c r="J114" s="187">
        <f>ROUND(I114*H114,2)</f>
        <v>0</v>
      </c>
      <c r="K114" s="183" t="s">
        <v>369</v>
      </c>
      <c r="L114" s="41"/>
      <c r="M114" s="188" t="s">
        <v>21</v>
      </c>
      <c r="N114" s="189" t="s">
        <v>44</v>
      </c>
      <c r="O114" s="66"/>
      <c r="P114" s="190">
        <f>O114*H114</f>
        <v>0</v>
      </c>
      <c r="Q114" s="190">
        <v>5E-05</v>
      </c>
      <c r="R114" s="190">
        <f>Q114*H114</f>
        <v>0.00271095</v>
      </c>
      <c r="S114" s="190">
        <v>0</v>
      </c>
      <c r="T114" s="191">
        <f>S114*H114</f>
        <v>0</v>
      </c>
      <c r="U114" s="36"/>
      <c r="V114" s="36"/>
      <c r="W114" s="36"/>
      <c r="X114" s="36"/>
      <c r="Y114" s="36"/>
      <c r="Z114" s="36"/>
      <c r="AA114" s="36"/>
      <c r="AB114" s="36"/>
      <c r="AC114" s="36"/>
      <c r="AD114" s="36"/>
      <c r="AE114" s="36"/>
      <c r="AR114" s="192" t="s">
        <v>336</v>
      </c>
      <c r="AT114" s="192" t="s">
        <v>170</v>
      </c>
      <c r="AU114" s="192" t="s">
        <v>81</v>
      </c>
      <c r="AY114" s="19" t="s">
        <v>167</v>
      </c>
      <c r="BE114" s="193">
        <f>IF(N114="základní",J114,0)</f>
        <v>0</v>
      </c>
      <c r="BF114" s="193">
        <f>IF(N114="snížená",J114,0)</f>
        <v>0</v>
      </c>
      <c r="BG114" s="193">
        <f>IF(N114="zákl. přenesená",J114,0)</f>
        <v>0</v>
      </c>
      <c r="BH114" s="193">
        <f>IF(N114="sníž. přenesená",J114,0)</f>
        <v>0</v>
      </c>
      <c r="BI114" s="193">
        <f>IF(N114="nulová",J114,0)</f>
        <v>0</v>
      </c>
      <c r="BJ114" s="19" t="s">
        <v>81</v>
      </c>
      <c r="BK114" s="193">
        <f>ROUND(I114*H114,2)</f>
        <v>0</v>
      </c>
      <c r="BL114" s="19" t="s">
        <v>336</v>
      </c>
      <c r="BM114" s="192" t="s">
        <v>318</v>
      </c>
    </row>
    <row r="115" spans="1:47" s="2" customFormat="1" ht="39">
      <c r="A115" s="36"/>
      <c r="B115" s="37"/>
      <c r="C115" s="38"/>
      <c r="D115" s="201" t="s">
        <v>397</v>
      </c>
      <c r="E115" s="38"/>
      <c r="F115" s="253" t="s">
        <v>1244</v>
      </c>
      <c r="G115" s="38"/>
      <c r="H115" s="38"/>
      <c r="I115" s="196"/>
      <c r="J115" s="38"/>
      <c r="K115" s="38"/>
      <c r="L115" s="41"/>
      <c r="M115" s="197"/>
      <c r="N115" s="198"/>
      <c r="O115" s="66"/>
      <c r="P115" s="66"/>
      <c r="Q115" s="66"/>
      <c r="R115" s="66"/>
      <c r="S115" s="66"/>
      <c r="T115" s="67"/>
      <c r="U115" s="36"/>
      <c r="V115" s="36"/>
      <c r="W115" s="36"/>
      <c r="X115" s="36"/>
      <c r="Y115" s="36"/>
      <c r="Z115" s="36"/>
      <c r="AA115" s="36"/>
      <c r="AB115" s="36"/>
      <c r="AC115" s="36"/>
      <c r="AD115" s="36"/>
      <c r="AE115" s="36"/>
      <c r="AT115" s="19" t="s">
        <v>397</v>
      </c>
      <c r="AU115" s="19" t="s">
        <v>81</v>
      </c>
    </row>
    <row r="116" spans="1:65" s="2" customFormat="1" ht="16.5" customHeight="1">
      <c r="A116" s="36"/>
      <c r="B116" s="37"/>
      <c r="C116" s="181" t="s">
        <v>237</v>
      </c>
      <c r="D116" s="181" t="s">
        <v>170</v>
      </c>
      <c r="E116" s="182" t="s">
        <v>1245</v>
      </c>
      <c r="F116" s="183" t="s">
        <v>1246</v>
      </c>
      <c r="G116" s="184" t="s">
        <v>183</v>
      </c>
      <c r="H116" s="185">
        <v>24.541</v>
      </c>
      <c r="I116" s="186"/>
      <c r="J116" s="187">
        <f>ROUND(I116*H116,2)</f>
        <v>0</v>
      </c>
      <c r="K116" s="183" t="s">
        <v>369</v>
      </c>
      <c r="L116" s="41"/>
      <c r="M116" s="188" t="s">
        <v>21</v>
      </c>
      <c r="N116" s="189" t="s">
        <v>44</v>
      </c>
      <c r="O116" s="66"/>
      <c r="P116" s="190">
        <f>O116*H116</f>
        <v>0</v>
      </c>
      <c r="Q116" s="190">
        <v>5E-05</v>
      </c>
      <c r="R116" s="190">
        <f>Q116*H116</f>
        <v>0.0012270500000000001</v>
      </c>
      <c r="S116" s="190">
        <v>0</v>
      </c>
      <c r="T116" s="191">
        <f>S116*H116</f>
        <v>0</v>
      </c>
      <c r="U116" s="36"/>
      <c r="V116" s="36"/>
      <c r="W116" s="36"/>
      <c r="X116" s="36"/>
      <c r="Y116" s="36"/>
      <c r="Z116" s="36"/>
      <c r="AA116" s="36"/>
      <c r="AB116" s="36"/>
      <c r="AC116" s="36"/>
      <c r="AD116" s="36"/>
      <c r="AE116" s="36"/>
      <c r="AR116" s="192" t="s">
        <v>336</v>
      </c>
      <c r="AT116" s="192" t="s">
        <v>170</v>
      </c>
      <c r="AU116" s="192" t="s">
        <v>81</v>
      </c>
      <c r="AY116" s="19" t="s">
        <v>167</v>
      </c>
      <c r="BE116" s="193">
        <f>IF(N116="základní",J116,0)</f>
        <v>0</v>
      </c>
      <c r="BF116" s="193">
        <f>IF(N116="snížená",J116,0)</f>
        <v>0</v>
      </c>
      <c r="BG116" s="193">
        <f>IF(N116="zákl. přenesená",J116,0)</f>
        <v>0</v>
      </c>
      <c r="BH116" s="193">
        <f>IF(N116="sníž. přenesená",J116,0)</f>
        <v>0</v>
      </c>
      <c r="BI116" s="193">
        <f>IF(N116="nulová",J116,0)</f>
        <v>0</v>
      </c>
      <c r="BJ116" s="19" t="s">
        <v>81</v>
      </c>
      <c r="BK116" s="193">
        <f>ROUND(I116*H116,2)</f>
        <v>0</v>
      </c>
      <c r="BL116" s="19" t="s">
        <v>336</v>
      </c>
      <c r="BM116" s="192" t="s">
        <v>336</v>
      </c>
    </row>
    <row r="117" spans="1:47" s="2" customFormat="1" ht="39">
      <c r="A117" s="36"/>
      <c r="B117" s="37"/>
      <c r="C117" s="38"/>
      <c r="D117" s="201" t="s">
        <v>397</v>
      </c>
      <c r="E117" s="38"/>
      <c r="F117" s="253" t="s">
        <v>1244</v>
      </c>
      <c r="G117" s="38"/>
      <c r="H117" s="38"/>
      <c r="I117" s="196"/>
      <c r="J117" s="38"/>
      <c r="K117" s="38"/>
      <c r="L117" s="41"/>
      <c r="M117" s="197"/>
      <c r="N117" s="198"/>
      <c r="O117" s="66"/>
      <c r="P117" s="66"/>
      <c r="Q117" s="66"/>
      <c r="R117" s="66"/>
      <c r="S117" s="66"/>
      <c r="T117" s="67"/>
      <c r="U117" s="36"/>
      <c r="V117" s="36"/>
      <c r="W117" s="36"/>
      <c r="X117" s="36"/>
      <c r="Y117" s="36"/>
      <c r="Z117" s="36"/>
      <c r="AA117" s="36"/>
      <c r="AB117" s="36"/>
      <c r="AC117" s="36"/>
      <c r="AD117" s="36"/>
      <c r="AE117" s="36"/>
      <c r="AT117" s="19" t="s">
        <v>397</v>
      </c>
      <c r="AU117" s="19" t="s">
        <v>81</v>
      </c>
    </row>
    <row r="118" spans="2:63" s="12" customFormat="1" ht="25.9" customHeight="1">
      <c r="B118" s="165"/>
      <c r="C118" s="166"/>
      <c r="D118" s="167" t="s">
        <v>72</v>
      </c>
      <c r="E118" s="168" t="s">
        <v>1247</v>
      </c>
      <c r="F118" s="168" t="s">
        <v>1248</v>
      </c>
      <c r="G118" s="166"/>
      <c r="H118" s="166"/>
      <c r="I118" s="169"/>
      <c r="J118" s="170">
        <f>BK118</f>
        <v>0</v>
      </c>
      <c r="K118" s="166"/>
      <c r="L118" s="171"/>
      <c r="M118" s="172"/>
      <c r="N118" s="173"/>
      <c r="O118" s="173"/>
      <c r="P118" s="174">
        <f>SUM(P119:P122)</f>
        <v>0</v>
      </c>
      <c r="Q118" s="173"/>
      <c r="R118" s="174">
        <f>SUM(R119:R122)</f>
        <v>0</v>
      </c>
      <c r="S118" s="173"/>
      <c r="T118" s="175">
        <f>SUM(T119:T122)</f>
        <v>0</v>
      </c>
      <c r="AR118" s="176" t="s">
        <v>81</v>
      </c>
      <c r="AT118" s="177" t="s">
        <v>72</v>
      </c>
      <c r="AU118" s="177" t="s">
        <v>73</v>
      </c>
      <c r="AY118" s="176" t="s">
        <v>167</v>
      </c>
      <c r="BK118" s="178">
        <f>SUM(BK119:BK122)</f>
        <v>0</v>
      </c>
    </row>
    <row r="119" spans="1:65" s="2" customFormat="1" ht="16.5" customHeight="1">
      <c r="A119" s="36"/>
      <c r="B119" s="37"/>
      <c r="C119" s="181" t="s">
        <v>244</v>
      </c>
      <c r="D119" s="181" t="s">
        <v>170</v>
      </c>
      <c r="E119" s="182" t="s">
        <v>1249</v>
      </c>
      <c r="F119" s="183" t="s">
        <v>1250</v>
      </c>
      <c r="G119" s="184" t="s">
        <v>183</v>
      </c>
      <c r="H119" s="185">
        <v>80.08</v>
      </c>
      <c r="I119" s="186"/>
      <c r="J119" s="187">
        <f>ROUND(I119*H119,2)</f>
        <v>0</v>
      </c>
      <c r="K119" s="183" t="s">
        <v>369</v>
      </c>
      <c r="L119" s="41"/>
      <c r="M119" s="188" t="s">
        <v>21</v>
      </c>
      <c r="N119" s="189" t="s">
        <v>44</v>
      </c>
      <c r="O119" s="66"/>
      <c r="P119" s="190">
        <f>O119*H119</f>
        <v>0</v>
      </c>
      <c r="Q119" s="190">
        <v>0</v>
      </c>
      <c r="R119" s="190">
        <f>Q119*H119</f>
        <v>0</v>
      </c>
      <c r="S119" s="190">
        <v>0</v>
      </c>
      <c r="T119" s="191">
        <f>S119*H119</f>
        <v>0</v>
      </c>
      <c r="U119" s="36"/>
      <c r="V119" s="36"/>
      <c r="W119" s="36"/>
      <c r="X119" s="36"/>
      <c r="Y119" s="36"/>
      <c r="Z119" s="36"/>
      <c r="AA119" s="36"/>
      <c r="AB119" s="36"/>
      <c r="AC119" s="36"/>
      <c r="AD119" s="36"/>
      <c r="AE119" s="36"/>
      <c r="AR119" s="192" t="s">
        <v>336</v>
      </c>
      <c r="AT119" s="192" t="s">
        <v>170</v>
      </c>
      <c r="AU119" s="192" t="s">
        <v>81</v>
      </c>
      <c r="AY119" s="19" t="s">
        <v>167</v>
      </c>
      <c r="BE119" s="193">
        <f>IF(N119="základní",J119,0)</f>
        <v>0</v>
      </c>
      <c r="BF119" s="193">
        <f>IF(N119="snížená",J119,0)</f>
        <v>0</v>
      </c>
      <c r="BG119" s="193">
        <f>IF(N119="zákl. přenesená",J119,0)</f>
        <v>0</v>
      </c>
      <c r="BH119" s="193">
        <f>IF(N119="sníž. přenesená",J119,0)</f>
        <v>0</v>
      </c>
      <c r="BI119" s="193">
        <f>IF(N119="nulová",J119,0)</f>
        <v>0</v>
      </c>
      <c r="BJ119" s="19" t="s">
        <v>81</v>
      </c>
      <c r="BK119" s="193">
        <f>ROUND(I119*H119,2)</f>
        <v>0</v>
      </c>
      <c r="BL119" s="19" t="s">
        <v>336</v>
      </c>
      <c r="BM119" s="192" t="s">
        <v>349</v>
      </c>
    </row>
    <row r="120" spans="1:47" s="2" customFormat="1" ht="29.25">
      <c r="A120" s="36"/>
      <c r="B120" s="37"/>
      <c r="C120" s="38"/>
      <c r="D120" s="201" t="s">
        <v>397</v>
      </c>
      <c r="E120" s="38"/>
      <c r="F120" s="253" t="s">
        <v>1251</v>
      </c>
      <c r="G120" s="38"/>
      <c r="H120" s="38"/>
      <c r="I120" s="196"/>
      <c r="J120" s="38"/>
      <c r="K120" s="38"/>
      <c r="L120" s="41"/>
      <c r="M120" s="197"/>
      <c r="N120" s="198"/>
      <c r="O120" s="66"/>
      <c r="P120" s="66"/>
      <c r="Q120" s="66"/>
      <c r="R120" s="66"/>
      <c r="S120" s="66"/>
      <c r="T120" s="67"/>
      <c r="U120" s="36"/>
      <c r="V120" s="36"/>
      <c r="W120" s="36"/>
      <c r="X120" s="36"/>
      <c r="Y120" s="36"/>
      <c r="Z120" s="36"/>
      <c r="AA120" s="36"/>
      <c r="AB120" s="36"/>
      <c r="AC120" s="36"/>
      <c r="AD120" s="36"/>
      <c r="AE120" s="36"/>
      <c r="AT120" s="19" t="s">
        <v>397</v>
      </c>
      <c r="AU120" s="19" t="s">
        <v>81</v>
      </c>
    </row>
    <row r="121" spans="1:65" s="2" customFormat="1" ht="16.5" customHeight="1">
      <c r="A121" s="36"/>
      <c r="B121" s="37"/>
      <c r="C121" s="181" t="s">
        <v>229</v>
      </c>
      <c r="D121" s="181" t="s">
        <v>170</v>
      </c>
      <c r="E121" s="182" t="s">
        <v>229</v>
      </c>
      <c r="F121" s="183" t="s">
        <v>1252</v>
      </c>
      <c r="G121" s="184" t="s">
        <v>183</v>
      </c>
      <c r="H121" s="185">
        <v>20.24</v>
      </c>
      <c r="I121" s="186"/>
      <c r="J121" s="187">
        <f>ROUND(I121*H121,2)</f>
        <v>0</v>
      </c>
      <c r="K121" s="183" t="s">
        <v>369</v>
      </c>
      <c r="L121" s="41"/>
      <c r="M121" s="188" t="s">
        <v>21</v>
      </c>
      <c r="N121" s="189" t="s">
        <v>44</v>
      </c>
      <c r="O121" s="66"/>
      <c r="P121" s="190">
        <f>O121*H121</f>
        <v>0</v>
      </c>
      <c r="Q121" s="190">
        <v>0</v>
      </c>
      <c r="R121" s="190">
        <f>Q121*H121</f>
        <v>0</v>
      </c>
      <c r="S121" s="190">
        <v>0</v>
      </c>
      <c r="T121" s="191">
        <f>S121*H121</f>
        <v>0</v>
      </c>
      <c r="U121" s="36"/>
      <c r="V121" s="36"/>
      <c r="W121" s="36"/>
      <c r="X121" s="36"/>
      <c r="Y121" s="36"/>
      <c r="Z121" s="36"/>
      <c r="AA121" s="36"/>
      <c r="AB121" s="36"/>
      <c r="AC121" s="36"/>
      <c r="AD121" s="36"/>
      <c r="AE121" s="36"/>
      <c r="AR121" s="192" t="s">
        <v>336</v>
      </c>
      <c r="AT121" s="192" t="s">
        <v>170</v>
      </c>
      <c r="AU121" s="192" t="s">
        <v>81</v>
      </c>
      <c r="AY121" s="19" t="s">
        <v>167</v>
      </c>
      <c r="BE121" s="193">
        <f>IF(N121="základní",J121,0)</f>
        <v>0</v>
      </c>
      <c r="BF121" s="193">
        <f>IF(N121="snížená",J121,0)</f>
        <v>0</v>
      </c>
      <c r="BG121" s="193">
        <f>IF(N121="zákl. přenesená",J121,0)</f>
        <v>0</v>
      </c>
      <c r="BH121" s="193">
        <f>IF(N121="sníž. přenesená",J121,0)</f>
        <v>0</v>
      </c>
      <c r="BI121" s="193">
        <f>IF(N121="nulová",J121,0)</f>
        <v>0</v>
      </c>
      <c r="BJ121" s="19" t="s">
        <v>81</v>
      </c>
      <c r="BK121" s="193">
        <f>ROUND(I121*H121,2)</f>
        <v>0</v>
      </c>
      <c r="BL121" s="19" t="s">
        <v>336</v>
      </c>
      <c r="BM121" s="192" t="s">
        <v>366</v>
      </c>
    </row>
    <row r="122" spans="1:47" s="2" customFormat="1" ht="29.25">
      <c r="A122" s="36"/>
      <c r="B122" s="37"/>
      <c r="C122" s="38"/>
      <c r="D122" s="201" t="s">
        <v>397</v>
      </c>
      <c r="E122" s="38"/>
      <c r="F122" s="253" t="s">
        <v>1251</v>
      </c>
      <c r="G122" s="38"/>
      <c r="H122" s="38"/>
      <c r="I122" s="196"/>
      <c r="J122" s="38"/>
      <c r="K122" s="38"/>
      <c r="L122" s="41"/>
      <c r="M122" s="197"/>
      <c r="N122" s="198"/>
      <c r="O122" s="66"/>
      <c r="P122" s="66"/>
      <c r="Q122" s="66"/>
      <c r="R122" s="66"/>
      <c r="S122" s="66"/>
      <c r="T122" s="67"/>
      <c r="U122" s="36"/>
      <c r="V122" s="36"/>
      <c r="W122" s="36"/>
      <c r="X122" s="36"/>
      <c r="Y122" s="36"/>
      <c r="Z122" s="36"/>
      <c r="AA122" s="36"/>
      <c r="AB122" s="36"/>
      <c r="AC122" s="36"/>
      <c r="AD122" s="36"/>
      <c r="AE122" s="36"/>
      <c r="AT122" s="19" t="s">
        <v>397</v>
      </c>
      <c r="AU122" s="19" t="s">
        <v>81</v>
      </c>
    </row>
    <row r="123" spans="2:63" s="12" customFormat="1" ht="25.9" customHeight="1">
      <c r="B123" s="165"/>
      <c r="C123" s="166"/>
      <c r="D123" s="167" t="s">
        <v>72</v>
      </c>
      <c r="E123" s="168" t="s">
        <v>1253</v>
      </c>
      <c r="F123" s="168" t="s">
        <v>1254</v>
      </c>
      <c r="G123" s="166"/>
      <c r="H123" s="166"/>
      <c r="I123" s="169"/>
      <c r="J123" s="170">
        <f>BK123</f>
        <v>0</v>
      </c>
      <c r="K123" s="166"/>
      <c r="L123" s="171"/>
      <c r="M123" s="172"/>
      <c r="N123" s="173"/>
      <c r="O123" s="173"/>
      <c r="P123" s="174">
        <f>SUM(P124:P130)</f>
        <v>0</v>
      </c>
      <c r="Q123" s="173"/>
      <c r="R123" s="174">
        <f>SUM(R124:R130)</f>
        <v>0</v>
      </c>
      <c r="S123" s="173"/>
      <c r="T123" s="175">
        <f>SUM(T124:T130)</f>
        <v>0</v>
      </c>
      <c r="AR123" s="176" t="s">
        <v>81</v>
      </c>
      <c r="AT123" s="177" t="s">
        <v>72</v>
      </c>
      <c r="AU123" s="177" t="s">
        <v>73</v>
      </c>
      <c r="AY123" s="176" t="s">
        <v>167</v>
      </c>
      <c r="BK123" s="178">
        <f>SUM(BK124:BK130)</f>
        <v>0</v>
      </c>
    </row>
    <row r="124" spans="1:65" s="2" customFormat="1" ht="16.5" customHeight="1">
      <c r="A124" s="36"/>
      <c r="B124" s="37"/>
      <c r="C124" s="181" t="s">
        <v>259</v>
      </c>
      <c r="D124" s="181" t="s">
        <v>170</v>
      </c>
      <c r="E124" s="182" t="s">
        <v>259</v>
      </c>
      <c r="F124" s="183" t="s">
        <v>1255</v>
      </c>
      <c r="G124" s="184" t="s">
        <v>656</v>
      </c>
      <c r="H124" s="185">
        <v>1</v>
      </c>
      <c r="I124" s="186"/>
      <c r="J124" s="187">
        <f aca="true" t="shared" si="0" ref="J124:J130">ROUND(I124*H124,2)</f>
        <v>0</v>
      </c>
      <c r="K124" s="183" t="s">
        <v>369</v>
      </c>
      <c r="L124" s="41"/>
      <c r="M124" s="188" t="s">
        <v>21</v>
      </c>
      <c r="N124" s="189" t="s">
        <v>44</v>
      </c>
      <c r="O124" s="66"/>
      <c r="P124" s="190">
        <f aca="true" t="shared" si="1" ref="P124:P130">O124*H124</f>
        <v>0</v>
      </c>
      <c r="Q124" s="190">
        <v>0</v>
      </c>
      <c r="R124" s="190">
        <f aca="true" t="shared" si="2" ref="R124:R130">Q124*H124</f>
        <v>0</v>
      </c>
      <c r="S124" s="190">
        <v>0</v>
      </c>
      <c r="T124" s="191">
        <f aca="true" t="shared" si="3" ref="T124:T130">S124*H124</f>
        <v>0</v>
      </c>
      <c r="U124" s="36"/>
      <c r="V124" s="36"/>
      <c r="W124" s="36"/>
      <c r="X124" s="36"/>
      <c r="Y124" s="36"/>
      <c r="Z124" s="36"/>
      <c r="AA124" s="36"/>
      <c r="AB124" s="36"/>
      <c r="AC124" s="36"/>
      <c r="AD124" s="36"/>
      <c r="AE124" s="36"/>
      <c r="AR124" s="192" t="s">
        <v>336</v>
      </c>
      <c r="AT124" s="192" t="s">
        <v>170</v>
      </c>
      <c r="AU124" s="192" t="s">
        <v>81</v>
      </c>
      <c r="AY124" s="19" t="s">
        <v>167</v>
      </c>
      <c r="BE124" s="193">
        <f aca="true" t="shared" si="4" ref="BE124:BE130">IF(N124="základní",J124,0)</f>
        <v>0</v>
      </c>
      <c r="BF124" s="193">
        <f aca="true" t="shared" si="5" ref="BF124:BF130">IF(N124="snížená",J124,0)</f>
        <v>0</v>
      </c>
      <c r="BG124" s="193">
        <f aca="true" t="shared" si="6" ref="BG124:BG130">IF(N124="zákl. přenesená",J124,0)</f>
        <v>0</v>
      </c>
      <c r="BH124" s="193">
        <f aca="true" t="shared" si="7" ref="BH124:BH130">IF(N124="sníž. přenesená",J124,0)</f>
        <v>0</v>
      </c>
      <c r="BI124" s="193">
        <f aca="true" t="shared" si="8" ref="BI124:BI130">IF(N124="nulová",J124,0)</f>
        <v>0</v>
      </c>
      <c r="BJ124" s="19" t="s">
        <v>81</v>
      </c>
      <c r="BK124" s="193">
        <f aca="true" t="shared" si="9" ref="BK124:BK130">ROUND(I124*H124,2)</f>
        <v>0</v>
      </c>
      <c r="BL124" s="19" t="s">
        <v>336</v>
      </c>
      <c r="BM124" s="192" t="s">
        <v>377</v>
      </c>
    </row>
    <row r="125" spans="1:65" s="2" customFormat="1" ht="16.5" customHeight="1">
      <c r="A125" s="36"/>
      <c r="B125" s="37"/>
      <c r="C125" s="181" t="s">
        <v>264</v>
      </c>
      <c r="D125" s="181" t="s">
        <v>170</v>
      </c>
      <c r="E125" s="182" t="s">
        <v>264</v>
      </c>
      <c r="F125" s="183" t="s">
        <v>1256</v>
      </c>
      <c r="G125" s="184" t="s">
        <v>656</v>
      </c>
      <c r="H125" s="185">
        <v>3</v>
      </c>
      <c r="I125" s="186"/>
      <c r="J125" s="187">
        <f t="shared" si="0"/>
        <v>0</v>
      </c>
      <c r="K125" s="183" t="s">
        <v>369</v>
      </c>
      <c r="L125" s="41"/>
      <c r="M125" s="188" t="s">
        <v>21</v>
      </c>
      <c r="N125" s="189" t="s">
        <v>44</v>
      </c>
      <c r="O125" s="66"/>
      <c r="P125" s="190">
        <f t="shared" si="1"/>
        <v>0</v>
      </c>
      <c r="Q125" s="190">
        <v>0</v>
      </c>
      <c r="R125" s="190">
        <f t="shared" si="2"/>
        <v>0</v>
      </c>
      <c r="S125" s="190">
        <v>0</v>
      </c>
      <c r="T125" s="191">
        <f t="shared" si="3"/>
        <v>0</v>
      </c>
      <c r="U125" s="36"/>
      <c r="V125" s="36"/>
      <c r="W125" s="36"/>
      <c r="X125" s="36"/>
      <c r="Y125" s="36"/>
      <c r="Z125" s="36"/>
      <c r="AA125" s="36"/>
      <c r="AB125" s="36"/>
      <c r="AC125" s="36"/>
      <c r="AD125" s="36"/>
      <c r="AE125" s="36"/>
      <c r="AR125" s="192" t="s">
        <v>336</v>
      </c>
      <c r="AT125" s="192" t="s">
        <v>170</v>
      </c>
      <c r="AU125" s="192" t="s">
        <v>81</v>
      </c>
      <c r="AY125" s="19" t="s">
        <v>167</v>
      </c>
      <c r="BE125" s="193">
        <f t="shared" si="4"/>
        <v>0</v>
      </c>
      <c r="BF125" s="193">
        <f t="shared" si="5"/>
        <v>0</v>
      </c>
      <c r="BG125" s="193">
        <f t="shared" si="6"/>
        <v>0</v>
      </c>
      <c r="BH125" s="193">
        <f t="shared" si="7"/>
        <v>0</v>
      </c>
      <c r="BI125" s="193">
        <f t="shared" si="8"/>
        <v>0</v>
      </c>
      <c r="BJ125" s="19" t="s">
        <v>81</v>
      </c>
      <c r="BK125" s="193">
        <f t="shared" si="9"/>
        <v>0</v>
      </c>
      <c r="BL125" s="19" t="s">
        <v>336</v>
      </c>
      <c r="BM125" s="192" t="s">
        <v>388</v>
      </c>
    </row>
    <row r="126" spans="1:65" s="2" customFormat="1" ht="16.5" customHeight="1">
      <c r="A126" s="36"/>
      <c r="B126" s="37"/>
      <c r="C126" s="181" t="s">
        <v>271</v>
      </c>
      <c r="D126" s="181" t="s">
        <v>170</v>
      </c>
      <c r="E126" s="182" t="s">
        <v>271</v>
      </c>
      <c r="F126" s="183" t="s">
        <v>1257</v>
      </c>
      <c r="G126" s="184" t="s">
        <v>656</v>
      </c>
      <c r="H126" s="185">
        <v>1</v>
      </c>
      <c r="I126" s="186"/>
      <c r="J126" s="187">
        <f t="shared" si="0"/>
        <v>0</v>
      </c>
      <c r="K126" s="183" t="s">
        <v>369</v>
      </c>
      <c r="L126" s="41"/>
      <c r="M126" s="188" t="s">
        <v>21</v>
      </c>
      <c r="N126" s="189" t="s">
        <v>44</v>
      </c>
      <c r="O126" s="66"/>
      <c r="P126" s="190">
        <f t="shared" si="1"/>
        <v>0</v>
      </c>
      <c r="Q126" s="190">
        <v>0</v>
      </c>
      <c r="R126" s="190">
        <f t="shared" si="2"/>
        <v>0</v>
      </c>
      <c r="S126" s="190">
        <v>0</v>
      </c>
      <c r="T126" s="191">
        <f t="shared" si="3"/>
        <v>0</v>
      </c>
      <c r="U126" s="36"/>
      <c r="V126" s="36"/>
      <c r="W126" s="36"/>
      <c r="X126" s="36"/>
      <c r="Y126" s="36"/>
      <c r="Z126" s="36"/>
      <c r="AA126" s="36"/>
      <c r="AB126" s="36"/>
      <c r="AC126" s="36"/>
      <c r="AD126" s="36"/>
      <c r="AE126" s="36"/>
      <c r="AR126" s="192" t="s">
        <v>336</v>
      </c>
      <c r="AT126" s="192" t="s">
        <v>170</v>
      </c>
      <c r="AU126" s="192" t="s">
        <v>81</v>
      </c>
      <c r="AY126" s="19" t="s">
        <v>167</v>
      </c>
      <c r="BE126" s="193">
        <f t="shared" si="4"/>
        <v>0</v>
      </c>
      <c r="BF126" s="193">
        <f t="shared" si="5"/>
        <v>0</v>
      </c>
      <c r="BG126" s="193">
        <f t="shared" si="6"/>
        <v>0</v>
      </c>
      <c r="BH126" s="193">
        <f t="shared" si="7"/>
        <v>0</v>
      </c>
      <c r="BI126" s="193">
        <f t="shared" si="8"/>
        <v>0</v>
      </c>
      <c r="BJ126" s="19" t="s">
        <v>81</v>
      </c>
      <c r="BK126" s="193">
        <f t="shared" si="9"/>
        <v>0</v>
      </c>
      <c r="BL126" s="19" t="s">
        <v>336</v>
      </c>
      <c r="BM126" s="192" t="s">
        <v>399</v>
      </c>
    </row>
    <row r="127" spans="1:65" s="2" customFormat="1" ht="16.5" customHeight="1">
      <c r="A127" s="36"/>
      <c r="B127" s="37"/>
      <c r="C127" s="181" t="s">
        <v>318</v>
      </c>
      <c r="D127" s="181" t="s">
        <v>170</v>
      </c>
      <c r="E127" s="182" t="s">
        <v>318</v>
      </c>
      <c r="F127" s="183" t="s">
        <v>1258</v>
      </c>
      <c r="G127" s="184" t="s">
        <v>656</v>
      </c>
      <c r="H127" s="185">
        <v>2</v>
      </c>
      <c r="I127" s="186"/>
      <c r="J127" s="187">
        <f t="shared" si="0"/>
        <v>0</v>
      </c>
      <c r="K127" s="183" t="s">
        <v>369</v>
      </c>
      <c r="L127" s="41"/>
      <c r="M127" s="188" t="s">
        <v>21</v>
      </c>
      <c r="N127" s="189" t="s">
        <v>44</v>
      </c>
      <c r="O127" s="66"/>
      <c r="P127" s="190">
        <f t="shared" si="1"/>
        <v>0</v>
      </c>
      <c r="Q127" s="190">
        <v>0</v>
      </c>
      <c r="R127" s="190">
        <f t="shared" si="2"/>
        <v>0</v>
      </c>
      <c r="S127" s="190">
        <v>0</v>
      </c>
      <c r="T127" s="191">
        <f t="shared" si="3"/>
        <v>0</v>
      </c>
      <c r="U127" s="36"/>
      <c r="V127" s="36"/>
      <c r="W127" s="36"/>
      <c r="X127" s="36"/>
      <c r="Y127" s="36"/>
      <c r="Z127" s="36"/>
      <c r="AA127" s="36"/>
      <c r="AB127" s="36"/>
      <c r="AC127" s="36"/>
      <c r="AD127" s="36"/>
      <c r="AE127" s="36"/>
      <c r="AR127" s="192" t="s">
        <v>336</v>
      </c>
      <c r="AT127" s="192" t="s">
        <v>170</v>
      </c>
      <c r="AU127" s="192" t="s">
        <v>81</v>
      </c>
      <c r="AY127" s="19" t="s">
        <v>167</v>
      </c>
      <c r="BE127" s="193">
        <f t="shared" si="4"/>
        <v>0</v>
      </c>
      <c r="BF127" s="193">
        <f t="shared" si="5"/>
        <v>0</v>
      </c>
      <c r="BG127" s="193">
        <f t="shared" si="6"/>
        <v>0</v>
      </c>
      <c r="BH127" s="193">
        <f t="shared" si="7"/>
        <v>0</v>
      </c>
      <c r="BI127" s="193">
        <f t="shared" si="8"/>
        <v>0</v>
      </c>
      <c r="BJ127" s="19" t="s">
        <v>81</v>
      </c>
      <c r="BK127" s="193">
        <f t="shared" si="9"/>
        <v>0</v>
      </c>
      <c r="BL127" s="19" t="s">
        <v>336</v>
      </c>
      <c r="BM127" s="192" t="s">
        <v>409</v>
      </c>
    </row>
    <row r="128" spans="1:65" s="2" customFormat="1" ht="16.5" customHeight="1">
      <c r="A128" s="36"/>
      <c r="B128" s="37"/>
      <c r="C128" s="181" t="s">
        <v>8</v>
      </c>
      <c r="D128" s="181" t="s">
        <v>170</v>
      </c>
      <c r="E128" s="182" t="s">
        <v>8</v>
      </c>
      <c r="F128" s="183" t="s">
        <v>1258</v>
      </c>
      <c r="G128" s="184" t="s">
        <v>656</v>
      </c>
      <c r="H128" s="185">
        <v>1</v>
      </c>
      <c r="I128" s="186"/>
      <c r="J128" s="187">
        <f t="shared" si="0"/>
        <v>0</v>
      </c>
      <c r="K128" s="183" t="s">
        <v>369</v>
      </c>
      <c r="L128" s="41"/>
      <c r="M128" s="188" t="s">
        <v>21</v>
      </c>
      <c r="N128" s="189" t="s">
        <v>44</v>
      </c>
      <c r="O128" s="66"/>
      <c r="P128" s="190">
        <f t="shared" si="1"/>
        <v>0</v>
      </c>
      <c r="Q128" s="190">
        <v>0</v>
      </c>
      <c r="R128" s="190">
        <f t="shared" si="2"/>
        <v>0</v>
      </c>
      <c r="S128" s="190">
        <v>0</v>
      </c>
      <c r="T128" s="191">
        <f t="shared" si="3"/>
        <v>0</v>
      </c>
      <c r="U128" s="36"/>
      <c r="V128" s="36"/>
      <c r="W128" s="36"/>
      <c r="X128" s="36"/>
      <c r="Y128" s="36"/>
      <c r="Z128" s="36"/>
      <c r="AA128" s="36"/>
      <c r="AB128" s="36"/>
      <c r="AC128" s="36"/>
      <c r="AD128" s="36"/>
      <c r="AE128" s="36"/>
      <c r="AR128" s="192" t="s">
        <v>336</v>
      </c>
      <c r="AT128" s="192" t="s">
        <v>170</v>
      </c>
      <c r="AU128" s="192" t="s">
        <v>81</v>
      </c>
      <c r="AY128" s="19" t="s">
        <v>167</v>
      </c>
      <c r="BE128" s="193">
        <f t="shared" si="4"/>
        <v>0</v>
      </c>
      <c r="BF128" s="193">
        <f t="shared" si="5"/>
        <v>0</v>
      </c>
      <c r="BG128" s="193">
        <f t="shared" si="6"/>
        <v>0</v>
      </c>
      <c r="BH128" s="193">
        <f t="shared" si="7"/>
        <v>0</v>
      </c>
      <c r="BI128" s="193">
        <f t="shared" si="8"/>
        <v>0</v>
      </c>
      <c r="BJ128" s="19" t="s">
        <v>81</v>
      </c>
      <c r="BK128" s="193">
        <f t="shared" si="9"/>
        <v>0</v>
      </c>
      <c r="BL128" s="19" t="s">
        <v>336</v>
      </c>
      <c r="BM128" s="192" t="s">
        <v>421</v>
      </c>
    </row>
    <row r="129" spans="1:65" s="2" customFormat="1" ht="16.5" customHeight="1">
      <c r="A129" s="36"/>
      <c r="B129" s="37"/>
      <c r="C129" s="181" t="s">
        <v>336</v>
      </c>
      <c r="D129" s="181" t="s">
        <v>170</v>
      </c>
      <c r="E129" s="182" t="s">
        <v>336</v>
      </c>
      <c r="F129" s="183" t="s">
        <v>1259</v>
      </c>
      <c r="G129" s="184" t="s">
        <v>656</v>
      </c>
      <c r="H129" s="185">
        <v>29</v>
      </c>
      <c r="I129" s="186"/>
      <c r="J129" s="187">
        <f t="shared" si="0"/>
        <v>0</v>
      </c>
      <c r="K129" s="183" t="s">
        <v>369</v>
      </c>
      <c r="L129" s="41"/>
      <c r="M129" s="188" t="s">
        <v>21</v>
      </c>
      <c r="N129" s="189" t="s">
        <v>44</v>
      </c>
      <c r="O129" s="66"/>
      <c r="P129" s="190">
        <f t="shared" si="1"/>
        <v>0</v>
      </c>
      <c r="Q129" s="190">
        <v>0</v>
      </c>
      <c r="R129" s="190">
        <f t="shared" si="2"/>
        <v>0</v>
      </c>
      <c r="S129" s="190">
        <v>0</v>
      </c>
      <c r="T129" s="191">
        <f t="shared" si="3"/>
        <v>0</v>
      </c>
      <c r="U129" s="36"/>
      <c r="V129" s="36"/>
      <c r="W129" s="36"/>
      <c r="X129" s="36"/>
      <c r="Y129" s="36"/>
      <c r="Z129" s="36"/>
      <c r="AA129" s="36"/>
      <c r="AB129" s="36"/>
      <c r="AC129" s="36"/>
      <c r="AD129" s="36"/>
      <c r="AE129" s="36"/>
      <c r="AR129" s="192" t="s">
        <v>336</v>
      </c>
      <c r="AT129" s="192" t="s">
        <v>170</v>
      </c>
      <c r="AU129" s="192" t="s">
        <v>81</v>
      </c>
      <c r="AY129" s="19" t="s">
        <v>167</v>
      </c>
      <c r="BE129" s="193">
        <f t="shared" si="4"/>
        <v>0</v>
      </c>
      <c r="BF129" s="193">
        <f t="shared" si="5"/>
        <v>0</v>
      </c>
      <c r="BG129" s="193">
        <f t="shared" si="6"/>
        <v>0</v>
      </c>
      <c r="BH129" s="193">
        <f t="shared" si="7"/>
        <v>0</v>
      </c>
      <c r="BI129" s="193">
        <f t="shared" si="8"/>
        <v>0</v>
      </c>
      <c r="BJ129" s="19" t="s">
        <v>81</v>
      </c>
      <c r="BK129" s="193">
        <f t="shared" si="9"/>
        <v>0</v>
      </c>
      <c r="BL129" s="19" t="s">
        <v>336</v>
      </c>
      <c r="BM129" s="192" t="s">
        <v>433</v>
      </c>
    </row>
    <row r="130" spans="1:65" s="2" customFormat="1" ht="16.5" customHeight="1">
      <c r="A130" s="36"/>
      <c r="B130" s="37"/>
      <c r="C130" s="181" t="s">
        <v>342</v>
      </c>
      <c r="D130" s="181" t="s">
        <v>170</v>
      </c>
      <c r="E130" s="182" t="s">
        <v>342</v>
      </c>
      <c r="F130" s="183" t="s">
        <v>1260</v>
      </c>
      <c r="G130" s="184" t="s">
        <v>656</v>
      </c>
      <c r="H130" s="185">
        <v>12</v>
      </c>
      <c r="I130" s="186"/>
      <c r="J130" s="187">
        <f t="shared" si="0"/>
        <v>0</v>
      </c>
      <c r="K130" s="183" t="s">
        <v>369</v>
      </c>
      <c r="L130" s="41"/>
      <c r="M130" s="188" t="s">
        <v>21</v>
      </c>
      <c r="N130" s="189" t="s">
        <v>44</v>
      </c>
      <c r="O130" s="66"/>
      <c r="P130" s="190">
        <f t="shared" si="1"/>
        <v>0</v>
      </c>
      <c r="Q130" s="190">
        <v>0</v>
      </c>
      <c r="R130" s="190">
        <f t="shared" si="2"/>
        <v>0</v>
      </c>
      <c r="S130" s="190">
        <v>0</v>
      </c>
      <c r="T130" s="191">
        <f t="shared" si="3"/>
        <v>0</v>
      </c>
      <c r="U130" s="36"/>
      <c r="V130" s="36"/>
      <c r="W130" s="36"/>
      <c r="X130" s="36"/>
      <c r="Y130" s="36"/>
      <c r="Z130" s="36"/>
      <c r="AA130" s="36"/>
      <c r="AB130" s="36"/>
      <c r="AC130" s="36"/>
      <c r="AD130" s="36"/>
      <c r="AE130" s="36"/>
      <c r="AR130" s="192" t="s">
        <v>336</v>
      </c>
      <c r="AT130" s="192" t="s">
        <v>170</v>
      </c>
      <c r="AU130" s="192" t="s">
        <v>81</v>
      </c>
      <c r="AY130" s="19" t="s">
        <v>167</v>
      </c>
      <c r="BE130" s="193">
        <f t="shared" si="4"/>
        <v>0</v>
      </c>
      <c r="BF130" s="193">
        <f t="shared" si="5"/>
        <v>0</v>
      </c>
      <c r="BG130" s="193">
        <f t="shared" si="6"/>
        <v>0</v>
      </c>
      <c r="BH130" s="193">
        <f t="shared" si="7"/>
        <v>0</v>
      </c>
      <c r="BI130" s="193">
        <f t="shared" si="8"/>
        <v>0</v>
      </c>
      <c r="BJ130" s="19" t="s">
        <v>81</v>
      </c>
      <c r="BK130" s="193">
        <f t="shared" si="9"/>
        <v>0</v>
      </c>
      <c r="BL130" s="19" t="s">
        <v>336</v>
      </c>
      <c r="BM130" s="192" t="s">
        <v>444</v>
      </c>
    </row>
    <row r="131" spans="2:63" s="12" customFormat="1" ht="25.9" customHeight="1">
      <c r="B131" s="165"/>
      <c r="C131" s="166"/>
      <c r="D131" s="167" t="s">
        <v>72</v>
      </c>
      <c r="E131" s="168" t="s">
        <v>1261</v>
      </c>
      <c r="F131" s="168" t="s">
        <v>1262</v>
      </c>
      <c r="G131" s="166"/>
      <c r="H131" s="166"/>
      <c r="I131" s="169"/>
      <c r="J131" s="170">
        <f>BK131</f>
        <v>0</v>
      </c>
      <c r="K131" s="166"/>
      <c r="L131" s="171"/>
      <c r="M131" s="172"/>
      <c r="N131" s="173"/>
      <c r="O131" s="173"/>
      <c r="P131" s="174">
        <f>SUM(P132:P134)</f>
        <v>0</v>
      </c>
      <c r="Q131" s="173"/>
      <c r="R131" s="174">
        <f>SUM(R132:R134)</f>
        <v>0</v>
      </c>
      <c r="S131" s="173"/>
      <c r="T131" s="175">
        <f>SUM(T132:T134)</f>
        <v>0</v>
      </c>
      <c r="AR131" s="176" t="s">
        <v>81</v>
      </c>
      <c r="AT131" s="177" t="s">
        <v>72</v>
      </c>
      <c r="AU131" s="177" t="s">
        <v>73</v>
      </c>
      <c r="AY131" s="176" t="s">
        <v>167</v>
      </c>
      <c r="BK131" s="178">
        <f>SUM(BK132:BK134)</f>
        <v>0</v>
      </c>
    </row>
    <row r="132" spans="1:65" s="2" customFormat="1" ht="16.5" customHeight="1">
      <c r="A132" s="36"/>
      <c r="B132" s="37"/>
      <c r="C132" s="181" t="s">
        <v>349</v>
      </c>
      <c r="D132" s="181" t="s">
        <v>170</v>
      </c>
      <c r="E132" s="182" t="s">
        <v>349</v>
      </c>
      <c r="F132" s="183" t="s">
        <v>1263</v>
      </c>
      <c r="G132" s="184" t="s">
        <v>656</v>
      </c>
      <c r="H132" s="185">
        <v>1</v>
      </c>
      <c r="I132" s="186"/>
      <c r="J132" s="187">
        <f>ROUND(I132*H132,2)</f>
        <v>0</v>
      </c>
      <c r="K132" s="183" t="s">
        <v>369</v>
      </c>
      <c r="L132" s="41"/>
      <c r="M132" s="188" t="s">
        <v>21</v>
      </c>
      <c r="N132" s="189" t="s">
        <v>44</v>
      </c>
      <c r="O132" s="66"/>
      <c r="P132" s="190">
        <f>O132*H132</f>
        <v>0</v>
      </c>
      <c r="Q132" s="190">
        <v>0</v>
      </c>
      <c r="R132" s="190">
        <f>Q132*H132</f>
        <v>0</v>
      </c>
      <c r="S132" s="190">
        <v>0</v>
      </c>
      <c r="T132" s="191">
        <f>S132*H132</f>
        <v>0</v>
      </c>
      <c r="U132" s="36"/>
      <c r="V132" s="36"/>
      <c r="W132" s="36"/>
      <c r="X132" s="36"/>
      <c r="Y132" s="36"/>
      <c r="Z132" s="36"/>
      <c r="AA132" s="36"/>
      <c r="AB132" s="36"/>
      <c r="AC132" s="36"/>
      <c r="AD132" s="36"/>
      <c r="AE132" s="36"/>
      <c r="AR132" s="192" t="s">
        <v>336</v>
      </c>
      <c r="AT132" s="192" t="s">
        <v>170</v>
      </c>
      <c r="AU132" s="192" t="s">
        <v>81</v>
      </c>
      <c r="AY132" s="19" t="s">
        <v>167</v>
      </c>
      <c r="BE132" s="193">
        <f>IF(N132="základní",J132,0)</f>
        <v>0</v>
      </c>
      <c r="BF132" s="193">
        <f>IF(N132="snížená",J132,0)</f>
        <v>0</v>
      </c>
      <c r="BG132" s="193">
        <f>IF(N132="zákl. přenesená",J132,0)</f>
        <v>0</v>
      </c>
      <c r="BH132" s="193">
        <f>IF(N132="sníž. přenesená",J132,0)</f>
        <v>0</v>
      </c>
      <c r="BI132" s="193">
        <f>IF(N132="nulová",J132,0)</f>
        <v>0</v>
      </c>
      <c r="BJ132" s="19" t="s">
        <v>81</v>
      </c>
      <c r="BK132" s="193">
        <f>ROUND(I132*H132,2)</f>
        <v>0</v>
      </c>
      <c r="BL132" s="19" t="s">
        <v>336</v>
      </c>
      <c r="BM132" s="192" t="s">
        <v>456</v>
      </c>
    </row>
    <row r="133" spans="1:65" s="2" customFormat="1" ht="16.5" customHeight="1">
      <c r="A133" s="36"/>
      <c r="B133" s="37"/>
      <c r="C133" s="181" t="s">
        <v>359</v>
      </c>
      <c r="D133" s="181" t="s">
        <v>170</v>
      </c>
      <c r="E133" s="182" t="s">
        <v>359</v>
      </c>
      <c r="F133" s="183" t="s">
        <v>1264</v>
      </c>
      <c r="G133" s="184" t="s">
        <v>656</v>
      </c>
      <c r="H133" s="185">
        <v>1</v>
      </c>
      <c r="I133" s="186"/>
      <c r="J133" s="187">
        <f>ROUND(I133*H133,2)</f>
        <v>0</v>
      </c>
      <c r="K133" s="183" t="s">
        <v>369</v>
      </c>
      <c r="L133" s="41"/>
      <c r="M133" s="188" t="s">
        <v>21</v>
      </c>
      <c r="N133" s="189" t="s">
        <v>44</v>
      </c>
      <c r="O133" s="66"/>
      <c r="P133" s="190">
        <f>O133*H133</f>
        <v>0</v>
      </c>
      <c r="Q133" s="190">
        <v>0</v>
      </c>
      <c r="R133" s="190">
        <f>Q133*H133</f>
        <v>0</v>
      </c>
      <c r="S133" s="190">
        <v>0</v>
      </c>
      <c r="T133" s="191">
        <f>S133*H133</f>
        <v>0</v>
      </c>
      <c r="U133" s="36"/>
      <c r="V133" s="36"/>
      <c r="W133" s="36"/>
      <c r="X133" s="36"/>
      <c r="Y133" s="36"/>
      <c r="Z133" s="36"/>
      <c r="AA133" s="36"/>
      <c r="AB133" s="36"/>
      <c r="AC133" s="36"/>
      <c r="AD133" s="36"/>
      <c r="AE133" s="36"/>
      <c r="AR133" s="192" t="s">
        <v>336</v>
      </c>
      <c r="AT133" s="192" t="s">
        <v>170</v>
      </c>
      <c r="AU133" s="192" t="s">
        <v>81</v>
      </c>
      <c r="AY133" s="19" t="s">
        <v>167</v>
      </c>
      <c r="BE133" s="193">
        <f>IF(N133="základní",J133,0)</f>
        <v>0</v>
      </c>
      <c r="BF133" s="193">
        <f>IF(N133="snížená",J133,0)</f>
        <v>0</v>
      </c>
      <c r="BG133" s="193">
        <f>IF(N133="zákl. přenesená",J133,0)</f>
        <v>0</v>
      </c>
      <c r="BH133" s="193">
        <f>IF(N133="sníž. přenesená",J133,0)</f>
        <v>0</v>
      </c>
      <c r="BI133" s="193">
        <f>IF(N133="nulová",J133,0)</f>
        <v>0</v>
      </c>
      <c r="BJ133" s="19" t="s">
        <v>81</v>
      </c>
      <c r="BK133" s="193">
        <f>ROUND(I133*H133,2)</f>
        <v>0</v>
      </c>
      <c r="BL133" s="19" t="s">
        <v>336</v>
      </c>
      <c r="BM133" s="192" t="s">
        <v>468</v>
      </c>
    </row>
    <row r="134" spans="1:65" s="2" customFormat="1" ht="16.5" customHeight="1">
      <c r="A134" s="36"/>
      <c r="B134" s="37"/>
      <c r="C134" s="181" t="s">
        <v>366</v>
      </c>
      <c r="D134" s="181" t="s">
        <v>170</v>
      </c>
      <c r="E134" s="182" t="s">
        <v>366</v>
      </c>
      <c r="F134" s="183" t="s">
        <v>1265</v>
      </c>
      <c r="G134" s="184" t="s">
        <v>656</v>
      </c>
      <c r="H134" s="185">
        <v>1</v>
      </c>
      <c r="I134" s="186"/>
      <c r="J134" s="187">
        <f>ROUND(I134*H134,2)</f>
        <v>0</v>
      </c>
      <c r="K134" s="183" t="s">
        <v>369</v>
      </c>
      <c r="L134" s="41"/>
      <c r="M134" s="188" t="s">
        <v>21</v>
      </c>
      <c r="N134" s="189" t="s">
        <v>44</v>
      </c>
      <c r="O134" s="66"/>
      <c r="P134" s="190">
        <f>O134*H134</f>
        <v>0</v>
      </c>
      <c r="Q134" s="190">
        <v>0</v>
      </c>
      <c r="R134" s="190">
        <f>Q134*H134</f>
        <v>0</v>
      </c>
      <c r="S134" s="190">
        <v>0</v>
      </c>
      <c r="T134" s="191">
        <f>S134*H134</f>
        <v>0</v>
      </c>
      <c r="U134" s="36"/>
      <c r="V134" s="36"/>
      <c r="W134" s="36"/>
      <c r="X134" s="36"/>
      <c r="Y134" s="36"/>
      <c r="Z134" s="36"/>
      <c r="AA134" s="36"/>
      <c r="AB134" s="36"/>
      <c r="AC134" s="36"/>
      <c r="AD134" s="36"/>
      <c r="AE134" s="36"/>
      <c r="AR134" s="192" t="s">
        <v>336</v>
      </c>
      <c r="AT134" s="192" t="s">
        <v>170</v>
      </c>
      <c r="AU134" s="192" t="s">
        <v>81</v>
      </c>
      <c r="AY134" s="19" t="s">
        <v>167</v>
      </c>
      <c r="BE134" s="193">
        <f>IF(N134="základní",J134,0)</f>
        <v>0</v>
      </c>
      <c r="BF134" s="193">
        <f>IF(N134="snížená",J134,0)</f>
        <v>0</v>
      </c>
      <c r="BG134" s="193">
        <f>IF(N134="zákl. přenesená",J134,0)</f>
        <v>0</v>
      </c>
      <c r="BH134" s="193">
        <f>IF(N134="sníž. přenesená",J134,0)</f>
        <v>0</v>
      </c>
      <c r="BI134" s="193">
        <f>IF(N134="nulová",J134,0)</f>
        <v>0</v>
      </c>
      <c r="BJ134" s="19" t="s">
        <v>81</v>
      </c>
      <c r="BK134" s="193">
        <f>ROUND(I134*H134,2)</f>
        <v>0</v>
      </c>
      <c r="BL134" s="19" t="s">
        <v>336</v>
      </c>
      <c r="BM134" s="192" t="s">
        <v>496</v>
      </c>
    </row>
    <row r="135" spans="2:63" s="12" customFormat="1" ht="25.9" customHeight="1">
      <c r="B135" s="165"/>
      <c r="C135" s="166"/>
      <c r="D135" s="167" t="s">
        <v>72</v>
      </c>
      <c r="E135" s="168" t="s">
        <v>1266</v>
      </c>
      <c r="F135" s="168" t="s">
        <v>1267</v>
      </c>
      <c r="G135" s="166"/>
      <c r="H135" s="166"/>
      <c r="I135" s="169"/>
      <c r="J135" s="170">
        <f>BK135</f>
        <v>0</v>
      </c>
      <c r="K135" s="166"/>
      <c r="L135" s="171"/>
      <c r="M135" s="172"/>
      <c r="N135" s="173"/>
      <c r="O135" s="173"/>
      <c r="P135" s="174">
        <f>P136+P147+P154</f>
        <v>0</v>
      </c>
      <c r="Q135" s="173"/>
      <c r="R135" s="174">
        <f>R136+R147+R154</f>
        <v>0</v>
      </c>
      <c r="S135" s="173"/>
      <c r="T135" s="175">
        <f>T136+T147+T154</f>
        <v>0</v>
      </c>
      <c r="AR135" s="176" t="s">
        <v>81</v>
      </c>
      <c r="AT135" s="177" t="s">
        <v>72</v>
      </c>
      <c r="AU135" s="177" t="s">
        <v>73</v>
      </c>
      <c r="AY135" s="176" t="s">
        <v>167</v>
      </c>
      <c r="BK135" s="178">
        <f>BK136+BK147+BK154</f>
        <v>0</v>
      </c>
    </row>
    <row r="136" spans="2:63" s="12" customFormat="1" ht="22.9" customHeight="1">
      <c r="B136" s="165"/>
      <c r="C136" s="166"/>
      <c r="D136" s="167" t="s">
        <v>72</v>
      </c>
      <c r="E136" s="179" t="s">
        <v>1267</v>
      </c>
      <c r="F136" s="179" t="s">
        <v>1267</v>
      </c>
      <c r="G136" s="166"/>
      <c r="H136" s="166"/>
      <c r="I136" s="169"/>
      <c r="J136" s="180">
        <f>BK136</f>
        <v>0</v>
      </c>
      <c r="K136" s="166"/>
      <c r="L136" s="171"/>
      <c r="M136" s="172"/>
      <c r="N136" s="173"/>
      <c r="O136" s="173"/>
      <c r="P136" s="174">
        <f>SUM(P137:P146)</f>
        <v>0</v>
      </c>
      <c r="Q136" s="173"/>
      <c r="R136" s="174">
        <f>SUM(R137:R146)</f>
        <v>0</v>
      </c>
      <c r="S136" s="173"/>
      <c r="T136" s="175">
        <f>SUM(T137:T146)</f>
        <v>0</v>
      </c>
      <c r="AR136" s="176" t="s">
        <v>81</v>
      </c>
      <c r="AT136" s="177" t="s">
        <v>72</v>
      </c>
      <c r="AU136" s="177" t="s">
        <v>81</v>
      </c>
      <c r="AY136" s="176" t="s">
        <v>167</v>
      </c>
      <c r="BK136" s="178">
        <f>SUM(BK137:BK146)</f>
        <v>0</v>
      </c>
    </row>
    <row r="137" spans="1:65" s="2" customFormat="1" ht="16.5" customHeight="1">
      <c r="A137" s="36"/>
      <c r="B137" s="37"/>
      <c r="C137" s="181" t="s">
        <v>7</v>
      </c>
      <c r="D137" s="181" t="s">
        <v>170</v>
      </c>
      <c r="E137" s="182" t="s">
        <v>7</v>
      </c>
      <c r="F137" s="183" t="s">
        <v>1268</v>
      </c>
      <c r="G137" s="184" t="s">
        <v>656</v>
      </c>
      <c r="H137" s="185">
        <v>3</v>
      </c>
      <c r="I137" s="186"/>
      <c r="J137" s="187">
        <f>ROUND(I137*H137,2)</f>
        <v>0</v>
      </c>
      <c r="K137" s="183" t="s">
        <v>369</v>
      </c>
      <c r="L137" s="41"/>
      <c r="M137" s="188" t="s">
        <v>21</v>
      </c>
      <c r="N137" s="189" t="s">
        <v>44</v>
      </c>
      <c r="O137" s="66"/>
      <c r="P137" s="190">
        <f>O137*H137</f>
        <v>0</v>
      </c>
      <c r="Q137" s="190">
        <v>0</v>
      </c>
      <c r="R137" s="190">
        <f>Q137*H137</f>
        <v>0</v>
      </c>
      <c r="S137" s="190">
        <v>0</v>
      </c>
      <c r="T137" s="191">
        <f>S137*H137</f>
        <v>0</v>
      </c>
      <c r="U137" s="36"/>
      <c r="V137" s="36"/>
      <c r="W137" s="36"/>
      <c r="X137" s="36"/>
      <c r="Y137" s="36"/>
      <c r="Z137" s="36"/>
      <c r="AA137" s="36"/>
      <c r="AB137" s="36"/>
      <c r="AC137" s="36"/>
      <c r="AD137" s="36"/>
      <c r="AE137" s="36"/>
      <c r="AR137" s="192" t="s">
        <v>336</v>
      </c>
      <c r="AT137" s="192" t="s">
        <v>170</v>
      </c>
      <c r="AU137" s="192" t="s">
        <v>83</v>
      </c>
      <c r="AY137" s="19" t="s">
        <v>167</v>
      </c>
      <c r="BE137" s="193">
        <f>IF(N137="základní",J137,0)</f>
        <v>0</v>
      </c>
      <c r="BF137" s="193">
        <f>IF(N137="snížená",J137,0)</f>
        <v>0</v>
      </c>
      <c r="BG137" s="193">
        <f>IF(N137="zákl. přenesená",J137,0)</f>
        <v>0</v>
      </c>
      <c r="BH137" s="193">
        <f>IF(N137="sníž. přenesená",J137,0)</f>
        <v>0</v>
      </c>
      <c r="BI137" s="193">
        <f>IF(N137="nulová",J137,0)</f>
        <v>0</v>
      </c>
      <c r="BJ137" s="19" t="s">
        <v>81</v>
      </c>
      <c r="BK137" s="193">
        <f>ROUND(I137*H137,2)</f>
        <v>0</v>
      </c>
      <c r="BL137" s="19" t="s">
        <v>336</v>
      </c>
      <c r="BM137" s="192" t="s">
        <v>507</v>
      </c>
    </row>
    <row r="138" spans="1:47" s="2" customFormat="1" ht="19.5">
      <c r="A138" s="36"/>
      <c r="B138" s="37"/>
      <c r="C138" s="38"/>
      <c r="D138" s="201" t="s">
        <v>397</v>
      </c>
      <c r="E138" s="38"/>
      <c r="F138" s="253" t="s">
        <v>1269</v>
      </c>
      <c r="G138" s="38"/>
      <c r="H138" s="38"/>
      <c r="I138" s="196"/>
      <c r="J138" s="38"/>
      <c r="K138" s="38"/>
      <c r="L138" s="41"/>
      <c r="M138" s="197"/>
      <c r="N138" s="198"/>
      <c r="O138" s="66"/>
      <c r="P138" s="66"/>
      <c r="Q138" s="66"/>
      <c r="R138" s="66"/>
      <c r="S138" s="66"/>
      <c r="T138" s="67"/>
      <c r="U138" s="36"/>
      <c r="V138" s="36"/>
      <c r="W138" s="36"/>
      <c r="X138" s="36"/>
      <c r="Y138" s="36"/>
      <c r="Z138" s="36"/>
      <c r="AA138" s="36"/>
      <c r="AB138" s="36"/>
      <c r="AC138" s="36"/>
      <c r="AD138" s="36"/>
      <c r="AE138" s="36"/>
      <c r="AT138" s="19" t="s">
        <v>397</v>
      </c>
      <c r="AU138" s="19" t="s">
        <v>83</v>
      </c>
    </row>
    <row r="139" spans="1:65" s="2" customFormat="1" ht="16.5" customHeight="1">
      <c r="A139" s="36"/>
      <c r="B139" s="37"/>
      <c r="C139" s="181" t="s">
        <v>377</v>
      </c>
      <c r="D139" s="181" t="s">
        <v>170</v>
      </c>
      <c r="E139" s="182" t="s">
        <v>377</v>
      </c>
      <c r="F139" s="183" t="s">
        <v>1270</v>
      </c>
      <c r="G139" s="184" t="s">
        <v>656</v>
      </c>
      <c r="H139" s="185">
        <v>3</v>
      </c>
      <c r="I139" s="186"/>
      <c r="J139" s="187">
        <f>ROUND(I139*H139,2)</f>
        <v>0</v>
      </c>
      <c r="K139" s="183" t="s">
        <v>369</v>
      </c>
      <c r="L139" s="41"/>
      <c r="M139" s="188" t="s">
        <v>21</v>
      </c>
      <c r="N139" s="189" t="s">
        <v>44</v>
      </c>
      <c r="O139" s="66"/>
      <c r="P139" s="190">
        <f>O139*H139</f>
        <v>0</v>
      </c>
      <c r="Q139" s="190">
        <v>0</v>
      </c>
      <c r="R139" s="190">
        <f>Q139*H139</f>
        <v>0</v>
      </c>
      <c r="S139" s="190">
        <v>0</v>
      </c>
      <c r="T139" s="191">
        <f>S139*H139</f>
        <v>0</v>
      </c>
      <c r="U139" s="36"/>
      <c r="V139" s="36"/>
      <c r="W139" s="36"/>
      <c r="X139" s="36"/>
      <c r="Y139" s="36"/>
      <c r="Z139" s="36"/>
      <c r="AA139" s="36"/>
      <c r="AB139" s="36"/>
      <c r="AC139" s="36"/>
      <c r="AD139" s="36"/>
      <c r="AE139" s="36"/>
      <c r="AR139" s="192" t="s">
        <v>336</v>
      </c>
      <c r="AT139" s="192" t="s">
        <v>170</v>
      </c>
      <c r="AU139" s="192" t="s">
        <v>83</v>
      </c>
      <c r="AY139" s="19" t="s">
        <v>167</v>
      </c>
      <c r="BE139" s="193">
        <f>IF(N139="základní",J139,0)</f>
        <v>0</v>
      </c>
      <c r="BF139" s="193">
        <f>IF(N139="snížená",J139,0)</f>
        <v>0</v>
      </c>
      <c r="BG139" s="193">
        <f>IF(N139="zákl. přenesená",J139,0)</f>
        <v>0</v>
      </c>
      <c r="BH139" s="193">
        <f>IF(N139="sníž. přenesená",J139,0)</f>
        <v>0</v>
      </c>
      <c r="BI139" s="193">
        <f>IF(N139="nulová",J139,0)</f>
        <v>0</v>
      </c>
      <c r="BJ139" s="19" t="s">
        <v>81</v>
      </c>
      <c r="BK139" s="193">
        <f>ROUND(I139*H139,2)</f>
        <v>0</v>
      </c>
      <c r="BL139" s="19" t="s">
        <v>336</v>
      </c>
      <c r="BM139" s="192" t="s">
        <v>521</v>
      </c>
    </row>
    <row r="140" spans="1:47" s="2" customFormat="1" ht="19.5">
      <c r="A140" s="36"/>
      <c r="B140" s="37"/>
      <c r="C140" s="38"/>
      <c r="D140" s="201" t="s">
        <v>397</v>
      </c>
      <c r="E140" s="38"/>
      <c r="F140" s="253" t="s">
        <v>1269</v>
      </c>
      <c r="G140" s="38"/>
      <c r="H140" s="38"/>
      <c r="I140" s="196"/>
      <c r="J140" s="38"/>
      <c r="K140" s="38"/>
      <c r="L140" s="41"/>
      <c r="M140" s="197"/>
      <c r="N140" s="198"/>
      <c r="O140" s="66"/>
      <c r="P140" s="66"/>
      <c r="Q140" s="66"/>
      <c r="R140" s="66"/>
      <c r="S140" s="66"/>
      <c r="T140" s="67"/>
      <c r="U140" s="36"/>
      <c r="V140" s="36"/>
      <c r="W140" s="36"/>
      <c r="X140" s="36"/>
      <c r="Y140" s="36"/>
      <c r="Z140" s="36"/>
      <c r="AA140" s="36"/>
      <c r="AB140" s="36"/>
      <c r="AC140" s="36"/>
      <c r="AD140" s="36"/>
      <c r="AE140" s="36"/>
      <c r="AT140" s="19" t="s">
        <v>397</v>
      </c>
      <c r="AU140" s="19" t="s">
        <v>83</v>
      </c>
    </row>
    <row r="141" spans="1:65" s="2" customFormat="1" ht="16.5" customHeight="1">
      <c r="A141" s="36"/>
      <c r="B141" s="37"/>
      <c r="C141" s="181" t="s">
        <v>383</v>
      </c>
      <c r="D141" s="181" t="s">
        <v>170</v>
      </c>
      <c r="E141" s="182" t="s">
        <v>383</v>
      </c>
      <c r="F141" s="183" t="s">
        <v>1271</v>
      </c>
      <c r="G141" s="184" t="s">
        <v>1272</v>
      </c>
      <c r="H141" s="185">
        <v>2</v>
      </c>
      <c r="I141" s="186"/>
      <c r="J141" s="187">
        <f>ROUND(I141*H141,2)</f>
        <v>0</v>
      </c>
      <c r="K141" s="183" t="s">
        <v>369</v>
      </c>
      <c r="L141" s="41"/>
      <c r="M141" s="188" t="s">
        <v>21</v>
      </c>
      <c r="N141" s="189" t="s">
        <v>44</v>
      </c>
      <c r="O141" s="66"/>
      <c r="P141" s="190">
        <f>O141*H141</f>
        <v>0</v>
      </c>
      <c r="Q141" s="190">
        <v>0</v>
      </c>
      <c r="R141" s="190">
        <f>Q141*H141</f>
        <v>0</v>
      </c>
      <c r="S141" s="190">
        <v>0</v>
      </c>
      <c r="T141" s="191">
        <f>S141*H141</f>
        <v>0</v>
      </c>
      <c r="U141" s="36"/>
      <c r="V141" s="36"/>
      <c r="W141" s="36"/>
      <c r="X141" s="36"/>
      <c r="Y141" s="36"/>
      <c r="Z141" s="36"/>
      <c r="AA141" s="36"/>
      <c r="AB141" s="36"/>
      <c r="AC141" s="36"/>
      <c r="AD141" s="36"/>
      <c r="AE141" s="36"/>
      <c r="AR141" s="192" t="s">
        <v>336</v>
      </c>
      <c r="AT141" s="192" t="s">
        <v>170</v>
      </c>
      <c r="AU141" s="192" t="s">
        <v>83</v>
      </c>
      <c r="AY141" s="19" t="s">
        <v>167</v>
      </c>
      <c r="BE141" s="193">
        <f>IF(N141="základní",J141,0)</f>
        <v>0</v>
      </c>
      <c r="BF141" s="193">
        <f>IF(N141="snížená",J141,0)</f>
        <v>0</v>
      </c>
      <c r="BG141" s="193">
        <f>IF(N141="zákl. přenesená",J141,0)</f>
        <v>0</v>
      </c>
      <c r="BH141" s="193">
        <f>IF(N141="sníž. přenesená",J141,0)</f>
        <v>0</v>
      </c>
      <c r="BI141" s="193">
        <f>IF(N141="nulová",J141,0)</f>
        <v>0</v>
      </c>
      <c r="BJ141" s="19" t="s">
        <v>81</v>
      </c>
      <c r="BK141" s="193">
        <f>ROUND(I141*H141,2)</f>
        <v>0</v>
      </c>
      <c r="BL141" s="19" t="s">
        <v>336</v>
      </c>
      <c r="BM141" s="192" t="s">
        <v>536</v>
      </c>
    </row>
    <row r="142" spans="1:47" s="2" customFormat="1" ht="19.5">
      <c r="A142" s="36"/>
      <c r="B142" s="37"/>
      <c r="C142" s="38"/>
      <c r="D142" s="201" t="s">
        <v>397</v>
      </c>
      <c r="E142" s="38"/>
      <c r="F142" s="253" t="s">
        <v>1269</v>
      </c>
      <c r="G142" s="38"/>
      <c r="H142" s="38"/>
      <c r="I142" s="196"/>
      <c r="J142" s="38"/>
      <c r="K142" s="38"/>
      <c r="L142" s="41"/>
      <c r="M142" s="197"/>
      <c r="N142" s="198"/>
      <c r="O142" s="66"/>
      <c r="P142" s="66"/>
      <c r="Q142" s="66"/>
      <c r="R142" s="66"/>
      <c r="S142" s="66"/>
      <c r="T142" s="67"/>
      <c r="U142" s="36"/>
      <c r="V142" s="36"/>
      <c r="W142" s="36"/>
      <c r="X142" s="36"/>
      <c r="Y142" s="36"/>
      <c r="Z142" s="36"/>
      <c r="AA142" s="36"/>
      <c r="AB142" s="36"/>
      <c r="AC142" s="36"/>
      <c r="AD142" s="36"/>
      <c r="AE142" s="36"/>
      <c r="AT142" s="19" t="s">
        <v>397</v>
      </c>
      <c r="AU142" s="19" t="s">
        <v>83</v>
      </c>
    </row>
    <row r="143" spans="1:65" s="2" customFormat="1" ht="16.5" customHeight="1">
      <c r="A143" s="36"/>
      <c r="B143" s="37"/>
      <c r="C143" s="181" t="s">
        <v>388</v>
      </c>
      <c r="D143" s="181" t="s">
        <v>170</v>
      </c>
      <c r="E143" s="182" t="s">
        <v>388</v>
      </c>
      <c r="F143" s="183" t="s">
        <v>1273</v>
      </c>
      <c r="G143" s="184" t="s">
        <v>656</v>
      </c>
      <c r="H143" s="185">
        <v>4</v>
      </c>
      <c r="I143" s="186"/>
      <c r="J143" s="187">
        <f>ROUND(I143*H143,2)</f>
        <v>0</v>
      </c>
      <c r="K143" s="183" t="s">
        <v>369</v>
      </c>
      <c r="L143" s="41"/>
      <c r="M143" s="188" t="s">
        <v>21</v>
      </c>
      <c r="N143" s="189" t="s">
        <v>44</v>
      </c>
      <c r="O143" s="66"/>
      <c r="P143" s="190">
        <f>O143*H143</f>
        <v>0</v>
      </c>
      <c r="Q143" s="190">
        <v>0</v>
      </c>
      <c r="R143" s="190">
        <f>Q143*H143</f>
        <v>0</v>
      </c>
      <c r="S143" s="190">
        <v>0</v>
      </c>
      <c r="T143" s="191">
        <f>S143*H143</f>
        <v>0</v>
      </c>
      <c r="U143" s="36"/>
      <c r="V143" s="36"/>
      <c r="W143" s="36"/>
      <c r="X143" s="36"/>
      <c r="Y143" s="36"/>
      <c r="Z143" s="36"/>
      <c r="AA143" s="36"/>
      <c r="AB143" s="36"/>
      <c r="AC143" s="36"/>
      <c r="AD143" s="36"/>
      <c r="AE143" s="36"/>
      <c r="AR143" s="192" t="s">
        <v>336</v>
      </c>
      <c r="AT143" s="192" t="s">
        <v>170</v>
      </c>
      <c r="AU143" s="192" t="s">
        <v>83</v>
      </c>
      <c r="AY143" s="19" t="s">
        <v>167</v>
      </c>
      <c r="BE143" s="193">
        <f>IF(N143="základní",J143,0)</f>
        <v>0</v>
      </c>
      <c r="BF143" s="193">
        <f>IF(N143="snížená",J143,0)</f>
        <v>0</v>
      </c>
      <c r="BG143" s="193">
        <f>IF(N143="zákl. přenesená",J143,0)</f>
        <v>0</v>
      </c>
      <c r="BH143" s="193">
        <f>IF(N143="sníž. přenesená",J143,0)</f>
        <v>0</v>
      </c>
      <c r="BI143" s="193">
        <f>IF(N143="nulová",J143,0)</f>
        <v>0</v>
      </c>
      <c r="BJ143" s="19" t="s">
        <v>81</v>
      </c>
      <c r="BK143" s="193">
        <f>ROUND(I143*H143,2)</f>
        <v>0</v>
      </c>
      <c r="BL143" s="19" t="s">
        <v>336</v>
      </c>
      <c r="BM143" s="192" t="s">
        <v>548</v>
      </c>
    </row>
    <row r="144" spans="1:47" s="2" customFormat="1" ht="19.5">
      <c r="A144" s="36"/>
      <c r="B144" s="37"/>
      <c r="C144" s="38"/>
      <c r="D144" s="201" t="s">
        <v>397</v>
      </c>
      <c r="E144" s="38"/>
      <c r="F144" s="253" t="s">
        <v>1269</v>
      </c>
      <c r="G144" s="38"/>
      <c r="H144" s="38"/>
      <c r="I144" s="196"/>
      <c r="J144" s="38"/>
      <c r="K144" s="38"/>
      <c r="L144" s="41"/>
      <c r="M144" s="197"/>
      <c r="N144" s="198"/>
      <c r="O144" s="66"/>
      <c r="P144" s="66"/>
      <c r="Q144" s="66"/>
      <c r="R144" s="66"/>
      <c r="S144" s="66"/>
      <c r="T144" s="67"/>
      <c r="U144" s="36"/>
      <c r="V144" s="36"/>
      <c r="W144" s="36"/>
      <c r="X144" s="36"/>
      <c r="Y144" s="36"/>
      <c r="Z144" s="36"/>
      <c r="AA144" s="36"/>
      <c r="AB144" s="36"/>
      <c r="AC144" s="36"/>
      <c r="AD144" s="36"/>
      <c r="AE144" s="36"/>
      <c r="AT144" s="19" t="s">
        <v>397</v>
      </c>
      <c r="AU144" s="19" t="s">
        <v>83</v>
      </c>
    </row>
    <row r="145" spans="1:65" s="2" customFormat="1" ht="16.5" customHeight="1">
      <c r="A145" s="36"/>
      <c r="B145" s="37"/>
      <c r="C145" s="181" t="s">
        <v>393</v>
      </c>
      <c r="D145" s="181" t="s">
        <v>170</v>
      </c>
      <c r="E145" s="182" t="s">
        <v>393</v>
      </c>
      <c r="F145" s="183" t="s">
        <v>1274</v>
      </c>
      <c r="G145" s="184" t="s">
        <v>656</v>
      </c>
      <c r="H145" s="185">
        <v>1</v>
      </c>
      <c r="I145" s="186"/>
      <c r="J145" s="187">
        <f>ROUND(I145*H145,2)</f>
        <v>0</v>
      </c>
      <c r="K145" s="183" t="s">
        <v>369</v>
      </c>
      <c r="L145" s="41"/>
      <c r="M145" s="188" t="s">
        <v>21</v>
      </c>
      <c r="N145" s="189" t="s">
        <v>44</v>
      </c>
      <c r="O145" s="66"/>
      <c r="P145" s="190">
        <f>O145*H145</f>
        <v>0</v>
      </c>
      <c r="Q145" s="190">
        <v>0</v>
      </c>
      <c r="R145" s="190">
        <f>Q145*H145</f>
        <v>0</v>
      </c>
      <c r="S145" s="190">
        <v>0</v>
      </c>
      <c r="T145" s="191">
        <f>S145*H145</f>
        <v>0</v>
      </c>
      <c r="U145" s="36"/>
      <c r="V145" s="36"/>
      <c r="W145" s="36"/>
      <c r="X145" s="36"/>
      <c r="Y145" s="36"/>
      <c r="Z145" s="36"/>
      <c r="AA145" s="36"/>
      <c r="AB145" s="36"/>
      <c r="AC145" s="36"/>
      <c r="AD145" s="36"/>
      <c r="AE145" s="36"/>
      <c r="AR145" s="192" t="s">
        <v>336</v>
      </c>
      <c r="AT145" s="192" t="s">
        <v>170</v>
      </c>
      <c r="AU145" s="192" t="s">
        <v>83</v>
      </c>
      <c r="AY145" s="19" t="s">
        <v>167</v>
      </c>
      <c r="BE145" s="193">
        <f>IF(N145="základní",J145,0)</f>
        <v>0</v>
      </c>
      <c r="BF145" s="193">
        <f>IF(N145="snížená",J145,0)</f>
        <v>0</v>
      </c>
      <c r="BG145" s="193">
        <f>IF(N145="zákl. přenesená",J145,0)</f>
        <v>0</v>
      </c>
      <c r="BH145" s="193">
        <f>IF(N145="sníž. přenesená",J145,0)</f>
        <v>0</v>
      </c>
      <c r="BI145" s="193">
        <f>IF(N145="nulová",J145,0)</f>
        <v>0</v>
      </c>
      <c r="BJ145" s="19" t="s">
        <v>81</v>
      </c>
      <c r="BK145" s="193">
        <f>ROUND(I145*H145,2)</f>
        <v>0</v>
      </c>
      <c r="BL145" s="19" t="s">
        <v>336</v>
      </c>
      <c r="BM145" s="192" t="s">
        <v>317</v>
      </c>
    </row>
    <row r="146" spans="1:47" s="2" customFormat="1" ht="19.5">
      <c r="A146" s="36"/>
      <c r="B146" s="37"/>
      <c r="C146" s="38"/>
      <c r="D146" s="201" t="s">
        <v>397</v>
      </c>
      <c r="E146" s="38"/>
      <c r="F146" s="253" t="s">
        <v>1269</v>
      </c>
      <c r="G146" s="38"/>
      <c r="H146" s="38"/>
      <c r="I146" s="196"/>
      <c r="J146" s="38"/>
      <c r="K146" s="38"/>
      <c r="L146" s="41"/>
      <c r="M146" s="197"/>
      <c r="N146" s="198"/>
      <c r="O146" s="66"/>
      <c r="P146" s="66"/>
      <c r="Q146" s="66"/>
      <c r="R146" s="66"/>
      <c r="S146" s="66"/>
      <c r="T146" s="67"/>
      <c r="U146" s="36"/>
      <c r="V146" s="36"/>
      <c r="W146" s="36"/>
      <c r="X146" s="36"/>
      <c r="Y146" s="36"/>
      <c r="Z146" s="36"/>
      <c r="AA146" s="36"/>
      <c r="AB146" s="36"/>
      <c r="AC146" s="36"/>
      <c r="AD146" s="36"/>
      <c r="AE146" s="36"/>
      <c r="AT146" s="19" t="s">
        <v>397</v>
      </c>
      <c r="AU146" s="19" t="s">
        <v>83</v>
      </c>
    </row>
    <row r="147" spans="2:63" s="12" customFormat="1" ht="22.9" customHeight="1">
      <c r="B147" s="165"/>
      <c r="C147" s="166"/>
      <c r="D147" s="167" t="s">
        <v>72</v>
      </c>
      <c r="E147" s="179" t="s">
        <v>1275</v>
      </c>
      <c r="F147" s="179" t="s">
        <v>1275</v>
      </c>
      <c r="G147" s="166"/>
      <c r="H147" s="166"/>
      <c r="I147" s="169"/>
      <c r="J147" s="180">
        <f>BK147</f>
        <v>0</v>
      </c>
      <c r="K147" s="166"/>
      <c r="L147" s="171"/>
      <c r="M147" s="172"/>
      <c r="N147" s="173"/>
      <c r="O147" s="173"/>
      <c r="P147" s="174">
        <f>SUM(P148:P153)</f>
        <v>0</v>
      </c>
      <c r="Q147" s="173"/>
      <c r="R147" s="174">
        <f>SUM(R148:R153)</f>
        <v>0</v>
      </c>
      <c r="S147" s="173"/>
      <c r="T147" s="175">
        <f>SUM(T148:T153)</f>
        <v>0</v>
      </c>
      <c r="AR147" s="176" t="s">
        <v>81</v>
      </c>
      <c r="AT147" s="177" t="s">
        <v>72</v>
      </c>
      <c r="AU147" s="177" t="s">
        <v>81</v>
      </c>
      <c r="AY147" s="176" t="s">
        <v>167</v>
      </c>
      <c r="BK147" s="178">
        <f>SUM(BK148:BK153)</f>
        <v>0</v>
      </c>
    </row>
    <row r="148" spans="1:65" s="2" customFormat="1" ht="16.5" customHeight="1">
      <c r="A148" s="36"/>
      <c r="B148" s="37"/>
      <c r="C148" s="181" t="s">
        <v>399</v>
      </c>
      <c r="D148" s="181" t="s">
        <v>170</v>
      </c>
      <c r="E148" s="182" t="s">
        <v>399</v>
      </c>
      <c r="F148" s="183" t="s">
        <v>1276</v>
      </c>
      <c r="G148" s="184" t="s">
        <v>656</v>
      </c>
      <c r="H148" s="185">
        <v>2</v>
      </c>
      <c r="I148" s="186"/>
      <c r="J148" s="187">
        <f>ROUND(I148*H148,2)</f>
        <v>0</v>
      </c>
      <c r="K148" s="183" t="s">
        <v>369</v>
      </c>
      <c r="L148" s="41"/>
      <c r="M148" s="188" t="s">
        <v>21</v>
      </c>
      <c r="N148" s="189" t="s">
        <v>44</v>
      </c>
      <c r="O148" s="66"/>
      <c r="P148" s="190">
        <f>O148*H148</f>
        <v>0</v>
      </c>
      <c r="Q148" s="190">
        <v>0</v>
      </c>
      <c r="R148" s="190">
        <f>Q148*H148</f>
        <v>0</v>
      </c>
      <c r="S148" s="190">
        <v>0</v>
      </c>
      <c r="T148" s="191">
        <f>S148*H148</f>
        <v>0</v>
      </c>
      <c r="U148" s="36"/>
      <c r="V148" s="36"/>
      <c r="W148" s="36"/>
      <c r="X148" s="36"/>
      <c r="Y148" s="36"/>
      <c r="Z148" s="36"/>
      <c r="AA148" s="36"/>
      <c r="AB148" s="36"/>
      <c r="AC148" s="36"/>
      <c r="AD148" s="36"/>
      <c r="AE148" s="36"/>
      <c r="AR148" s="192" t="s">
        <v>336</v>
      </c>
      <c r="AT148" s="192" t="s">
        <v>170</v>
      </c>
      <c r="AU148" s="192" t="s">
        <v>83</v>
      </c>
      <c r="AY148" s="19" t="s">
        <v>167</v>
      </c>
      <c r="BE148" s="193">
        <f>IF(N148="základní",J148,0)</f>
        <v>0</v>
      </c>
      <c r="BF148" s="193">
        <f>IF(N148="snížená",J148,0)</f>
        <v>0</v>
      </c>
      <c r="BG148" s="193">
        <f>IF(N148="zákl. přenesená",J148,0)</f>
        <v>0</v>
      </c>
      <c r="BH148" s="193">
        <f>IF(N148="sníž. přenesená",J148,0)</f>
        <v>0</v>
      </c>
      <c r="BI148" s="193">
        <f>IF(N148="nulová",J148,0)</f>
        <v>0</v>
      </c>
      <c r="BJ148" s="19" t="s">
        <v>81</v>
      </c>
      <c r="BK148" s="193">
        <f>ROUND(I148*H148,2)</f>
        <v>0</v>
      </c>
      <c r="BL148" s="19" t="s">
        <v>336</v>
      </c>
      <c r="BM148" s="192" t="s">
        <v>572</v>
      </c>
    </row>
    <row r="149" spans="1:47" s="2" customFormat="1" ht="19.5">
      <c r="A149" s="36"/>
      <c r="B149" s="37"/>
      <c r="C149" s="38"/>
      <c r="D149" s="201" t="s">
        <v>397</v>
      </c>
      <c r="E149" s="38"/>
      <c r="F149" s="253" t="s">
        <v>1269</v>
      </c>
      <c r="G149" s="38"/>
      <c r="H149" s="38"/>
      <c r="I149" s="196"/>
      <c r="J149" s="38"/>
      <c r="K149" s="38"/>
      <c r="L149" s="41"/>
      <c r="M149" s="197"/>
      <c r="N149" s="198"/>
      <c r="O149" s="66"/>
      <c r="P149" s="66"/>
      <c r="Q149" s="66"/>
      <c r="R149" s="66"/>
      <c r="S149" s="66"/>
      <c r="T149" s="67"/>
      <c r="U149" s="36"/>
      <c r="V149" s="36"/>
      <c r="W149" s="36"/>
      <c r="X149" s="36"/>
      <c r="Y149" s="36"/>
      <c r="Z149" s="36"/>
      <c r="AA149" s="36"/>
      <c r="AB149" s="36"/>
      <c r="AC149" s="36"/>
      <c r="AD149" s="36"/>
      <c r="AE149" s="36"/>
      <c r="AT149" s="19" t="s">
        <v>397</v>
      </c>
      <c r="AU149" s="19" t="s">
        <v>83</v>
      </c>
    </row>
    <row r="150" spans="1:65" s="2" customFormat="1" ht="16.5" customHeight="1">
      <c r="A150" s="36"/>
      <c r="B150" s="37"/>
      <c r="C150" s="181" t="s">
        <v>404</v>
      </c>
      <c r="D150" s="181" t="s">
        <v>170</v>
      </c>
      <c r="E150" s="182" t="s">
        <v>404</v>
      </c>
      <c r="F150" s="183" t="s">
        <v>1277</v>
      </c>
      <c r="G150" s="184" t="s">
        <v>656</v>
      </c>
      <c r="H150" s="185">
        <v>4</v>
      </c>
      <c r="I150" s="186"/>
      <c r="J150" s="187">
        <f>ROUND(I150*H150,2)</f>
        <v>0</v>
      </c>
      <c r="K150" s="183" t="s">
        <v>369</v>
      </c>
      <c r="L150" s="41"/>
      <c r="M150" s="188" t="s">
        <v>21</v>
      </c>
      <c r="N150" s="189" t="s">
        <v>44</v>
      </c>
      <c r="O150" s="66"/>
      <c r="P150" s="190">
        <f>O150*H150</f>
        <v>0</v>
      </c>
      <c r="Q150" s="190">
        <v>0</v>
      </c>
      <c r="R150" s="190">
        <f>Q150*H150</f>
        <v>0</v>
      </c>
      <c r="S150" s="190">
        <v>0</v>
      </c>
      <c r="T150" s="191">
        <f>S150*H150</f>
        <v>0</v>
      </c>
      <c r="U150" s="36"/>
      <c r="V150" s="36"/>
      <c r="W150" s="36"/>
      <c r="X150" s="36"/>
      <c r="Y150" s="36"/>
      <c r="Z150" s="36"/>
      <c r="AA150" s="36"/>
      <c r="AB150" s="36"/>
      <c r="AC150" s="36"/>
      <c r="AD150" s="36"/>
      <c r="AE150" s="36"/>
      <c r="AR150" s="192" t="s">
        <v>336</v>
      </c>
      <c r="AT150" s="192" t="s">
        <v>170</v>
      </c>
      <c r="AU150" s="192" t="s">
        <v>83</v>
      </c>
      <c r="AY150" s="19" t="s">
        <v>167</v>
      </c>
      <c r="BE150" s="193">
        <f>IF(N150="základní",J150,0)</f>
        <v>0</v>
      </c>
      <c r="BF150" s="193">
        <f>IF(N150="snížená",J150,0)</f>
        <v>0</v>
      </c>
      <c r="BG150" s="193">
        <f>IF(N150="zákl. přenesená",J150,0)</f>
        <v>0</v>
      </c>
      <c r="BH150" s="193">
        <f>IF(N150="sníž. přenesená",J150,0)</f>
        <v>0</v>
      </c>
      <c r="BI150" s="193">
        <f>IF(N150="nulová",J150,0)</f>
        <v>0</v>
      </c>
      <c r="BJ150" s="19" t="s">
        <v>81</v>
      </c>
      <c r="BK150" s="193">
        <f>ROUND(I150*H150,2)</f>
        <v>0</v>
      </c>
      <c r="BL150" s="19" t="s">
        <v>336</v>
      </c>
      <c r="BM150" s="192" t="s">
        <v>586</v>
      </c>
    </row>
    <row r="151" spans="1:47" s="2" customFormat="1" ht="19.5">
      <c r="A151" s="36"/>
      <c r="B151" s="37"/>
      <c r="C151" s="38"/>
      <c r="D151" s="201" t="s">
        <v>397</v>
      </c>
      <c r="E151" s="38"/>
      <c r="F151" s="253" t="s">
        <v>1269</v>
      </c>
      <c r="G151" s="38"/>
      <c r="H151" s="38"/>
      <c r="I151" s="196"/>
      <c r="J151" s="38"/>
      <c r="K151" s="38"/>
      <c r="L151" s="41"/>
      <c r="M151" s="197"/>
      <c r="N151" s="198"/>
      <c r="O151" s="66"/>
      <c r="P151" s="66"/>
      <c r="Q151" s="66"/>
      <c r="R151" s="66"/>
      <c r="S151" s="66"/>
      <c r="T151" s="67"/>
      <c r="U151" s="36"/>
      <c r="V151" s="36"/>
      <c r="W151" s="36"/>
      <c r="X151" s="36"/>
      <c r="Y151" s="36"/>
      <c r="Z151" s="36"/>
      <c r="AA151" s="36"/>
      <c r="AB151" s="36"/>
      <c r="AC151" s="36"/>
      <c r="AD151" s="36"/>
      <c r="AE151" s="36"/>
      <c r="AT151" s="19" t="s">
        <v>397</v>
      </c>
      <c r="AU151" s="19" t="s">
        <v>83</v>
      </c>
    </row>
    <row r="152" spans="1:65" s="2" customFormat="1" ht="16.5" customHeight="1">
      <c r="A152" s="36"/>
      <c r="B152" s="37"/>
      <c r="C152" s="181" t="s">
        <v>409</v>
      </c>
      <c r="D152" s="181" t="s">
        <v>170</v>
      </c>
      <c r="E152" s="182" t="s">
        <v>409</v>
      </c>
      <c r="F152" s="183" t="s">
        <v>1278</v>
      </c>
      <c r="G152" s="184" t="s">
        <v>656</v>
      </c>
      <c r="H152" s="185">
        <v>1</v>
      </c>
      <c r="I152" s="186"/>
      <c r="J152" s="187">
        <f>ROUND(I152*H152,2)</f>
        <v>0</v>
      </c>
      <c r="K152" s="183" t="s">
        <v>369</v>
      </c>
      <c r="L152" s="41"/>
      <c r="M152" s="188" t="s">
        <v>21</v>
      </c>
      <c r="N152" s="189" t="s">
        <v>44</v>
      </c>
      <c r="O152" s="66"/>
      <c r="P152" s="190">
        <f>O152*H152</f>
        <v>0</v>
      </c>
      <c r="Q152" s="190">
        <v>0</v>
      </c>
      <c r="R152" s="190">
        <f>Q152*H152</f>
        <v>0</v>
      </c>
      <c r="S152" s="190">
        <v>0</v>
      </c>
      <c r="T152" s="191">
        <f>S152*H152</f>
        <v>0</v>
      </c>
      <c r="U152" s="36"/>
      <c r="V152" s="36"/>
      <c r="W152" s="36"/>
      <c r="X152" s="36"/>
      <c r="Y152" s="36"/>
      <c r="Z152" s="36"/>
      <c r="AA152" s="36"/>
      <c r="AB152" s="36"/>
      <c r="AC152" s="36"/>
      <c r="AD152" s="36"/>
      <c r="AE152" s="36"/>
      <c r="AR152" s="192" t="s">
        <v>336</v>
      </c>
      <c r="AT152" s="192" t="s">
        <v>170</v>
      </c>
      <c r="AU152" s="192" t="s">
        <v>83</v>
      </c>
      <c r="AY152" s="19" t="s">
        <v>167</v>
      </c>
      <c r="BE152" s="193">
        <f>IF(N152="základní",J152,0)</f>
        <v>0</v>
      </c>
      <c r="BF152" s="193">
        <f>IF(N152="snížená",J152,0)</f>
        <v>0</v>
      </c>
      <c r="BG152" s="193">
        <f>IF(N152="zákl. přenesená",J152,0)</f>
        <v>0</v>
      </c>
      <c r="BH152" s="193">
        <f>IF(N152="sníž. přenesená",J152,0)</f>
        <v>0</v>
      </c>
      <c r="BI152" s="193">
        <f>IF(N152="nulová",J152,0)</f>
        <v>0</v>
      </c>
      <c r="BJ152" s="19" t="s">
        <v>81</v>
      </c>
      <c r="BK152" s="193">
        <f>ROUND(I152*H152,2)</f>
        <v>0</v>
      </c>
      <c r="BL152" s="19" t="s">
        <v>336</v>
      </c>
      <c r="BM152" s="192" t="s">
        <v>597</v>
      </c>
    </row>
    <row r="153" spans="1:47" s="2" customFormat="1" ht="19.5">
      <c r="A153" s="36"/>
      <c r="B153" s="37"/>
      <c r="C153" s="38"/>
      <c r="D153" s="201" t="s">
        <v>397</v>
      </c>
      <c r="E153" s="38"/>
      <c r="F153" s="253" t="s">
        <v>1269</v>
      </c>
      <c r="G153" s="38"/>
      <c r="H153" s="38"/>
      <c r="I153" s="196"/>
      <c r="J153" s="38"/>
      <c r="K153" s="38"/>
      <c r="L153" s="41"/>
      <c r="M153" s="197"/>
      <c r="N153" s="198"/>
      <c r="O153" s="66"/>
      <c r="P153" s="66"/>
      <c r="Q153" s="66"/>
      <c r="R153" s="66"/>
      <c r="S153" s="66"/>
      <c r="T153" s="67"/>
      <c r="U153" s="36"/>
      <c r="V153" s="36"/>
      <c r="W153" s="36"/>
      <c r="X153" s="36"/>
      <c r="Y153" s="36"/>
      <c r="Z153" s="36"/>
      <c r="AA153" s="36"/>
      <c r="AB153" s="36"/>
      <c r="AC153" s="36"/>
      <c r="AD153" s="36"/>
      <c r="AE153" s="36"/>
      <c r="AT153" s="19" t="s">
        <v>397</v>
      </c>
      <c r="AU153" s="19" t="s">
        <v>83</v>
      </c>
    </row>
    <row r="154" spans="2:63" s="12" customFormat="1" ht="22.9" customHeight="1">
      <c r="B154" s="165"/>
      <c r="C154" s="166"/>
      <c r="D154" s="167" t="s">
        <v>72</v>
      </c>
      <c r="E154" s="179" t="s">
        <v>1279</v>
      </c>
      <c r="F154" s="179" t="s">
        <v>1279</v>
      </c>
      <c r="G154" s="166"/>
      <c r="H154" s="166"/>
      <c r="I154" s="169"/>
      <c r="J154" s="180">
        <f>BK154</f>
        <v>0</v>
      </c>
      <c r="K154" s="166"/>
      <c r="L154" s="171"/>
      <c r="M154" s="172"/>
      <c r="N154" s="173"/>
      <c r="O154" s="173"/>
      <c r="P154" s="174">
        <f>SUM(P155:P159)</f>
        <v>0</v>
      </c>
      <c r="Q154" s="173"/>
      <c r="R154" s="174">
        <f>SUM(R155:R159)</f>
        <v>0</v>
      </c>
      <c r="S154" s="173"/>
      <c r="T154" s="175">
        <f>SUM(T155:T159)</f>
        <v>0</v>
      </c>
      <c r="AR154" s="176" t="s">
        <v>81</v>
      </c>
      <c r="AT154" s="177" t="s">
        <v>72</v>
      </c>
      <c r="AU154" s="177" t="s">
        <v>81</v>
      </c>
      <c r="AY154" s="176" t="s">
        <v>167</v>
      </c>
      <c r="BK154" s="178">
        <f>SUM(BK155:BK159)</f>
        <v>0</v>
      </c>
    </row>
    <row r="155" spans="1:65" s="2" customFormat="1" ht="16.5" customHeight="1">
      <c r="A155" s="36"/>
      <c r="B155" s="37"/>
      <c r="C155" s="181" t="s">
        <v>415</v>
      </c>
      <c r="D155" s="181" t="s">
        <v>170</v>
      </c>
      <c r="E155" s="182" t="s">
        <v>415</v>
      </c>
      <c r="F155" s="183" t="s">
        <v>1280</v>
      </c>
      <c r="G155" s="184" t="s">
        <v>656</v>
      </c>
      <c r="H155" s="185">
        <v>6</v>
      </c>
      <c r="I155" s="186"/>
      <c r="J155" s="187">
        <f>ROUND(I155*H155,2)</f>
        <v>0</v>
      </c>
      <c r="K155" s="183" t="s">
        <v>369</v>
      </c>
      <c r="L155" s="41"/>
      <c r="M155" s="188" t="s">
        <v>21</v>
      </c>
      <c r="N155" s="189" t="s">
        <v>44</v>
      </c>
      <c r="O155" s="66"/>
      <c r="P155" s="190">
        <f>O155*H155</f>
        <v>0</v>
      </c>
      <c r="Q155" s="190">
        <v>0</v>
      </c>
      <c r="R155" s="190">
        <f>Q155*H155</f>
        <v>0</v>
      </c>
      <c r="S155" s="190">
        <v>0</v>
      </c>
      <c r="T155" s="191">
        <f>S155*H155</f>
        <v>0</v>
      </c>
      <c r="U155" s="36"/>
      <c r="V155" s="36"/>
      <c r="W155" s="36"/>
      <c r="X155" s="36"/>
      <c r="Y155" s="36"/>
      <c r="Z155" s="36"/>
      <c r="AA155" s="36"/>
      <c r="AB155" s="36"/>
      <c r="AC155" s="36"/>
      <c r="AD155" s="36"/>
      <c r="AE155" s="36"/>
      <c r="AR155" s="192" t="s">
        <v>336</v>
      </c>
      <c r="AT155" s="192" t="s">
        <v>170</v>
      </c>
      <c r="AU155" s="192" t="s">
        <v>83</v>
      </c>
      <c r="AY155" s="19" t="s">
        <v>167</v>
      </c>
      <c r="BE155" s="193">
        <f>IF(N155="základní",J155,0)</f>
        <v>0</v>
      </c>
      <c r="BF155" s="193">
        <f>IF(N155="snížená",J155,0)</f>
        <v>0</v>
      </c>
      <c r="BG155" s="193">
        <f>IF(N155="zákl. přenesená",J155,0)</f>
        <v>0</v>
      </c>
      <c r="BH155" s="193">
        <f>IF(N155="sníž. přenesená",J155,0)</f>
        <v>0</v>
      </c>
      <c r="BI155" s="193">
        <f>IF(N155="nulová",J155,0)</f>
        <v>0</v>
      </c>
      <c r="BJ155" s="19" t="s">
        <v>81</v>
      </c>
      <c r="BK155" s="193">
        <f>ROUND(I155*H155,2)</f>
        <v>0</v>
      </c>
      <c r="BL155" s="19" t="s">
        <v>336</v>
      </c>
      <c r="BM155" s="192" t="s">
        <v>613</v>
      </c>
    </row>
    <row r="156" spans="1:65" s="2" customFormat="1" ht="16.5" customHeight="1">
      <c r="A156" s="36"/>
      <c r="B156" s="37"/>
      <c r="C156" s="181" t="s">
        <v>421</v>
      </c>
      <c r="D156" s="181" t="s">
        <v>170</v>
      </c>
      <c r="E156" s="182" t="s">
        <v>421</v>
      </c>
      <c r="F156" s="183" t="s">
        <v>1281</v>
      </c>
      <c r="G156" s="184" t="s">
        <v>656</v>
      </c>
      <c r="H156" s="185">
        <v>6</v>
      </c>
      <c r="I156" s="186"/>
      <c r="J156" s="187">
        <f>ROUND(I156*H156,2)</f>
        <v>0</v>
      </c>
      <c r="K156" s="183" t="s">
        <v>369</v>
      </c>
      <c r="L156" s="41"/>
      <c r="M156" s="188" t="s">
        <v>21</v>
      </c>
      <c r="N156" s="189" t="s">
        <v>44</v>
      </c>
      <c r="O156" s="66"/>
      <c r="P156" s="190">
        <f>O156*H156</f>
        <v>0</v>
      </c>
      <c r="Q156" s="190">
        <v>0</v>
      </c>
      <c r="R156" s="190">
        <f>Q156*H156</f>
        <v>0</v>
      </c>
      <c r="S156" s="190">
        <v>0</v>
      </c>
      <c r="T156" s="191">
        <f>S156*H156</f>
        <v>0</v>
      </c>
      <c r="U156" s="36"/>
      <c r="V156" s="36"/>
      <c r="W156" s="36"/>
      <c r="X156" s="36"/>
      <c r="Y156" s="36"/>
      <c r="Z156" s="36"/>
      <c r="AA156" s="36"/>
      <c r="AB156" s="36"/>
      <c r="AC156" s="36"/>
      <c r="AD156" s="36"/>
      <c r="AE156" s="36"/>
      <c r="AR156" s="192" t="s">
        <v>336</v>
      </c>
      <c r="AT156" s="192" t="s">
        <v>170</v>
      </c>
      <c r="AU156" s="192" t="s">
        <v>83</v>
      </c>
      <c r="AY156" s="19" t="s">
        <v>167</v>
      </c>
      <c r="BE156" s="193">
        <f>IF(N156="základní",J156,0)</f>
        <v>0</v>
      </c>
      <c r="BF156" s="193">
        <f>IF(N156="snížená",J156,0)</f>
        <v>0</v>
      </c>
      <c r="BG156" s="193">
        <f>IF(N156="zákl. přenesená",J156,0)</f>
        <v>0</v>
      </c>
      <c r="BH156" s="193">
        <f>IF(N156="sníž. přenesená",J156,0)</f>
        <v>0</v>
      </c>
      <c r="BI156" s="193">
        <f>IF(N156="nulová",J156,0)</f>
        <v>0</v>
      </c>
      <c r="BJ156" s="19" t="s">
        <v>81</v>
      </c>
      <c r="BK156" s="193">
        <f>ROUND(I156*H156,2)</f>
        <v>0</v>
      </c>
      <c r="BL156" s="19" t="s">
        <v>336</v>
      </c>
      <c r="BM156" s="192" t="s">
        <v>641</v>
      </c>
    </row>
    <row r="157" spans="1:65" s="2" customFormat="1" ht="16.5" customHeight="1">
      <c r="A157" s="36"/>
      <c r="B157" s="37"/>
      <c r="C157" s="181" t="s">
        <v>427</v>
      </c>
      <c r="D157" s="181" t="s">
        <v>170</v>
      </c>
      <c r="E157" s="182" t="s">
        <v>427</v>
      </c>
      <c r="F157" s="183" t="s">
        <v>1282</v>
      </c>
      <c r="G157" s="184" t="s">
        <v>656</v>
      </c>
      <c r="H157" s="185">
        <v>4</v>
      </c>
      <c r="I157" s="186"/>
      <c r="J157" s="187">
        <f>ROUND(I157*H157,2)</f>
        <v>0</v>
      </c>
      <c r="K157" s="183" t="s">
        <v>369</v>
      </c>
      <c r="L157" s="41"/>
      <c r="M157" s="188" t="s">
        <v>21</v>
      </c>
      <c r="N157" s="189" t="s">
        <v>44</v>
      </c>
      <c r="O157" s="66"/>
      <c r="P157" s="190">
        <f>O157*H157</f>
        <v>0</v>
      </c>
      <c r="Q157" s="190">
        <v>0</v>
      </c>
      <c r="R157" s="190">
        <f>Q157*H157</f>
        <v>0</v>
      </c>
      <c r="S157" s="190">
        <v>0</v>
      </c>
      <c r="T157" s="191">
        <f>S157*H157</f>
        <v>0</v>
      </c>
      <c r="U157" s="36"/>
      <c r="V157" s="36"/>
      <c r="W157" s="36"/>
      <c r="X157" s="36"/>
      <c r="Y157" s="36"/>
      <c r="Z157" s="36"/>
      <c r="AA157" s="36"/>
      <c r="AB157" s="36"/>
      <c r="AC157" s="36"/>
      <c r="AD157" s="36"/>
      <c r="AE157" s="36"/>
      <c r="AR157" s="192" t="s">
        <v>336</v>
      </c>
      <c r="AT157" s="192" t="s">
        <v>170</v>
      </c>
      <c r="AU157" s="192" t="s">
        <v>83</v>
      </c>
      <c r="AY157" s="19" t="s">
        <v>167</v>
      </c>
      <c r="BE157" s="193">
        <f>IF(N157="základní",J157,0)</f>
        <v>0</v>
      </c>
      <c r="BF157" s="193">
        <f>IF(N157="snížená",J157,0)</f>
        <v>0</v>
      </c>
      <c r="BG157" s="193">
        <f>IF(N157="zákl. přenesená",J157,0)</f>
        <v>0</v>
      </c>
      <c r="BH157" s="193">
        <f>IF(N157="sníž. přenesená",J157,0)</f>
        <v>0</v>
      </c>
      <c r="BI157" s="193">
        <f>IF(N157="nulová",J157,0)</f>
        <v>0</v>
      </c>
      <c r="BJ157" s="19" t="s">
        <v>81</v>
      </c>
      <c r="BK157" s="193">
        <f>ROUND(I157*H157,2)</f>
        <v>0</v>
      </c>
      <c r="BL157" s="19" t="s">
        <v>336</v>
      </c>
      <c r="BM157" s="192" t="s">
        <v>653</v>
      </c>
    </row>
    <row r="158" spans="1:65" s="2" customFormat="1" ht="16.5" customHeight="1">
      <c r="A158" s="36"/>
      <c r="B158" s="37"/>
      <c r="C158" s="181" t="s">
        <v>433</v>
      </c>
      <c r="D158" s="181" t="s">
        <v>170</v>
      </c>
      <c r="E158" s="182" t="s">
        <v>433</v>
      </c>
      <c r="F158" s="183" t="s">
        <v>1283</v>
      </c>
      <c r="G158" s="184" t="s">
        <v>656</v>
      </c>
      <c r="H158" s="185">
        <v>12</v>
      </c>
      <c r="I158" s="186"/>
      <c r="J158" s="187">
        <f>ROUND(I158*H158,2)</f>
        <v>0</v>
      </c>
      <c r="K158" s="183" t="s">
        <v>369</v>
      </c>
      <c r="L158" s="41"/>
      <c r="M158" s="188" t="s">
        <v>21</v>
      </c>
      <c r="N158" s="189" t="s">
        <v>44</v>
      </c>
      <c r="O158" s="66"/>
      <c r="P158" s="190">
        <f>O158*H158</f>
        <v>0</v>
      </c>
      <c r="Q158" s="190">
        <v>0</v>
      </c>
      <c r="R158" s="190">
        <f>Q158*H158</f>
        <v>0</v>
      </c>
      <c r="S158" s="190">
        <v>0</v>
      </c>
      <c r="T158" s="191">
        <f>S158*H158</f>
        <v>0</v>
      </c>
      <c r="U158" s="36"/>
      <c r="V158" s="36"/>
      <c r="W158" s="36"/>
      <c r="X158" s="36"/>
      <c r="Y158" s="36"/>
      <c r="Z158" s="36"/>
      <c r="AA158" s="36"/>
      <c r="AB158" s="36"/>
      <c r="AC158" s="36"/>
      <c r="AD158" s="36"/>
      <c r="AE158" s="36"/>
      <c r="AR158" s="192" t="s">
        <v>336</v>
      </c>
      <c r="AT158" s="192" t="s">
        <v>170</v>
      </c>
      <c r="AU158" s="192" t="s">
        <v>83</v>
      </c>
      <c r="AY158" s="19" t="s">
        <v>167</v>
      </c>
      <c r="BE158" s="193">
        <f>IF(N158="základní",J158,0)</f>
        <v>0</v>
      </c>
      <c r="BF158" s="193">
        <f>IF(N158="snížená",J158,0)</f>
        <v>0</v>
      </c>
      <c r="BG158" s="193">
        <f>IF(N158="zákl. přenesená",J158,0)</f>
        <v>0</v>
      </c>
      <c r="BH158" s="193">
        <f>IF(N158="sníž. přenesená",J158,0)</f>
        <v>0</v>
      </c>
      <c r="BI158" s="193">
        <f>IF(N158="nulová",J158,0)</f>
        <v>0</v>
      </c>
      <c r="BJ158" s="19" t="s">
        <v>81</v>
      </c>
      <c r="BK158" s="193">
        <f>ROUND(I158*H158,2)</f>
        <v>0</v>
      </c>
      <c r="BL158" s="19" t="s">
        <v>336</v>
      </c>
      <c r="BM158" s="192" t="s">
        <v>663</v>
      </c>
    </row>
    <row r="159" spans="1:65" s="2" customFormat="1" ht="16.5" customHeight="1">
      <c r="A159" s="36"/>
      <c r="B159" s="37"/>
      <c r="C159" s="181" t="s">
        <v>438</v>
      </c>
      <c r="D159" s="181" t="s">
        <v>170</v>
      </c>
      <c r="E159" s="182" t="s">
        <v>438</v>
      </c>
      <c r="F159" s="183" t="s">
        <v>1284</v>
      </c>
      <c r="G159" s="184" t="s">
        <v>656</v>
      </c>
      <c r="H159" s="185">
        <v>12</v>
      </c>
      <c r="I159" s="186"/>
      <c r="J159" s="187">
        <f>ROUND(I159*H159,2)</f>
        <v>0</v>
      </c>
      <c r="K159" s="183" t="s">
        <v>369</v>
      </c>
      <c r="L159" s="41"/>
      <c r="M159" s="188" t="s">
        <v>21</v>
      </c>
      <c r="N159" s="189" t="s">
        <v>44</v>
      </c>
      <c r="O159" s="66"/>
      <c r="P159" s="190">
        <f>O159*H159</f>
        <v>0</v>
      </c>
      <c r="Q159" s="190">
        <v>0</v>
      </c>
      <c r="R159" s="190">
        <f>Q159*H159</f>
        <v>0</v>
      </c>
      <c r="S159" s="190">
        <v>0</v>
      </c>
      <c r="T159" s="191">
        <f>S159*H159</f>
        <v>0</v>
      </c>
      <c r="U159" s="36"/>
      <c r="V159" s="36"/>
      <c r="W159" s="36"/>
      <c r="X159" s="36"/>
      <c r="Y159" s="36"/>
      <c r="Z159" s="36"/>
      <c r="AA159" s="36"/>
      <c r="AB159" s="36"/>
      <c r="AC159" s="36"/>
      <c r="AD159" s="36"/>
      <c r="AE159" s="36"/>
      <c r="AR159" s="192" t="s">
        <v>336</v>
      </c>
      <c r="AT159" s="192" t="s">
        <v>170</v>
      </c>
      <c r="AU159" s="192" t="s">
        <v>83</v>
      </c>
      <c r="AY159" s="19" t="s">
        <v>167</v>
      </c>
      <c r="BE159" s="193">
        <f>IF(N159="základní",J159,0)</f>
        <v>0</v>
      </c>
      <c r="BF159" s="193">
        <f>IF(N159="snížená",J159,0)</f>
        <v>0</v>
      </c>
      <c r="BG159" s="193">
        <f>IF(N159="zákl. přenesená",J159,0)</f>
        <v>0</v>
      </c>
      <c r="BH159" s="193">
        <f>IF(N159="sníž. přenesená",J159,0)</f>
        <v>0</v>
      </c>
      <c r="BI159" s="193">
        <f>IF(N159="nulová",J159,0)</f>
        <v>0</v>
      </c>
      <c r="BJ159" s="19" t="s">
        <v>81</v>
      </c>
      <c r="BK159" s="193">
        <f>ROUND(I159*H159,2)</f>
        <v>0</v>
      </c>
      <c r="BL159" s="19" t="s">
        <v>336</v>
      </c>
      <c r="BM159" s="192" t="s">
        <v>675</v>
      </c>
    </row>
    <row r="160" spans="2:63" s="12" customFormat="1" ht="25.9" customHeight="1">
      <c r="B160" s="165"/>
      <c r="C160" s="166"/>
      <c r="D160" s="167" t="s">
        <v>72</v>
      </c>
      <c r="E160" s="168" t="s">
        <v>1285</v>
      </c>
      <c r="F160" s="168" t="s">
        <v>1286</v>
      </c>
      <c r="G160" s="166"/>
      <c r="H160" s="166"/>
      <c r="I160" s="169"/>
      <c r="J160" s="170">
        <f>BK160</f>
        <v>0</v>
      </c>
      <c r="K160" s="166"/>
      <c r="L160" s="171"/>
      <c r="M160" s="172"/>
      <c r="N160" s="173"/>
      <c r="O160" s="173"/>
      <c r="P160" s="174">
        <f>SUM(P161:P163)</f>
        <v>0</v>
      </c>
      <c r="Q160" s="173"/>
      <c r="R160" s="174">
        <f>SUM(R161:R163)</f>
        <v>0</v>
      </c>
      <c r="S160" s="173"/>
      <c r="T160" s="175">
        <f>SUM(T161:T163)</f>
        <v>0</v>
      </c>
      <c r="AR160" s="176" t="s">
        <v>81</v>
      </c>
      <c r="AT160" s="177" t="s">
        <v>72</v>
      </c>
      <c r="AU160" s="177" t="s">
        <v>73</v>
      </c>
      <c r="AY160" s="176" t="s">
        <v>167</v>
      </c>
      <c r="BK160" s="178">
        <f>SUM(BK161:BK163)</f>
        <v>0</v>
      </c>
    </row>
    <row r="161" spans="1:65" s="2" customFormat="1" ht="16.5" customHeight="1">
      <c r="A161" s="36"/>
      <c r="B161" s="37"/>
      <c r="C161" s="181" t="s">
        <v>444</v>
      </c>
      <c r="D161" s="181" t="s">
        <v>170</v>
      </c>
      <c r="E161" s="182" t="s">
        <v>444</v>
      </c>
      <c r="F161" s="183" t="s">
        <v>1287</v>
      </c>
      <c r="G161" s="184" t="s">
        <v>183</v>
      </c>
      <c r="H161" s="185">
        <v>100.32</v>
      </c>
      <c r="I161" s="186"/>
      <c r="J161" s="187">
        <f>ROUND(I161*H161,2)</f>
        <v>0</v>
      </c>
      <c r="K161" s="183" t="s">
        <v>369</v>
      </c>
      <c r="L161" s="41"/>
      <c r="M161" s="188" t="s">
        <v>21</v>
      </c>
      <c r="N161" s="189" t="s">
        <v>44</v>
      </c>
      <c r="O161" s="66"/>
      <c r="P161" s="190">
        <f>O161*H161</f>
        <v>0</v>
      </c>
      <c r="Q161" s="190">
        <v>0</v>
      </c>
      <c r="R161" s="190">
        <f>Q161*H161</f>
        <v>0</v>
      </c>
      <c r="S161" s="190">
        <v>0</v>
      </c>
      <c r="T161" s="191">
        <f>S161*H161</f>
        <v>0</v>
      </c>
      <c r="U161" s="36"/>
      <c r="V161" s="36"/>
      <c r="W161" s="36"/>
      <c r="X161" s="36"/>
      <c r="Y161" s="36"/>
      <c r="Z161" s="36"/>
      <c r="AA161" s="36"/>
      <c r="AB161" s="36"/>
      <c r="AC161" s="36"/>
      <c r="AD161" s="36"/>
      <c r="AE161" s="36"/>
      <c r="AR161" s="192" t="s">
        <v>336</v>
      </c>
      <c r="AT161" s="192" t="s">
        <v>170</v>
      </c>
      <c r="AU161" s="192" t="s">
        <v>81</v>
      </c>
      <c r="AY161" s="19" t="s">
        <v>167</v>
      </c>
      <c r="BE161" s="193">
        <f>IF(N161="základní",J161,0)</f>
        <v>0</v>
      </c>
      <c r="BF161" s="193">
        <f>IF(N161="snížená",J161,0)</f>
        <v>0</v>
      </c>
      <c r="BG161" s="193">
        <f>IF(N161="zákl. přenesená",J161,0)</f>
        <v>0</v>
      </c>
      <c r="BH161" s="193">
        <f>IF(N161="sníž. přenesená",J161,0)</f>
        <v>0</v>
      </c>
      <c r="BI161" s="193">
        <f>IF(N161="nulová",J161,0)</f>
        <v>0</v>
      </c>
      <c r="BJ161" s="19" t="s">
        <v>81</v>
      </c>
      <c r="BK161" s="193">
        <f>ROUND(I161*H161,2)</f>
        <v>0</v>
      </c>
      <c r="BL161" s="19" t="s">
        <v>336</v>
      </c>
      <c r="BM161" s="192" t="s">
        <v>685</v>
      </c>
    </row>
    <row r="162" spans="1:65" s="2" customFormat="1" ht="16.5" customHeight="1">
      <c r="A162" s="36"/>
      <c r="B162" s="37"/>
      <c r="C162" s="181" t="s">
        <v>450</v>
      </c>
      <c r="D162" s="181" t="s">
        <v>170</v>
      </c>
      <c r="E162" s="182" t="s">
        <v>450</v>
      </c>
      <c r="F162" s="183" t="s">
        <v>1288</v>
      </c>
      <c r="G162" s="184" t="s">
        <v>183</v>
      </c>
      <c r="H162" s="185">
        <v>100.32</v>
      </c>
      <c r="I162" s="186"/>
      <c r="J162" s="187">
        <f>ROUND(I162*H162,2)</f>
        <v>0</v>
      </c>
      <c r="K162" s="183" t="s">
        <v>369</v>
      </c>
      <c r="L162" s="41"/>
      <c r="M162" s="188" t="s">
        <v>21</v>
      </c>
      <c r="N162" s="189" t="s">
        <v>44</v>
      </c>
      <c r="O162" s="66"/>
      <c r="P162" s="190">
        <f>O162*H162</f>
        <v>0</v>
      </c>
      <c r="Q162" s="190">
        <v>0</v>
      </c>
      <c r="R162" s="190">
        <f>Q162*H162</f>
        <v>0</v>
      </c>
      <c r="S162" s="190">
        <v>0</v>
      </c>
      <c r="T162" s="191">
        <f>S162*H162</f>
        <v>0</v>
      </c>
      <c r="U162" s="36"/>
      <c r="V162" s="36"/>
      <c r="W162" s="36"/>
      <c r="X162" s="36"/>
      <c r="Y162" s="36"/>
      <c r="Z162" s="36"/>
      <c r="AA162" s="36"/>
      <c r="AB162" s="36"/>
      <c r="AC162" s="36"/>
      <c r="AD162" s="36"/>
      <c r="AE162" s="36"/>
      <c r="AR162" s="192" t="s">
        <v>336</v>
      </c>
      <c r="AT162" s="192" t="s">
        <v>170</v>
      </c>
      <c r="AU162" s="192" t="s">
        <v>81</v>
      </c>
      <c r="AY162" s="19" t="s">
        <v>167</v>
      </c>
      <c r="BE162" s="193">
        <f>IF(N162="základní",J162,0)</f>
        <v>0</v>
      </c>
      <c r="BF162" s="193">
        <f>IF(N162="snížená",J162,0)</f>
        <v>0</v>
      </c>
      <c r="BG162" s="193">
        <f>IF(N162="zákl. přenesená",J162,0)</f>
        <v>0</v>
      </c>
      <c r="BH162" s="193">
        <f>IF(N162="sníž. přenesená",J162,0)</f>
        <v>0</v>
      </c>
      <c r="BI162" s="193">
        <f>IF(N162="nulová",J162,0)</f>
        <v>0</v>
      </c>
      <c r="BJ162" s="19" t="s">
        <v>81</v>
      </c>
      <c r="BK162" s="193">
        <f>ROUND(I162*H162,2)</f>
        <v>0</v>
      </c>
      <c r="BL162" s="19" t="s">
        <v>336</v>
      </c>
      <c r="BM162" s="192" t="s">
        <v>699</v>
      </c>
    </row>
    <row r="163" spans="1:65" s="2" customFormat="1" ht="16.5" customHeight="1">
      <c r="A163" s="36"/>
      <c r="B163" s="37"/>
      <c r="C163" s="181" t="s">
        <v>456</v>
      </c>
      <c r="D163" s="181" t="s">
        <v>170</v>
      </c>
      <c r="E163" s="182" t="s">
        <v>456</v>
      </c>
      <c r="F163" s="183" t="s">
        <v>1289</v>
      </c>
      <c r="G163" s="184" t="s">
        <v>1290</v>
      </c>
      <c r="H163" s="185">
        <v>0.03</v>
      </c>
      <c r="I163" s="186"/>
      <c r="J163" s="187">
        <f>ROUND(I163*H163,2)</f>
        <v>0</v>
      </c>
      <c r="K163" s="183" t="s">
        <v>369</v>
      </c>
      <c r="L163" s="41"/>
      <c r="M163" s="259" t="s">
        <v>21</v>
      </c>
      <c r="N163" s="260" t="s">
        <v>44</v>
      </c>
      <c r="O163" s="257"/>
      <c r="P163" s="261">
        <f>O163*H163</f>
        <v>0</v>
      </c>
      <c r="Q163" s="261">
        <v>0</v>
      </c>
      <c r="R163" s="261">
        <f>Q163*H163</f>
        <v>0</v>
      </c>
      <c r="S163" s="261">
        <v>0</v>
      </c>
      <c r="T163" s="262">
        <f>S163*H163</f>
        <v>0</v>
      </c>
      <c r="U163" s="36"/>
      <c r="V163" s="36"/>
      <c r="W163" s="36"/>
      <c r="X163" s="36"/>
      <c r="Y163" s="36"/>
      <c r="Z163" s="36"/>
      <c r="AA163" s="36"/>
      <c r="AB163" s="36"/>
      <c r="AC163" s="36"/>
      <c r="AD163" s="36"/>
      <c r="AE163" s="36"/>
      <c r="AR163" s="192" t="s">
        <v>336</v>
      </c>
      <c r="AT163" s="192" t="s">
        <v>170</v>
      </c>
      <c r="AU163" s="192" t="s">
        <v>81</v>
      </c>
      <c r="AY163" s="19" t="s">
        <v>167</v>
      </c>
      <c r="BE163" s="193">
        <f>IF(N163="základní",J163,0)</f>
        <v>0</v>
      </c>
      <c r="BF163" s="193">
        <f>IF(N163="snížená",J163,0)</f>
        <v>0</v>
      </c>
      <c r="BG163" s="193">
        <f>IF(N163="zákl. přenesená",J163,0)</f>
        <v>0</v>
      </c>
      <c r="BH163" s="193">
        <f>IF(N163="sníž. přenesená",J163,0)</f>
        <v>0</v>
      </c>
      <c r="BI163" s="193">
        <f>IF(N163="nulová",J163,0)</f>
        <v>0</v>
      </c>
      <c r="BJ163" s="19" t="s">
        <v>81</v>
      </c>
      <c r="BK163" s="193">
        <f>ROUND(I163*H163,2)</f>
        <v>0</v>
      </c>
      <c r="BL163" s="19" t="s">
        <v>336</v>
      </c>
      <c r="BM163" s="192" t="s">
        <v>709</v>
      </c>
    </row>
    <row r="164" spans="1:31" s="2" customFormat="1" ht="6.95" customHeight="1">
      <c r="A164" s="36"/>
      <c r="B164" s="49"/>
      <c r="C164" s="50"/>
      <c r="D164" s="50"/>
      <c r="E164" s="50"/>
      <c r="F164" s="50"/>
      <c r="G164" s="50"/>
      <c r="H164" s="50"/>
      <c r="I164" s="50"/>
      <c r="J164" s="50"/>
      <c r="K164" s="50"/>
      <c r="L164" s="41"/>
      <c r="M164" s="36"/>
      <c r="O164" s="36"/>
      <c r="P164" s="36"/>
      <c r="Q164" s="36"/>
      <c r="R164" s="36"/>
      <c r="S164" s="36"/>
      <c r="T164" s="36"/>
      <c r="U164" s="36"/>
      <c r="V164" s="36"/>
      <c r="W164" s="36"/>
      <c r="X164" s="36"/>
      <c r="Y164" s="36"/>
      <c r="Z164" s="36"/>
      <c r="AA164" s="36"/>
      <c r="AB164" s="36"/>
      <c r="AC164" s="36"/>
      <c r="AD164" s="36"/>
      <c r="AE164" s="36"/>
    </row>
  </sheetData>
  <sheetProtection algorithmName="SHA-512" hashValue="MWjCxsTX9aBZeIV8a0jPdAAFJhw9MNz7NU08+E2En5Ba4EKMEkCfoRClwutDYh1NGEHhriFVbZzywIJPUhBUSA==" saltValue="Kiqip3wHp+1vb/dsZYKgaFf72hex1+vDlTyQbLd+FYF1X4kDP7tvewYoBqra735dXpIi1f68BtIlIWKi7FJKYA==" spinCount="100000" sheet="1" objects="1" scenarios="1" formatColumns="0" formatRows="0" autoFilter="0"/>
  <autoFilter ref="C96:K163"/>
  <mergeCells count="12">
    <mergeCell ref="E89:H89"/>
    <mergeCell ref="L2:V2"/>
    <mergeCell ref="E50:H50"/>
    <mergeCell ref="E52:H52"/>
    <mergeCell ref="E54:H54"/>
    <mergeCell ref="E85:H85"/>
    <mergeCell ref="E87:H8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4"/>
      <c r="M2" s="404"/>
      <c r="N2" s="404"/>
      <c r="O2" s="404"/>
      <c r="P2" s="404"/>
      <c r="Q2" s="404"/>
      <c r="R2" s="404"/>
      <c r="S2" s="404"/>
      <c r="T2" s="404"/>
      <c r="U2" s="404"/>
      <c r="V2" s="404"/>
      <c r="AT2" s="19" t="s">
        <v>93</v>
      </c>
    </row>
    <row r="3" spans="2:46" s="1" customFormat="1" ht="6.95" customHeight="1">
      <c r="B3" s="111"/>
      <c r="C3" s="112"/>
      <c r="D3" s="112"/>
      <c r="E3" s="112"/>
      <c r="F3" s="112"/>
      <c r="G3" s="112"/>
      <c r="H3" s="112"/>
      <c r="I3" s="112"/>
      <c r="J3" s="112"/>
      <c r="K3" s="112"/>
      <c r="L3" s="22"/>
      <c r="AT3" s="19" t="s">
        <v>83</v>
      </c>
    </row>
    <row r="4" spans="2:46" s="1" customFormat="1" ht="24.95" customHeight="1">
      <c r="B4" s="22"/>
      <c r="D4" s="113" t="s">
        <v>111</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5" t="str">
        <f>'Rekapitulace stavby'!K6</f>
        <v>Rekonstrukce kanceláří a výukových prostor v objektu NC, UPOL, tř. Miru 111, Olomouc</v>
      </c>
      <c r="F7" s="406"/>
      <c r="G7" s="406"/>
      <c r="H7" s="406"/>
      <c r="L7" s="22"/>
    </row>
    <row r="8" spans="2:12" s="1" customFormat="1" ht="12" customHeight="1">
      <c r="B8" s="22"/>
      <c r="D8" s="115" t="s">
        <v>124</v>
      </c>
      <c r="L8" s="22"/>
    </row>
    <row r="9" spans="1:31" s="2" customFormat="1" ht="16.5" customHeight="1">
      <c r="A9" s="36"/>
      <c r="B9" s="41"/>
      <c r="C9" s="36"/>
      <c r="D9" s="36"/>
      <c r="E9" s="405" t="s">
        <v>1203</v>
      </c>
      <c r="F9" s="408"/>
      <c r="G9" s="408"/>
      <c r="H9" s="408"/>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1204</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07" t="s">
        <v>1291</v>
      </c>
      <c r="F11" s="408"/>
      <c r="G11" s="408"/>
      <c r="H11" s="408"/>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19</v>
      </c>
      <c r="G13" s="36"/>
      <c r="H13" s="36"/>
      <c r="I13" s="115" t="s">
        <v>20</v>
      </c>
      <c r="J13" s="105" t="s">
        <v>21</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22</v>
      </c>
      <c r="E14" s="36"/>
      <c r="F14" s="105" t="s">
        <v>23</v>
      </c>
      <c r="G14" s="36"/>
      <c r="H14" s="36"/>
      <c r="I14" s="115" t="s">
        <v>24</v>
      </c>
      <c r="J14" s="117" t="str">
        <f>'Rekapitulace stavby'!AN8</f>
        <v>6. 5. 2022</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26</v>
      </c>
      <c r="E16" s="36"/>
      <c r="F16" s="36"/>
      <c r="G16" s="36"/>
      <c r="H16" s="36"/>
      <c r="I16" s="115" t="s">
        <v>27</v>
      </c>
      <c r="J16" s="105" t="s">
        <v>21</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5" t="s">
        <v>29</v>
      </c>
      <c r="J17" s="105" t="s">
        <v>21</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30</v>
      </c>
      <c r="E19" s="36"/>
      <c r="F19" s="36"/>
      <c r="G19" s="36"/>
      <c r="H19" s="36"/>
      <c r="I19" s="115" t="s">
        <v>27</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5" t="s">
        <v>29</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32</v>
      </c>
      <c r="E22" s="36"/>
      <c r="F22" s="36"/>
      <c r="G22" s="36"/>
      <c r="H22" s="36"/>
      <c r="I22" s="115" t="s">
        <v>27</v>
      </c>
      <c r="J22" s="105" t="s">
        <v>21</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5" t="s">
        <v>29</v>
      </c>
      <c r="J23" s="105" t="s">
        <v>21</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35</v>
      </c>
      <c r="E25" s="36"/>
      <c r="F25" s="36"/>
      <c r="G25" s="36"/>
      <c r="H25" s="36"/>
      <c r="I25" s="115" t="s">
        <v>27</v>
      </c>
      <c r="J25" s="105" t="s">
        <v>21</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
        <v>1292</v>
      </c>
      <c r="F26" s="36"/>
      <c r="G26" s="36"/>
      <c r="H26" s="36"/>
      <c r="I26" s="115" t="s">
        <v>29</v>
      </c>
      <c r="J26" s="105" t="s">
        <v>21</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37</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334.5" customHeight="1">
      <c r="A29" s="118"/>
      <c r="B29" s="119"/>
      <c r="C29" s="118"/>
      <c r="D29" s="118"/>
      <c r="E29" s="411" t="s">
        <v>1207</v>
      </c>
      <c r="F29" s="411"/>
      <c r="G29" s="411"/>
      <c r="H29" s="411"/>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25.35" customHeight="1">
      <c r="A32" s="36"/>
      <c r="B32" s="41"/>
      <c r="C32" s="36"/>
      <c r="D32" s="122" t="s">
        <v>39</v>
      </c>
      <c r="E32" s="36"/>
      <c r="F32" s="36"/>
      <c r="G32" s="36"/>
      <c r="H32" s="36"/>
      <c r="I32" s="36"/>
      <c r="J32" s="123">
        <f>ROUND(J94,2)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1"/>
      <c r="E33" s="121"/>
      <c r="F33" s="121"/>
      <c r="G33" s="121"/>
      <c r="H33" s="121"/>
      <c r="I33" s="121"/>
      <c r="J33" s="121"/>
      <c r="K33" s="121"/>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4" t="s">
        <v>41</v>
      </c>
      <c r="G34" s="36"/>
      <c r="H34" s="36"/>
      <c r="I34" s="124" t="s">
        <v>40</v>
      </c>
      <c r="J34" s="124" t="s">
        <v>42</v>
      </c>
      <c r="K34" s="36"/>
      <c r="L34" s="116"/>
      <c r="S34" s="36"/>
      <c r="T34" s="36"/>
      <c r="U34" s="36"/>
      <c r="V34" s="36"/>
      <c r="W34" s="36"/>
      <c r="X34" s="36"/>
      <c r="Y34" s="36"/>
      <c r="Z34" s="36"/>
      <c r="AA34" s="36"/>
      <c r="AB34" s="36"/>
      <c r="AC34" s="36"/>
      <c r="AD34" s="36"/>
      <c r="AE34" s="36"/>
    </row>
    <row r="35" spans="1:31" s="2" customFormat="1" ht="14.45" customHeight="1">
      <c r="A35" s="36"/>
      <c r="B35" s="41"/>
      <c r="C35" s="36"/>
      <c r="D35" s="125" t="s">
        <v>43</v>
      </c>
      <c r="E35" s="115" t="s">
        <v>44</v>
      </c>
      <c r="F35" s="126">
        <f>ROUND((SUM(BE94:BE155)),2)</f>
        <v>0</v>
      </c>
      <c r="G35" s="36"/>
      <c r="H35" s="36"/>
      <c r="I35" s="127">
        <v>0.21</v>
      </c>
      <c r="J35" s="126">
        <f>ROUND(((SUM(BE94:BE155))*I35),2)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45</v>
      </c>
      <c r="F36" s="126">
        <f>ROUND((SUM(BF94:BF155)),2)</f>
        <v>0</v>
      </c>
      <c r="G36" s="36"/>
      <c r="H36" s="36"/>
      <c r="I36" s="127">
        <v>0.15</v>
      </c>
      <c r="J36" s="126">
        <f>ROUND(((SUM(BF94:BF155))*I36),2)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46</v>
      </c>
      <c r="F37" s="126">
        <f>ROUND((SUM(BG94:BG155)),2)</f>
        <v>0</v>
      </c>
      <c r="G37" s="36"/>
      <c r="H37" s="36"/>
      <c r="I37" s="127">
        <v>0.21</v>
      </c>
      <c r="J37" s="126">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47</v>
      </c>
      <c r="F38" s="126">
        <f>ROUND((SUM(BH94:BH155)),2)</f>
        <v>0</v>
      </c>
      <c r="G38" s="36"/>
      <c r="H38" s="36"/>
      <c r="I38" s="127">
        <v>0.15</v>
      </c>
      <c r="J38" s="126">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48</v>
      </c>
      <c r="F39" s="126">
        <f>ROUND((SUM(BI94:BI155)),2)</f>
        <v>0</v>
      </c>
      <c r="G39" s="36"/>
      <c r="H39" s="36"/>
      <c r="I39" s="127">
        <v>0</v>
      </c>
      <c r="J39" s="126">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8"/>
      <c r="D41" s="129" t="s">
        <v>49</v>
      </c>
      <c r="E41" s="130"/>
      <c r="F41" s="130"/>
      <c r="G41" s="131" t="s">
        <v>50</v>
      </c>
      <c r="H41" s="132" t="s">
        <v>51</v>
      </c>
      <c r="I41" s="130"/>
      <c r="J41" s="133">
        <f>SUM(J32:J39)</f>
        <v>0</v>
      </c>
      <c r="K41" s="134"/>
      <c r="L41" s="116"/>
      <c r="S41" s="36"/>
      <c r="T41" s="36"/>
      <c r="U41" s="36"/>
      <c r="V41" s="36"/>
      <c r="W41" s="36"/>
      <c r="X41" s="36"/>
      <c r="Y41" s="36"/>
      <c r="Z41" s="36"/>
      <c r="AA41" s="36"/>
      <c r="AB41" s="36"/>
      <c r="AC41" s="36"/>
      <c r="AD41" s="36"/>
      <c r="AE41" s="36"/>
    </row>
    <row r="42" spans="1:31" s="2" customFormat="1" ht="14.45" customHeight="1">
      <c r="A42" s="36"/>
      <c r="B42" s="135"/>
      <c r="C42" s="136"/>
      <c r="D42" s="136"/>
      <c r="E42" s="136"/>
      <c r="F42" s="136"/>
      <c r="G42" s="136"/>
      <c r="H42" s="136"/>
      <c r="I42" s="136"/>
      <c r="J42" s="136"/>
      <c r="K42" s="136"/>
      <c r="L42" s="116"/>
      <c r="S42" s="36"/>
      <c r="T42" s="36"/>
      <c r="U42" s="36"/>
      <c r="V42" s="36"/>
      <c r="W42" s="36"/>
      <c r="X42" s="36"/>
      <c r="Y42" s="36"/>
      <c r="Z42" s="36"/>
      <c r="AA42" s="36"/>
      <c r="AB42" s="36"/>
      <c r="AC42" s="36"/>
      <c r="AD42" s="36"/>
      <c r="AE42" s="36"/>
    </row>
    <row r="46" spans="1:31" s="2" customFormat="1" ht="6.95" customHeight="1">
      <c r="A46" s="36"/>
      <c r="B46" s="137"/>
      <c r="C46" s="138"/>
      <c r="D46" s="138"/>
      <c r="E46" s="138"/>
      <c r="F46" s="138"/>
      <c r="G46" s="138"/>
      <c r="H46" s="138"/>
      <c r="I46" s="138"/>
      <c r="J46" s="138"/>
      <c r="K46" s="138"/>
      <c r="L46" s="116"/>
      <c r="S46" s="36"/>
      <c r="T46" s="36"/>
      <c r="U46" s="36"/>
      <c r="V46" s="36"/>
      <c r="W46" s="36"/>
      <c r="X46" s="36"/>
      <c r="Y46" s="36"/>
      <c r="Z46" s="36"/>
      <c r="AA46" s="36"/>
      <c r="AB46" s="36"/>
      <c r="AC46" s="36"/>
      <c r="AD46" s="36"/>
      <c r="AE46" s="36"/>
    </row>
    <row r="47" spans="1:31" s="2" customFormat="1" ht="24.95" customHeight="1">
      <c r="A47" s="36"/>
      <c r="B47" s="37"/>
      <c r="C47" s="25" t="s">
        <v>132</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12" t="str">
        <f>E7</f>
        <v>Rekonstrukce kanceláří a výukových prostor v objektu NC, UPOL, tř. Miru 111, Olomouc</v>
      </c>
      <c r="F50" s="413"/>
      <c r="G50" s="413"/>
      <c r="H50" s="413"/>
      <c r="I50" s="38"/>
      <c r="J50" s="38"/>
      <c r="K50" s="38"/>
      <c r="L50" s="116"/>
      <c r="S50" s="36"/>
      <c r="T50" s="36"/>
      <c r="U50" s="36"/>
      <c r="V50" s="36"/>
      <c r="W50" s="36"/>
      <c r="X50" s="36"/>
      <c r="Y50" s="36"/>
      <c r="Z50" s="36"/>
      <c r="AA50" s="36"/>
      <c r="AB50" s="36"/>
      <c r="AC50" s="36"/>
      <c r="AD50" s="36"/>
      <c r="AE50" s="36"/>
    </row>
    <row r="51" spans="2:12" s="1" customFormat="1" ht="12" customHeight="1">
      <c r="B51" s="23"/>
      <c r="C51" s="31" t="s">
        <v>124</v>
      </c>
      <c r="D51" s="24"/>
      <c r="E51" s="24"/>
      <c r="F51" s="24"/>
      <c r="G51" s="24"/>
      <c r="H51" s="24"/>
      <c r="I51" s="24"/>
      <c r="J51" s="24"/>
      <c r="K51" s="24"/>
      <c r="L51" s="22"/>
    </row>
    <row r="52" spans="1:31" s="2" customFormat="1" ht="16.5" customHeight="1">
      <c r="A52" s="36"/>
      <c r="B52" s="37"/>
      <c r="C52" s="38"/>
      <c r="D52" s="38"/>
      <c r="E52" s="412" t="s">
        <v>1203</v>
      </c>
      <c r="F52" s="414"/>
      <c r="G52" s="414"/>
      <c r="H52" s="414"/>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1204</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1" t="str">
        <f>E11</f>
        <v>2022/HEX/01-14-2 - D.1.4.2-Zařízení silnoproudé elektrotechniky</v>
      </c>
      <c r="F54" s="414"/>
      <c r="G54" s="414"/>
      <c r="H54" s="414"/>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31" t="s">
        <v>24</v>
      </c>
      <c r="J56" s="61" t="str">
        <f>IF(J14="","",J14)</f>
        <v>6. 5. 2022</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UPOL FTK Olomouc</v>
      </c>
      <c r="G58" s="38"/>
      <c r="H58" s="38"/>
      <c r="I58" s="31" t="s">
        <v>32</v>
      </c>
      <c r="J58" s="34" t="str">
        <f>E23</f>
        <v>HEXAPLAN INTERNATIONAL spol. s r.o.</v>
      </c>
      <c r="K58" s="38"/>
      <c r="L58" s="116"/>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31" t="s">
        <v>35</v>
      </c>
      <c r="J59" s="34" t="str">
        <f>E26</f>
        <v>Ing.J.Petlach</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39" t="s">
        <v>133</v>
      </c>
      <c r="D61" s="140"/>
      <c r="E61" s="140"/>
      <c r="F61" s="140"/>
      <c r="G61" s="140"/>
      <c r="H61" s="140"/>
      <c r="I61" s="140"/>
      <c r="J61" s="141" t="s">
        <v>134</v>
      </c>
      <c r="K61" s="140"/>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2" t="s">
        <v>71</v>
      </c>
      <c r="D63" s="38"/>
      <c r="E63" s="38"/>
      <c r="F63" s="38"/>
      <c r="G63" s="38"/>
      <c r="H63" s="38"/>
      <c r="I63" s="38"/>
      <c r="J63" s="79">
        <f>J94</f>
        <v>0</v>
      </c>
      <c r="K63" s="38"/>
      <c r="L63" s="116"/>
      <c r="S63" s="36"/>
      <c r="T63" s="36"/>
      <c r="U63" s="36"/>
      <c r="V63" s="36"/>
      <c r="W63" s="36"/>
      <c r="X63" s="36"/>
      <c r="Y63" s="36"/>
      <c r="Z63" s="36"/>
      <c r="AA63" s="36"/>
      <c r="AB63" s="36"/>
      <c r="AC63" s="36"/>
      <c r="AD63" s="36"/>
      <c r="AE63" s="36"/>
      <c r="AU63" s="19" t="s">
        <v>135</v>
      </c>
    </row>
    <row r="64" spans="2:12" s="9" customFormat="1" ht="24.95" customHeight="1">
      <c r="B64" s="143"/>
      <c r="C64" s="144"/>
      <c r="D64" s="145" t="s">
        <v>1293</v>
      </c>
      <c r="E64" s="146"/>
      <c r="F64" s="146"/>
      <c r="G64" s="146"/>
      <c r="H64" s="146"/>
      <c r="I64" s="146"/>
      <c r="J64" s="147">
        <f>J95</f>
        <v>0</v>
      </c>
      <c r="K64" s="144"/>
      <c r="L64" s="148"/>
    </row>
    <row r="65" spans="2:12" s="9" customFormat="1" ht="24.95" customHeight="1">
      <c r="B65" s="143"/>
      <c r="C65" s="144"/>
      <c r="D65" s="145" t="s">
        <v>1294</v>
      </c>
      <c r="E65" s="146"/>
      <c r="F65" s="146"/>
      <c r="G65" s="146"/>
      <c r="H65" s="146"/>
      <c r="I65" s="146"/>
      <c r="J65" s="147">
        <f>J102</f>
        <v>0</v>
      </c>
      <c r="K65" s="144"/>
      <c r="L65" s="148"/>
    </row>
    <row r="66" spans="2:12" s="9" customFormat="1" ht="24.95" customHeight="1">
      <c r="B66" s="143"/>
      <c r="C66" s="144"/>
      <c r="D66" s="145" t="s">
        <v>1295</v>
      </c>
      <c r="E66" s="146"/>
      <c r="F66" s="146"/>
      <c r="G66" s="146"/>
      <c r="H66" s="146"/>
      <c r="I66" s="146"/>
      <c r="J66" s="147">
        <f>J108</f>
        <v>0</v>
      </c>
      <c r="K66" s="144"/>
      <c r="L66" s="148"/>
    </row>
    <row r="67" spans="2:12" s="9" customFormat="1" ht="24.95" customHeight="1">
      <c r="B67" s="143"/>
      <c r="C67" s="144"/>
      <c r="D67" s="145" t="s">
        <v>1296</v>
      </c>
      <c r="E67" s="146"/>
      <c r="F67" s="146"/>
      <c r="G67" s="146"/>
      <c r="H67" s="146"/>
      <c r="I67" s="146"/>
      <c r="J67" s="147">
        <f>J123</f>
        <v>0</v>
      </c>
      <c r="K67" s="144"/>
      <c r="L67" s="148"/>
    </row>
    <row r="68" spans="2:12" s="9" customFormat="1" ht="24.95" customHeight="1">
      <c r="B68" s="143"/>
      <c r="C68" s="144"/>
      <c r="D68" s="145" t="s">
        <v>1297</v>
      </c>
      <c r="E68" s="146"/>
      <c r="F68" s="146"/>
      <c r="G68" s="146"/>
      <c r="H68" s="146"/>
      <c r="I68" s="146"/>
      <c r="J68" s="147">
        <f>J125</f>
        <v>0</v>
      </c>
      <c r="K68" s="144"/>
      <c r="L68" s="148"/>
    </row>
    <row r="69" spans="2:12" s="9" customFormat="1" ht="24.95" customHeight="1">
      <c r="B69" s="143"/>
      <c r="C69" s="144"/>
      <c r="D69" s="145" t="s">
        <v>1298</v>
      </c>
      <c r="E69" s="146"/>
      <c r="F69" s="146"/>
      <c r="G69" s="146"/>
      <c r="H69" s="146"/>
      <c r="I69" s="146"/>
      <c r="J69" s="147">
        <f>J136</f>
        <v>0</v>
      </c>
      <c r="K69" s="144"/>
      <c r="L69" s="148"/>
    </row>
    <row r="70" spans="2:12" s="9" customFormat="1" ht="24.95" customHeight="1">
      <c r="B70" s="143"/>
      <c r="C70" s="144"/>
      <c r="D70" s="145" t="s">
        <v>1299</v>
      </c>
      <c r="E70" s="146"/>
      <c r="F70" s="146"/>
      <c r="G70" s="146"/>
      <c r="H70" s="146"/>
      <c r="I70" s="146"/>
      <c r="J70" s="147">
        <f>J145</f>
        <v>0</v>
      </c>
      <c r="K70" s="144"/>
      <c r="L70" s="148"/>
    </row>
    <row r="71" spans="2:12" s="9" customFormat="1" ht="24.95" customHeight="1">
      <c r="B71" s="143"/>
      <c r="C71" s="144"/>
      <c r="D71" s="145" t="s">
        <v>1300</v>
      </c>
      <c r="E71" s="146"/>
      <c r="F71" s="146"/>
      <c r="G71" s="146"/>
      <c r="H71" s="146"/>
      <c r="I71" s="146"/>
      <c r="J71" s="147">
        <f>J147</f>
        <v>0</v>
      </c>
      <c r="K71" s="144"/>
      <c r="L71" s="148"/>
    </row>
    <row r="72" spans="2:12" s="9" customFormat="1" ht="24.95" customHeight="1">
      <c r="B72" s="143"/>
      <c r="C72" s="144"/>
      <c r="D72" s="145" t="s">
        <v>1301</v>
      </c>
      <c r="E72" s="146"/>
      <c r="F72" s="146"/>
      <c r="G72" s="146"/>
      <c r="H72" s="146"/>
      <c r="I72" s="146"/>
      <c r="J72" s="147">
        <f>J153</f>
        <v>0</v>
      </c>
      <c r="K72" s="144"/>
      <c r="L72" s="148"/>
    </row>
    <row r="73" spans="1:31" s="2" customFormat="1" ht="21.75" customHeight="1">
      <c r="A73" s="36"/>
      <c r="B73" s="37"/>
      <c r="C73" s="38"/>
      <c r="D73" s="38"/>
      <c r="E73" s="38"/>
      <c r="F73" s="38"/>
      <c r="G73" s="38"/>
      <c r="H73" s="38"/>
      <c r="I73" s="38"/>
      <c r="J73" s="38"/>
      <c r="K73" s="38"/>
      <c r="L73" s="116"/>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16"/>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16"/>
      <c r="S78" s="36"/>
      <c r="T78" s="36"/>
      <c r="U78" s="36"/>
      <c r="V78" s="36"/>
      <c r="W78" s="36"/>
      <c r="X78" s="36"/>
      <c r="Y78" s="36"/>
      <c r="Z78" s="36"/>
      <c r="AA78" s="36"/>
      <c r="AB78" s="36"/>
      <c r="AC78" s="36"/>
      <c r="AD78" s="36"/>
      <c r="AE78" s="36"/>
    </row>
    <row r="79" spans="1:31" s="2" customFormat="1" ht="24.95" customHeight="1">
      <c r="A79" s="36"/>
      <c r="B79" s="37"/>
      <c r="C79" s="25" t="s">
        <v>152</v>
      </c>
      <c r="D79" s="38"/>
      <c r="E79" s="38"/>
      <c r="F79" s="38"/>
      <c r="G79" s="38"/>
      <c r="H79" s="38"/>
      <c r="I79" s="38"/>
      <c r="J79" s="38"/>
      <c r="K79" s="38"/>
      <c r="L79" s="116"/>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6"/>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16"/>
      <c r="S81" s="36"/>
      <c r="T81" s="36"/>
      <c r="U81" s="36"/>
      <c r="V81" s="36"/>
      <c r="W81" s="36"/>
      <c r="X81" s="36"/>
      <c r="Y81" s="36"/>
      <c r="Z81" s="36"/>
      <c r="AA81" s="36"/>
      <c r="AB81" s="36"/>
      <c r="AC81" s="36"/>
      <c r="AD81" s="36"/>
      <c r="AE81" s="36"/>
    </row>
    <row r="82" spans="1:31" s="2" customFormat="1" ht="16.5" customHeight="1">
      <c r="A82" s="36"/>
      <c r="B82" s="37"/>
      <c r="C82" s="38"/>
      <c r="D82" s="38"/>
      <c r="E82" s="412" t="str">
        <f>E7</f>
        <v>Rekonstrukce kanceláří a výukových prostor v objektu NC, UPOL, tř. Miru 111, Olomouc</v>
      </c>
      <c r="F82" s="413"/>
      <c r="G82" s="413"/>
      <c r="H82" s="413"/>
      <c r="I82" s="38"/>
      <c r="J82" s="38"/>
      <c r="K82" s="38"/>
      <c r="L82" s="116"/>
      <c r="S82" s="36"/>
      <c r="T82" s="36"/>
      <c r="U82" s="36"/>
      <c r="V82" s="36"/>
      <c r="W82" s="36"/>
      <c r="X82" s="36"/>
      <c r="Y82" s="36"/>
      <c r="Z82" s="36"/>
      <c r="AA82" s="36"/>
      <c r="AB82" s="36"/>
      <c r="AC82" s="36"/>
      <c r="AD82" s="36"/>
      <c r="AE82" s="36"/>
    </row>
    <row r="83" spans="2:12" s="1" customFormat="1" ht="12" customHeight="1">
      <c r="B83" s="23"/>
      <c r="C83" s="31" t="s">
        <v>124</v>
      </c>
      <c r="D83" s="24"/>
      <c r="E83" s="24"/>
      <c r="F83" s="24"/>
      <c r="G83" s="24"/>
      <c r="H83" s="24"/>
      <c r="I83" s="24"/>
      <c r="J83" s="24"/>
      <c r="K83" s="24"/>
      <c r="L83" s="22"/>
    </row>
    <row r="84" spans="1:31" s="2" customFormat="1" ht="16.5" customHeight="1">
      <c r="A84" s="36"/>
      <c r="B84" s="37"/>
      <c r="C84" s="38"/>
      <c r="D84" s="38"/>
      <c r="E84" s="412" t="s">
        <v>1203</v>
      </c>
      <c r="F84" s="414"/>
      <c r="G84" s="414"/>
      <c r="H84" s="414"/>
      <c r="I84" s="38"/>
      <c r="J84" s="38"/>
      <c r="K84" s="38"/>
      <c r="L84" s="116"/>
      <c r="S84" s="36"/>
      <c r="T84" s="36"/>
      <c r="U84" s="36"/>
      <c r="V84" s="36"/>
      <c r="W84" s="36"/>
      <c r="X84" s="36"/>
      <c r="Y84" s="36"/>
      <c r="Z84" s="36"/>
      <c r="AA84" s="36"/>
      <c r="AB84" s="36"/>
      <c r="AC84" s="36"/>
      <c r="AD84" s="36"/>
      <c r="AE84" s="36"/>
    </row>
    <row r="85" spans="1:31" s="2" customFormat="1" ht="12" customHeight="1">
      <c r="A85" s="36"/>
      <c r="B85" s="37"/>
      <c r="C85" s="31" t="s">
        <v>1204</v>
      </c>
      <c r="D85" s="38"/>
      <c r="E85" s="38"/>
      <c r="F85" s="38"/>
      <c r="G85" s="38"/>
      <c r="H85" s="38"/>
      <c r="I85" s="38"/>
      <c r="J85" s="38"/>
      <c r="K85" s="38"/>
      <c r="L85" s="116"/>
      <c r="S85" s="36"/>
      <c r="T85" s="36"/>
      <c r="U85" s="36"/>
      <c r="V85" s="36"/>
      <c r="W85" s="36"/>
      <c r="X85" s="36"/>
      <c r="Y85" s="36"/>
      <c r="Z85" s="36"/>
      <c r="AA85" s="36"/>
      <c r="AB85" s="36"/>
      <c r="AC85" s="36"/>
      <c r="AD85" s="36"/>
      <c r="AE85" s="36"/>
    </row>
    <row r="86" spans="1:31" s="2" customFormat="1" ht="16.5" customHeight="1">
      <c r="A86" s="36"/>
      <c r="B86" s="37"/>
      <c r="C86" s="38"/>
      <c r="D86" s="38"/>
      <c r="E86" s="361" t="str">
        <f>E11</f>
        <v>2022/HEX/01-14-2 - D.1.4.2-Zařízení silnoproudé elektrotechniky</v>
      </c>
      <c r="F86" s="414"/>
      <c r="G86" s="414"/>
      <c r="H86" s="414"/>
      <c r="I86" s="38"/>
      <c r="J86" s="38"/>
      <c r="K86" s="38"/>
      <c r="L86" s="116"/>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6"/>
      <c r="S87" s="36"/>
      <c r="T87" s="36"/>
      <c r="U87" s="36"/>
      <c r="V87" s="36"/>
      <c r="W87" s="36"/>
      <c r="X87" s="36"/>
      <c r="Y87" s="36"/>
      <c r="Z87" s="36"/>
      <c r="AA87" s="36"/>
      <c r="AB87" s="36"/>
      <c r="AC87" s="36"/>
      <c r="AD87" s="36"/>
      <c r="AE87" s="36"/>
    </row>
    <row r="88" spans="1:31" s="2" customFormat="1" ht="12" customHeight="1">
      <c r="A88" s="36"/>
      <c r="B88" s="37"/>
      <c r="C88" s="31" t="s">
        <v>22</v>
      </c>
      <c r="D88" s="38"/>
      <c r="E88" s="38"/>
      <c r="F88" s="29" t="str">
        <f>F14</f>
        <v xml:space="preserve"> </v>
      </c>
      <c r="G88" s="38"/>
      <c r="H88" s="38"/>
      <c r="I88" s="31" t="s">
        <v>24</v>
      </c>
      <c r="J88" s="61" t="str">
        <f>IF(J14="","",J14)</f>
        <v>6. 5. 2022</v>
      </c>
      <c r="K88" s="38"/>
      <c r="L88" s="116"/>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16"/>
      <c r="S89" s="36"/>
      <c r="T89" s="36"/>
      <c r="U89" s="36"/>
      <c r="V89" s="36"/>
      <c r="W89" s="36"/>
      <c r="X89" s="36"/>
      <c r="Y89" s="36"/>
      <c r="Z89" s="36"/>
      <c r="AA89" s="36"/>
      <c r="AB89" s="36"/>
      <c r="AC89" s="36"/>
      <c r="AD89" s="36"/>
      <c r="AE89" s="36"/>
    </row>
    <row r="90" spans="1:31" s="2" customFormat="1" ht="40.15" customHeight="1">
      <c r="A90" s="36"/>
      <c r="B90" s="37"/>
      <c r="C90" s="31" t="s">
        <v>26</v>
      </c>
      <c r="D90" s="38"/>
      <c r="E90" s="38"/>
      <c r="F90" s="29" t="str">
        <f>E17</f>
        <v>UPOL FTK Olomouc</v>
      </c>
      <c r="G90" s="38"/>
      <c r="H90" s="38"/>
      <c r="I90" s="31" t="s">
        <v>32</v>
      </c>
      <c r="J90" s="34" t="str">
        <f>E23</f>
        <v>HEXAPLAN INTERNATIONAL spol. s r.o.</v>
      </c>
      <c r="K90" s="38"/>
      <c r="L90" s="116"/>
      <c r="S90" s="36"/>
      <c r="T90" s="36"/>
      <c r="U90" s="36"/>
      <c r="V90" s="36"/>
      <c r="W90" s="36"/>
      <c r="X90" s="36"/>
      <c r="Y90" s="36"/>
      <c r="Z90" s="36"/>
      <c r="AA90" s="36"/>
      <c r="AB90" s="36"/>
      <c r="AC90" s="36"/>
      <c r="AD90" s="36"/>
      <c r="AE90" s="36"/>
    </row>
    <row r="91" spans="1:31" s="2" customFormat="1" ht="15.2" customHeight="1">
      <c r="A91" s="36"/>
      <c r="B91" s="37"/>
      <c r="C91" s="31" t="s">
        <v>30</v>
      </c>
      <c r="D91" s="38"/>
      <c r="E91" s="38"/>
      <c r="F91" s="29" t="str">
        <f>IF(E20="","",E20)</f>
        <v>Vyplň údaj</v>
      </c>
      <c r="G91" s="38"/>
      <c r="H91" s="38"/>
      <c r="I91" s="31" t="s">
        <v>35</v>
      </c>
      <c r="J91" s="34" t="str">
        <f>E26</f>
        <v>Ing.J.Petlach</v>
      </c>
      <c r="K91" s="38"/>
      <c r="L91" s="116"/>
      <c r="S91" s="36"/>
      <c r="T91" s="36"/>
      <c r="U91" s="36"/>
      <c r="V91" s="36"/>
      <c r="W91" s="36"/>
      <c r="X91" s="36"/>
      <c r="Y91" s="36"/>
      <c r="Z91" s="36"/>
      <c r="AA91" s="36"/>
      <c r="AB91" s="36"/>
      <c r="AC91" s="36"/>
      <c r="AD91" s="36"/>
      <c r="AE91" s="36"/>
    </row>
    <row r="92" spans="1:31" s="2" customFormat="1" ht="10.35" customHeight="1">
      <c r="A92" s="36"/>
      <c r="B92" s="37"/>
      <c r="C92" s="38"/>
      <c r="D92" s="38"/>
      <c r="E92" s="38"/>
      <c r="F92" s="38"/>
      <c r="G92" s="38"/>
      <c r="H92" s="38"/>
      <c r="I92" s="38"/>
      <c r="J92" s="38"/>
      <c r="K92" s="38"/>
      <c r="L92" s="116"/>
      <c r="S92" s="36"/>
      <c r="T92" s="36"/>
      <c r="U92" s="36"/>
      <c r="V92" s="36"/>
      <c r="W92" s="36"/>
      <c r="X92" s="36"/>
      <c r="Y92" s="36"/>
      <c r="Z92" s="36"/>
      <c r="AA92" s="36"/>
      <c r="AB92" s="36"/>
      <c r="AC92" s="36"/>
      <c r="AD92" s="36"/>
      <c r="AE92" s="36"/>
    </row>
    <row r="93" spans="1:31" s="11" customFormat="1" ht="29.25" customHeight="1">
      <c r="A93" s="154"/>
      <c r="B93" s="155"/>
      <c r="C93" s="156" t="s">
        <v>153</v>
      </c>
      <c r="D93" s="157" t="s">
        <v>58</v>
      </c>
      <c r="E93" s="157" t="s">
        <v>54</v>
      </c>
      <c r="F93" s="157" t="s">
        <v>55</v>
      </c>
      <c r="G93" s="157" t="s">
        <v>154</v>
      </c>
      <c r="H93" s="157" t="s">
        <v>155</v>
      </c>
      <c r="I93" s="157" t="s">
        <v>156</v>
      </c>
      <c r="J93" s="157" t="s">
        <v>134</v>
      </c>
      <c r="K93" s="158" t="s">
        <v>157</v>
      </c>
      <c r="L93" s="159"/>
      <c r="M93" s="70" t="s">
        <v>21</v>
      </c>
      <c r="N93" s="71" t="s">
        <v>43</v>
      </c>
      <c r="O93" s="71" t="s">
        <v>158</v>
      </c>
      <c r="P93" s="71" t="s">
        <v>159</v>
      </c>
      <c r="Q93" s="71" t="s">
        <v>160</v>
      </c>
      <c r="R93" s="71" t="s">
        <v>161</v>
      </c>
      <c r="S93" s="71" t="s">
        <v>162</v>
      </c>
      <c r="T93" s="72" t="s">
        <v>163</v>
      </c>
      <c r="U93" s="154"/>
      <c r="V93" s="154"/>
      <c r="W93" s="154"/>
      <c r="X93" s="154"/>
      <c r="Y93" s="154"/>
      <c r="Z93" s="154"/>
      <c r="AA93" s="154"/>
      <c r="AB93" s="154"/>
      <c r="AC93" s="154"/>
      <c r="AD93" s="154"/>
      <c r="AE93" s="154"/>
    </row>
    <row r="94" spans="1:63" s="2" customFormat="1" ht="22.9" customHeight="1">
      <c r="A94" s="36"/>
      <c r="B94" s="37"/>
      <c r="C94" s="77" t="s">
        <v>164</v>
      </c>
      <c r="D94" s="38"/>
      <c r="E94" s="38"/>
      <c r="F94" s="38"/>
      <c r="G94" s="38"/>
      <c r="H94" s="38"/>
      <c r="I94" s="38"/>
      <c r="J94" s="160">
        <f>BK94</f>
        <v>0</v>
      </c>
      <c r="K94" s="38"/>
      <c r="L94" s="41"/>
      <c r="M94" s="73"/>
      <c r="N94" s="161"/>
      <c r="O94" s="74"/>
      <c r="P94" s="162">
        <f>P95+P102+P108+P123+P125+P136+P145+P147+P153</f>
        <v>0</v>
      </c>
      <c r="Q94" s="74"/>
      <c r="R94" s="162">
        <f>R95+R102+R108+R123+R125+R136+R145+R147+R153</f>
        <v>0</v>
      </c>
      <c r="S94" s="74"/>
      <c r="T94" s="163">
        <f>T95+T102+T108+T123+T125+T136+T145+T147+T153</f>
        <v>0</v>
      </c>
      <c r="U94" s="36"/>
      <c r="V94" s="36"/>
      <c r="W94" s="36"/>
      <c r="X94" s="36"/>
      <c r="Y94" s="36"/>
      <c r="Z94" s="36"/>
      <c r="AA94" s="36"/>
      <c r="AB94" s="36"/>
      <c r="AC94" s="36"/>
      <c r="AD94" s="36"/>
      <c r="AE94" s="36"/>
      <c r="AT94" s="19" t="s">
        <v>72</v>
      </c>
      <c r="AU94" s="19" t="s">
        <v>135</v>
      </c>
      <c r="BK94" s="164">
        <f>BK95+BK102+BK108+BK123+BK125+BK136+BK145+BK147+BK153</f>
        <v>0</v>
      </c>
    </row>
    <row r="95" spans="2:63" s="12" customFormat="1" ht="25.9" customHeight="1">
      <c r="B95" s="165"/>
      <c r="C95" s="166"/>
      <c r="D95" s="167" t="s">
        <v>72</v>
      </c>
      <c r="E95" s="168" t="s">
        <v>1302</v>
      </c>
      <c r="F95" s="168" t="s">
        <v>1303</v>
      </c>
      <c r="G95" s="166"/>
      <c r="H95" s="166"/>
      <c r="I95" s="169"/>
      <c r="J95" s="170">
        <f>BK95</f>
        <v>0</v>
      </c>
      <c r="K95" s="166"/>
      <c r="L95" s="171"/>
      <c r="M95" s="172"/>
      <c r="N95" s="173"/>
      <c r="O95" s="173"/>
      <c r="P95" s="174">
        <f>SUM(P96:P101)</f>
        <v>0</v>
      </c>
      <c r="Q95" s="173"/>
      <c r="R95" s="174">
        <f>SUM(R96:R101)</f>
        <v>0</v>
      </c>
      <c r="S95" s="173"/>
      <c r="T95" s="175">
        <f>SUM(T96:T101)</f>
        <v>0</v>
      </c>
      <c r="AR95" s="176" t="s">
        <v>81</v>
      </c>
      <c r="AT95" s="177" t="s">
        <v>72</v>
      </c>
      <c r="AU95" s="177" t="s">
        <v>73</v>
      </c>
      <c r="AY95" s="176" t="s">
        <v>167</v>
      </c>
      <c r="BK95" s="178">
        <f>SUM(BK96:BK101)</f>
        <v>0</v>
      </c>
    </row>
    <row r="96" spans="1:65" s="2" customFormat="1" ht="16.5" customHeight="1">
      <c r="A96" s="36"/>
      <c r="B96" s="37"/>
      <c r="C96" s="181" t="s">
        <v>81</v>
      </c>
      <c r="D96" s="181" t="s">
        <v>170</v>
      </c>
      <c r="E96" s="182" t="s">
        <v>1304</v>
      </c>
      <c r="F96" s="183" t="s">
        <v>1305</v>
      </c>
      <c r="G96" s="184" t="s">
        <v>656</v>
      </c>
      <c r="H96" s="185">
        <v>56</v>
      </c>
      <c r="I96" s="186"/>
      <c r="J96" s="187">
        <f aca="true" t="shared" si="0" ref="J96:J101">ROUND(I96*H96,2)</f>
        <v>0</v>
      </c>
      <c r="K96" s="183" t="s">
        <v>369</v>
      </c>
      <c r="L96" s="41"/>
      <c r="M96" s="188" t="s">
        <v>21</v>
      </c>
      <c r="N96" s="189" t="s">
        <v>44</v>
      </c>
      <c r="O96" s="66"/>
      <c r="P96" s="190">
        <f aca="true" t="shared" si="1" ref="P96:P101">O96*H96</f>
        <v>0</v>
      </c>
      <c r="Q96" s="190">
        <v>0</v>
      </c>
      <c r="R96" s="190">
        <f aca="true" t="shared" si="2" ref="R96:R101">Q96*H96</f>
        <v>0</v>
      </c>
      <c r="S96" s="190">
        <v>0</v>
      </c>
      <c r="T96" s="191">
        <f aca="true" t="shared" si="3" ref="T96:T101">S96*H96</f>
        <v>0</v>
      </c>
      <c r="U96" s="36"/>
      <c r="V96" s="36"/>
      <c r="W96" s="36"/>
      <c r="X96" s="36"/>
      <c r="Y96" s="36"/>
      <c r="Z96" s="36"/>
      <c r="AA96" s="36"/>
      <c r="AB96" s="36"/>
      <c r="AC96" s="36"/>
      <c r="AD96" s="36"/>
      <c r="AE96" s="36"/>
      <c r="AR96" s="192" t="s">
        <v>663</v>
      </c>
      <c r="AT96" s="192" t="s">
        <v>170</v>
      </c>
      <c r="AU96" s="192" t="s">
        <v>81</v>
      </c>
      <c r="AY96" s="19" t="s">
        <v>167</v>
      </c>
      <c r="BE96" s="193">
        <f aca="true" t="shared" si="4" ref="BE96:BE101">IF(N96="základní",J96,0)</f>
        <v>0</v>
      </c>
      <c r="BF96" s="193">
        <f aca="true" t="shared" si="5" ref="BF96:BF101">IF(N96="snížená",J96,0)</f>
        <v>0</v>
      </c>
      <c r="BG96" s="193">
        <f aca="true" t="shared" si="6" ref="BG96:BG101">IF(N96="zákl. přenesená",J96,0)</f>
        <v>0</v>
      </c>
      <c r="BH96" s="193">
        <f aca="true" t="shared" si="7" ref="BH96:BH101">IF(N96="sníž. přenesená",J96,0)</f>
        <v>0</v>
      </c>
      <c r="BI96" s="193">
        <f aca="true" t="shared" si="8" ref="BI96:BI101">IF(N96="nulová",J96,0)</f>
        <v>0</v>
      </c>
      <c r="BJ96" s="19" t="s">
        <v>81</v>
      </c>
      <c r="BK96" s="193">
        <f aca="true" t="shared" si="9" ref="BK96:BK101">ROUND(I96*H96,2)</f>
        <v>0</v>
      </c>
      <c r="BL96" s="19" t="s">
        <v>663</v>
      </c>
      <c r="BM96" s="192" t="s">
        <v>83</v>
      </c>
    </row>
    <row r="97" spans="1:65" s="2" customFormat="1" ht="16.5" customHeight="1">
      <c r="A97" s="36"/>
      <c r="B97" s="37"/>
      <c r="C97" s="181" t="s">
        <v>83</v>
      </c>
      <c r="D97" s="181" t="s">
        <v>170</v>
      </c>
      <c r="E97" s="182" t="s">
        <v>1306</v>
      </c>
      <c r="F97" s="183" t="s">
        <v>1307</v>
      </c>
      <c r="G97" s="184" t="s">
        <v>656</v>
      </c>
      <c r="H97" s="185">
        <v>115</v>
      </c>
      <c r="I97" s="186"/>
      <c r="J97" s="187">
        <f t="shared" si="0"/>
        <v>0</v>
      </c>
      <c r="K97" s="183" t="s">
        <v>369</v>
      </c>
      <c r="L97" s="41"/>
      <c r="M97" s="188" t="s">
        <v>21</v>
      </c>
      <c r="N97" s="189" t="s">
        <v>44</v>
      </c>
      <c r="O97" s="66"/>
      <c r="P97" s="190">
        <f t="shared" si="1"/>
        <v>0</v>
      </c>
      <c r="Q97" s="190">
        <v>0</v>
      </c>
      <c r="R97" s="190">
        <f t="shared" si="2"/>
        <v>0</v>
      </c>
      <c r="S97" s="190">
        <v>0</v>
      </c>
      <c r="T97" s="191">
        <f t="shared" si="3"/>
        <v>0</v>
      </c>
      <c r="U97" s="36"/>
      <c r="V97" s="36"/>
      <c r="W97" s="36"/>
      <c r="X97" s="36"/>
      <c r="Y97" s="36"/>
      <c r="Z97" s="36"/>
      <c r="AA97" s="36"/>
      <c r="AB97" s="36"/>
      <c r="AC97" s="36"/>
      <c r="AD97" s="36"/>
      <c r="AE97" s="36"/>
      <c r="AR97" s="192" t="s">
        <v>663</v>
      </c>
      <c r="AT97" s="192" t="s">
        <v>170</v>
      </c>
      <c r="AU97" s="192" t="s">
        <v>81</v>
      </c>
      <c r="AY97" s="19" t="s">
        <v>167</v>
      </c>
      <c r="BE97" s="193">
        <f t="shared" si="4"/>
        <v>0</v>
      </c>
      <c r="BF97" s="193">
        <f t="shared" si="5"/>
        <v>0</v>
      </c>
      <c r="BG97" s="193">
        <f t="shared" si="6"/>
        <v>0</v>
      </c>
      <c r="BH97" s="193">
        <f t="shared" si="7"/>
        <v>0</v>
      </c>
      <c r="BI97" s="193">
        <f t="shared" si="8"/>
        <v>0</v>
      </c>
      <c r="BJ97" s="19" t="s">
        <v>81</v>
      </c>
      <c r="BK97" s="193">
        <f t="shared" si="9"/>
        <v>0</v>
      </c>
      <c r="BL97" s="19" t="s">
        <v>663</v>
      </c>
      <c r="BM97" s="192" t="s">
        <v>174</v>
      </c>
    </row>
    <row r="98" spans="1:65" s="2" customFormat="1" ht="16.5" customHeight="1">
      <c r="A98" s="36"/>
      <c r="B98" s="37"/>
      <c r="C98" s="181" t="s">
        <v>168</v>
      </c>
      <c r="D98" s="181" t="s">
        <v>170</v>
      </c>
      <c r="E98" s="182" t="s">
        <v>1308</v>
      </c>
      <c r="F98" s="183" t="s">
        <v>1309</v>
      </c>
      <c r="G98" s="184" t="s">
        <v>656</v>
      </c>
      <c r="H98" s="185">
        <v>125</v>
      </c>
      <c r="I98" s="186"/>
      <c r="J98" s="187">
        <f t="shared" si="0"/>
        <v>0</v>
      </c>
      <c r="K98" s="183" t="s">
        <v>369</v>
      </c>
      <c r="L98" s="41"/>
      <c r="M98" s="188" t="s">
        <v>21</v>
      </c>
      <c r="N98" s="189" t="s">
        <v>44</v>
      </c>
      <c r="O98" s="66"/>
      <c r="P98" s="190">
        <f t="shared" si="1"/>
        <v>0</v>
      </c>
      <c r="Q98" s="190">
        <v>0</v>
      </c>
      <c r="R98" s="190">
        <f t="shared" si="2"/>
        <v>0</v>
      </c>
      <c r="S98" s="190">
        <v>0</v>
      </c>
      <c r="T98" s="191">
        <f t="shared" si="3"/>
        <v>0</v>
      </c>
      <c r="U98" s="36"/>
      <c r="V98" s="36"/>
      <c r="W98" s="36"/>
      <c r="X98" s="36"/>
      <c r="Y98" s="36"/>
      <c r="Z98" s="36"/>
      <c r="AA98" s="36"/>
      <c r="AB98" s="36"/>
      <c r="AC98" s="36"/>
      <c r="AD98" s="36"/>
      <c r="AE98" s="36"/>
      <c r="AR98" s="192" t="s">
        <v>663</v>
      </c>
      <c r="AT98" s="192" t="s">
        <v>170</v>
      </c>
      <c r="AU98" s="192" t="s">
        <v>81</v>
      </c>
      <c r="AY98" s="19" t="s">
        <v>167</v>
      </c>
      <c r="BE98" s="193">
        <f t="shared" si="4"/>
        <v>0</v>
      </c>
      <c r="BF98" s="193">
        <f t="shared" si="5"/>
        <v>0</v>
      </c>
      <c r="BG98" s="193">
        <f t="shared" si="6"/>
        <v>0</v>
      </c>
      <c r="BH98" s="193">
        <f t="shared" si="7"/>
        <v>0</v>
      </c>
      <c r="BI98" s="193">
        <f t="shared" si="8"/>
        <v>0</v>
      </c>
      <c r="BJ98" s="19" t="s">
        <v>81</v>
      </c>
      <c r="BK98" s="193">
        <f t="shared" si="9"/>
        <v>0</v>
      </c>
      <c r="BL98" s="19" t="s">
        <v>663</v>
      </c>
      <c r="BM98" s="192" t="s">
        <v>197</v>
      </c>
    </row>
    <row r="99" spans="1:65" s="2" customFormat="1" ht="16.5" customHeight="1">
      <c r="A99" s="36"/>
      <c r="B99" s="37"/>
      <c r="C99" s="181" t="s">
        <v>174</v>
      </c>
      <c r="D99" s="181" t="s">
        <v>170</v>
      </c>
      <c r="E99" s="182" t="s">
        <v>1310</v>
      </c>
      <c r="F99" s="183" t="s">
        <v>1311</v>
      </c>
      <c r="G99" s="184" t="s">
        <v>183</v>
      </c>
      <c r="H99" s="185">
        <v>1750</v>
      </c>
      <c r="I99" s="186"/>
      <c r="J99" s="187">
        <f t="shared" si="0"/>
        <v>0</v>
      </c>
      <c r="K99" s="183" t="s">
        <v>369</v>
      </c>
      <c r="L99" s="41"/>
      <c r="M99" s="188" t="s">
        <v>21</v>
      </c>
      <c r="N99" s="189" t="s">
        <v>44</v>
      </c>
      <c r="O99" s="66"/>
      <c r="P99" s="190">
        <f t="shared" si="1"/>
        <v>0</v>
      </c>
      <c r="Q99" s="190">
        <v>0</v>
      </c>
      <c r="R99" s="190">
        <f t="shared" si="2"/>
        <v>0</v>
      </c>
      <c r="S99" s="190">
        <v>0</v>
      </c>
      <c r="T99" s="191">
        <f t="shared" si="3"/>
        <v>0</v>
      </c>
      <c r="U99" s="36"/>
      <c r="V99" s="36"/>
      <c r="W99" s="36"/>
      <c r="X99" s="36"/>
      <c r="Y99" s="36"/>
      <c r="Z99" s="36"/>
      <c r="AA99" s="36"/>
      <c r="AB99" s="36"/>
      <c r="AC99" s="36"/>
      <c r="AD99" s="36"/>
      <c r="AE99" s="36"/>
      <c r="AR99" s="192" t="s">
        <v>663</v>
      </c>
      <c r="AT99" s="192" t="s">
        <v>170</v>
      </c>
      <c r="AU99" s="192" t="s">
        <v>81</v>
      </c>
      <c r="AY99" s="19" t="s">
        <v>167</v>
      </c>
      <c r="BE99" s="193">
        <f t="shared" si="4"/>
        <v>0</v>
      </c>
      <c r="BF99" s="193">
        <f t="shared" si="5"/>
        <v>0</v>
      </c>
      <c r="BG99" s="193">
        <f t="shared" si="6"/>
        <v>0</v>
      </c>
      <c r="BH99" s="193">
        <f t="shared" si="7"/>
        <v>0</v>
      </c>
      <c r="BI99" s="193">
        <f t="shared" si="8"/>
        <v>0</v>
      </c>
      <c r="BJ99" s="19" t="s">
        <v>81</v>
      </c>
      <c r="BK99" s="193">
        <f t="shared" si="9"/>
        <v>0</v>
      </c>
      <c r="BL99" s="19" t="s">
        <v>663</v>
      </c>
      <c r="BM99" s="192" t="s">
        <v>237</v>
      </c>
    </row>
    <row r="100" spans="1:65" s="2" customFormat="1" ht="16.5" customHeight="1">
      <c r="A100" s="36"/>
      <c r="B100" s="37"/>
      <c r="C100" s="181" t="s">
        <v>199</v>
      </c>
      <c r="D100" s="181" t="s">
        <v>170</v>
      </c>
      <c r="E100" s="182" t="s">
        <v>1312</v>
      </c>
      <c r="F100" s="183" t="s">
        <v>1313</v>
      </c>
      <c r="G100" s="184" t="s">
        <v>656</v>
      </c>
      <c r="H100" s="185">
        <v>5</v>
      </c>
      <c r="I100" s="186"/>
      <c r="J100" s="187">
        <f t="shared" si="0"/>
        <v>0</v>
      </c>
      <c r="K100" s="183" t="s">
        <v>369</v>
      </c>
      <c r="L100" s="41"/>
      <c r="M100" s="188" t="s">
        <v>21</v>
      </c>
      <c r="N100" s="189" t="s">
        <v>44</v>
      </c>
      <c r="O100" s="66"/>
      <c r="P100" s="190">
        <f t="shared" si="1"/>
        <v>0</v>
      </c>
      <c r="Q100" s="190">
        <v>0</v>
      </c>
      <c r="R100" s="190">
        <f t="shared" si="2"/>
        <v>0</v>
      </c>
      <c r="S100" s="190">
        <v>0</v>
      </c>
      <c r="T100" s="191">
        <f t="shared" si="3"/>
        <v>0</v>
      </c>
      <c r="U100" s="36"/>
      <c r="V100" s="36"/>
      <c r="W100" s="36"/>
      <c r="X100" s="36"/>
      <c r="Y100" s="36"/>
      <c r="Z100" s="36"/>
      <c r="AA100" s="36"/>
      <c r="AB100" s="36"/>
      <c r="AC100" s="36"/>
      <c r="AD100" s="36"/>
      <c r="AE100" s="36"/>
      <c r="AR100" s="192" t="s">
        <v>663</v>
      </c>
      <c r="AT100" s="192" t="s">
        <v>170</v>
      </c>
      <c r="AU100" s="192" t="s">
        <v>81</v>
      </c>
      <c r="AY100" s="19" t="s">
        <v>167</v>
      </c>
      <c r="BE100" s="193">
        <f t="shared" si="4"/>
        <v>0</v>
      </c>
      <c r="BF100" s="193">
        <f t="shared" si="5"/>
        <v>0</v>
      </c>
      <c r="BG100" s="193">
        <f t="shared" si="6"/>
        <v>0</v>
      </c>
      <c r="BH100" s="193">
        <f t="shared" si="7"/>
        <v>0</v>
      </c>
      <c r="BI100" s="193">
        <f t="shared" si="8"/>
        <v>0</v>
      </c>
      <c r="BJ100" s="19" t="s">
        <v>81</v>
      </c>
      <c r="BK100" s="193">
        <f t="shared" si="9"/>
        <v>0</v>
      </c>
      <c r="BL100" s="19" t="s">
        <v>663</v>
      </c>
      <c r="BM100" s="192" t="s">
        <v>229</v>
      </c>
    </row>
    <row r="101" spans="1:65" s="2" customFormat="1" ht="16.5" customHeight="1">
      <c r="A101" s="36"/>
      <c r="B101" s="37"/>
      <c r="C101" s="181" t="s">
        <v>197</v>
      </c>
      <c r="D101" s="181" t="s">
        <v>170</v>
      </c>
      <c r="E101" s="182" t="s">
        <v>1314</v>
      </c>
      <c r="F101" s="183" t="s">
        <v>1315</v>
      </c>
      <c r="G101" s="184" t="s">
        <v>678</v>
      </c>
      <c r="H101" s="185">
        <v>1</v>
      </c>
      <c r="I101" s="186"/>
      <c r="J101" s="187">
        <f t="shared" si="0"/>
        <v>0</v>
      </c>
      <c r="K101" s="183" t="s">
        <v>369</v>
      </c>
      <c r="L101" s="41"/>
      <c r="M101" s="188" t="s">
        <v>21</v>
      </c>
      <c r="N101" s="189" t="s">
        <v>44</v>
      </c>
      <c r="O101" s="66"/>
      <c r="P101" s="190">
        <f t="shared" si="1"/>
        <v>0</v>
      </c>
      <c r="Q101" s="190">
        <v>0</v>
      </c>
      <c r="R101" s="190">
        <f t="shared" si="2"/>
        <v>0</v>
      </c>
      <c r="S101" s="190">
        <v>0</v>
      </c>
      <c r="T101" s="191">
        <f t="shared" si="3"/>
        <v>0</v>
      </c>
      <c r="U101" s="36"/>
      <c r="V101" s="36"/>
      <c r="W101" s="36"/>
      <c r="X101" s="36"/>
      <c r="Y101" s="36"/>
      <c r="Z101" s="36"/>
      <c r="AA101" s="36"/>
      <c r="AB101" s="36"/>
      <c r="AC101" s="36"/>
      <c r="AD101" s="36"/>
      <c r="AE101" s="36"/>
      <c r="AR101" s="192" t="s">
        <v>663</v>
      </c>
      <c r="AT101" s="192" t="s">
        <v>170</v>
      </c>
      <c r="AU101" s="192" t="s">
        <v>81</v>
      </c>
      <c r="AY101" s="19" t="s">
        <v>167</v>
      </c>
      <c r="BE101" s="193">
        <f t="shared" si="4"/>
        <v>0</v>
      </c>
      <c r="BF101" s="193">
        <f t="shared" si="5"/>
        <v>0</v>
      </c>
      <c r="BG101" s="193">
        <f t="shared" si="6"/>
        <v>0</v>
      </c>
      <c r="BH101" s="193">
        <f t="shared" si="7"/>
        <v>0</v>
      </c>
      <c r="BI101" s="193">
        <f t="shared" si="8"/>
        <v>0</v>
      </c>
      <c r="BJ101" s="19" t="s">
        <v>81</v>
      </c>
      <c r="BK101" s="193">
        <f t="shared" si="9"/>
        <v>0</v>
      </c>
      <c r="BL101" s="19" t="s">
        <v>663</v>
      </c>
      <c r="BM101" s="192" t="s">
        <v>264</v>
      </c>
    </row>
    <row r="102" spans="2:63" s="12" customFormat="1" ht="25.9" customHeight="1">
      <c r="B102" s="165"/>
      <c r="C102" s="166"/>
      <c r="D102" s="167" t="s">
        <v>72</v>
      </c>
      <c r="E102" s="168" t="s">
        <v>1316</v>
      </c>
      <c r="F102" s="168" t="s">
        <v>1317</v>
      </c>
      <c r="G102" s="166"/>
      <c r="H102" s="166"/>
      <c r="I102" s="169"/>
      <c r="J102" s="170">
        <f>BK102</f>
        <v>0</v>
      </c>
      <c r="K102" s="166"/>
      <c r="L102" s="171"/>
      <c r="M102" s="172"/>
      <c r="N102" s="173"/>
      <c r="O102" s="173"/>
      <c r="P102" s="174">
        <f>SUM(P103:P107)</f>
        <v>0</v>
      </c>
      <c r="Q102" s="173"/>
      <c r="R102" s="174">
        <f>SUM(R103:R107)</f>
        <v>0</v>
      </c>
      <c r="S102" s="173"/>
      <c r="T102" s="175">
        <f>SUM(T103:T107)</f>
        <v>0</v>
      </c>
      <c r="AR102" s="176" t="s">
        <v>81</v>
      </c>
      <c r="AT102" s="177" t="s">
        <v>72</v>
      </c>
      <c r="AU102" s="177" t="s">
        <v>73</v>
      </c>
      <c r="AY102" s="176" t="s">
        <v>167</v>
      </c>
      <c r="BK102" s="178">
        <f>SUM(BK103:BK107)</f>
        <v>0</v>
      </c>
    </row>
    <row r="103" spans="1:65" s="2" customFormat="1" ht="24.2" customHeight="1">
      <c r="A103" s="36"/>
      <c r="B103" s="37"/>
      <c r="C103" s="181" t="s">
        <v>231</v>
      </c>
      <c r="D103" s="181" t="s">
        <v>170</v>
      </c>
      <c r="E103" s="182" t="s">
        <v>1318</v>
      </c>
      <c r="F103" s="183" t="s">
        <v>1319</v>
      </c>
      <c r="G103" s="184" t="s">
        <v>183</v>
      </c>
      <c r="H103" s="185">
        <v>25</v>
      </c>
      <c r="I103" s="186"/>
      <c r="J103" s="187">
        <f>ROUND(I103*H103,2)</f>
        <v>0</v>
      </c>
      <c r="K103" s="183" t="s">
        <v>369</v>
      </c>
      <c r="L103" s="41"/>
      <c r="M103" s="188" t="s">
        <v>21</v>
      </c>
      <c r="N103" s="189" t="s">
        <v>44</v>
      </c>
      <c r="O103" s="66"/>
      <c r="P103" s="190">
        <f>O103*H103</f>
        <v>0</v>
      </c>
      <c r="Q103" s="190">
        <v>0</v>
      </c>
      <c r="R103" s="190">
        <f>Q103*H103</f>
        <v>0</v>
      </c>
      <c r="S103" s="190">
        <v>0</v>
      </c>
      <c r="T103" s="191">
        <f>S103*H103</f>
        <v>0</v>
      </c>
      <c r="U103" s="36"/>
      <c r="V103" s="36"/>
      <c r="W103" s="36"/>
      <c r="X103" s="36"/>
      <c r="Y103" s="36"/>
      <c r="Z103" s="36"/>
      <c r="AA103" s="36"/>
      <c r="AB103" s="36"/>
      <c r="AC103" s="36"/>
      <c r="AD103" s="36"/>
      <c r="AE103" s="36"/>
      <c r="AR103" s="192" t="s">
        <v>663</v>
      </c>
      <c r="AT103" s="192" t="s">
        <v>170</v>
      </c>
      <c r="AU103" s="192" t="s">
        <v>81</v>
      </c>
      <c r="AY103" s="19" t="s">
        <v>167</v>
      </c>
      <c r="BE103" s="193">
        <f>IF(N103="základní",J103,0)</f>
        <v>0</v>
      </c>
      <c r="BF103" s="193">
        <f>IF(N103="snížená",J103,0)</f>
        <v>0</v>
      </c>
      <c r="BG103" s="193">
        <f>IF(N103="zákl. přenesená",J103,0)</f>
        <v>0</v>
      </c>
      <c r="BH103" s="193">
        <f>IF(N103="sníž. přenesená",J103,0)</f>
        <v>0</v>
      </c>
      <c r="BI103" s="193">
        <f>IF(N103="nulová",J103,0)</f>
        <v>0</v>
      </c>
      <c r="BJ103" s="19" t="s">
        <v>81</v>
      </c>
      <c r="BK103" s="193">
        <f>ROUND(I103*H103,2)</f>
        <v>0</v>
      </c>
      <c r="BL103" s="19" t="s">
        <v>663</v>
      </c>
      <c r="BM103" s="192" t="s">
        <v>318</v>
      </c>
    </row>
    <row r="104" spans="1:65" s="2" customFormat="1" ht="24.2" customHeight="1">
      <c r="A104" s="36"/>
      <c r="B104" s="37"/>
      <c r="C104" s="181" t="s">
        <v>237</v>
      </c>
      <c r="D104" s="181" t="s">
        <v>170</v>
      </c>
      <c r="E104" s="182" t="s">
        <v>1320</v>
      </c>
      <c r="F104" s="183" t="s">
        <v>1321</v>
      </c>
      <c r="G104" s="184" t="s">
        <v>183</v>
      </c>
      <c r="H104" s="185">
        <v>30</v>
      </c>
      <c r="I104" s="186"/>
      <c r="J104" s="187">
        <f>ROUND(I104*H104,2)</f>
        <v>0</v>
      </c>
      <c r="K104" s="183" t="s">
        <v>369</v>
      </c>
      <c r="L104" s="41"/>
      <c r="M104" s="188" t="s">
        <v>21</v>
      </c>
      <c r="N104" s="189" t="s">
        <v>44</v>
      </c>
      <c r="O104" s="66"/>
      <c r="P104" s="190">
        <f>O104*H104</f>
        <v>0</v>
      </c>
      <c r="Q104" s="190">
        <v>0</v>
      </c>
      <c r="R104" s="190">
        <f>Q104*H104</f>
        <v>0</v>
      </c>
      <c r="S104" s="190">
        <v>0</v>
      </c>
      <c r="T104" s="191">
        <f>S104*H104</f>
        <v>0</v>
      </c>
      <c r="U104" s="36"/>
      <c r="V104" s="36"/>
      <c r="W104" s="36"/>
      <c r="X104" s="36"/>
      <c r="Y104" s="36"/>
      <c r="Z104" s="36"/>
      <c r="AA104" s="36"/>
      <c r="AB104" s="36"/>
      <c r="AC104" s="36"/>
      <c r="AD104" s="36"/>
      <c r="AE104" s="36"/>
      <c r="AR104" s="192" t="s">
        <v>663</v>
      </c>
      <c r="AT104" s="192" t="s">
        <v>170</v>
      </c>
      <c r="AU104" s="192" t="s">
        <v>81</v>
      </c>
      <c r="AY104" s="19" t="s">
        <v>167</v>
      </c>
      <c r="BE104" s="193">
        <f>IF(N104="základní",J104,0)</f>
        <v>0</v>
      </c>
      <c r="BF104" s="193">
        <f>IF(N104="snížená",J104,0)</f>
        <v>0</v>
      </c>
      <c r="BG104" s="193">
        <f>IF(N104="zákl. přenesená",J104,0)</f>
        <v>0</v>
      </c>
      <c r="BH104" s="193">
        <f>IF(N104="sníž. přenesená",J104,0)</f>
        <v>0</v>
      </c>
      <c r="BI104" s="193">
        <f>IF(N104="nulová",J104,0)</f>
        <v>0</v>
      </c>
      <c r="BJ104" s="19" t="s">
        <v>81</v>
      </c>
      <c r="BK104" s="193">
        <f>ROUND(I104*H104,2)</f>
        <v>0</v>
      </c>
      <c r="BL104" s="19" t="s">
        <v>663</v>
      </c>
      <c r="BM104" s="192" t="s">
        <v>336</v>
      </c>
    </row>
    <row r="105" spans="1:65" s="2" customFormat="1" ht="16.5" customHeight="1">
      <c r="A105" s="36"/>
      <c r="B105" s="37"/>
      <c r="C105" s="181" t="s">
        <v>244</v>
      </c>
      <c r="D105" s="181" t="s">
        <v>170</v>
      </c>
      <c r="E105" s="182" t="s">
        <v>1322</v>
      </c>
      <c r="F105" s="183" t="s">
        <v>1323</v>
      </c>
      <c r="G105" s="184" t="s">
        <v>183</v>
      </c>
      <c r="H105" s="185">
        <v>75</v>
      </c>
      <c r="I105" s="186"/>
      <c r="J105" s="187">
        <f>ROUND(I105*H105,2)</f>
        <v>0</v>
      </c>
      <c r="K105" s="183" t="s">
        <v>369</v>
      </c>
      <c r="L105" s="41"/>
      <c r="M105" s="188" t="s">
        <v>21</v>
      </c>
      <c r="N105" s="189" t="s">
        <v>44</v>
      </c>
      <c r="O105" s="66"/>
      <c r="P105" s="190">
        <f>O105*H105</f>
        <v>0</v>
      </c>
      <c r="Q105" s="190">
        <v>0</v>
      </c>
      <c r="R105" s="190">
        <f>Q105*H105</f>
        <v>0</v>
      </c>
      <c r="S105" s="190">
        <v>0</v>
      </c>
      <c r="T105" s="191">
        <f>S105*H105</f>
        <v>0</v>
      </c>
      <c r="U105" s="36"/>
      <c r="V105" s="36"/>
      <c r="W105" s="36"/>
      <c r="X105" s="36"/>
      <c r="Y105" s="36"/>
      <c r="Z105" s="36"/>
      <c r="AA105" s="36"/>
      <c r="AB105" s="36"/>
      <c r="AC105" s="36"/>
      <c r="AD105" s="36"/>
      <c r="AE105" s="36"/>
      <c r="AR105" s="192" t="s">
        <v>663</v>
      </c>
      <c r="AT105" s="192" t="s">
        <v>170</v>
      </c>
      <c r="AU105" s="192" t="s">
        <v>81</v>
      </c>
      <c r="AY105" s="19" t="s">
        <v>167</v>
      </c>
      <c r="BE105" s="193">
        <f>IF(N105="základní",J105,0)</f>
        <v>0</v>
      </c>
      <c r="BF105" s="193">
        <f>IF(N105="snížená",J105,0)</f>
        <v>0</v>
      </c>
      <c r="BG105" s="193">
        <f>IF(N105="zákl. přenesená",J105,0)</f>
        <v>0</v>
      </c>
      <c r="BH105" s="193">
        <f>IF(N105="sníž. přenesená",J105,0)</f>
        <v>0</v>
      </c>
      <c r="BI105" s="193">
        <f>IF(N105="nulová",J105,0)</f>
        <v>0</v>
      </c>
      <c r="BJ105" s="19" t="s">
        <v>81</v>
      </c>
      <c r="BK105" s="193">
        <f>ROUND(I105*H105,2)</f>
        <v>0</v>
      </c>
      <c r="BL105" s="19" t="s">
        <v>663</v>
      </c>
      <c r="BM105" s="192" t="s">
        <v>349</v>
      </c>
    </row>
    <row r="106" spans="1:65" s="2" customFormat="1" ht="16.5" customHeight="1">
      <c r="A106" s="36"/>
      <c r="B106" s="37"/>
      <c r="C106" s="181" t="s">
        <v>229</v>
      </c>
      <c r="D106" s="181" t="s">
        <v>170</v>
      </c>
      <c r="E106" s="182" t="s">
        <v>1324</v>
      </c>
      <c r="F106" s="183" t="s">
        <v>1325</v>
      </c>
      <c r="G106" s="184" t="s">
        <v>183</v>
      </c>
      <c r="H106" s="185">
        <v>185</v>
      </c>
      <c r="I106" s="186"/>
      <c r="J106" s="187">
        <f>ROUND(I106*H106,2)</f>
        <v>0</v>
      </c>
      <c r="K106" s="183" t="s">
        <v>369</v>
      </c>
      <c r="L106" s="41"/>
      <c r="M106" s="188" t="s">
        <v>21</v>
      </c>
      <c r="N106" s="189" t="s">
        <v>44</v>
      </c>
      <c r="O106" s="66"/>
      <c r="P106" s="190">
        <f>O106*H106</f>
        <v>0</v>
      </c>
      <c r="Q106" s="190">
        <v>0</v>
      </c>
      <c r="R106" s="190">
        <f>Q106*H106</f>
        <v>0</v>
      </c>
      <c r="S106" s="190">
        <v>0</v>
      </c>
      <c r="T106" s="191">
        <f>S106*H106</f>
        <v>0</v>
      </c>
      <c r="U106" s="36"/>
      <c r="V106" s="36"/>
      <c r="W106" s="36"/>
      <c r="X106" s="36"/>
      <c r="Y106" s="36"/>
      <c r="Z106" s="36"/>
      <c r="AA106" s="36"/>
      <c r="AB106" s="36"/>
      <c r="AC106" s="36"/>
      <c r="AD106" s="36"/>
      <c r="AE106" s="36"/>
      <c r="AR106" s="192" t="s">
        <v>663</v>
      </c>
      <c r="AT106" s="192" t="s">
        <v>170</v>
      </c>
      <c r="AU106" s="192" t="s">
        <v>81</v>
      </c>
      <c r="AY106" s="19" t="s">
        <v>167</v>
      </c>
      <c r="BE106" s="193">
        <f>IF(N106="základní",J106,0)</f>
        <v>0</v>
      </c>
      <c r="BF106" s="193">
        <f>IF(N106="snížená",J106,0)</f>
        <v>0</v>
      </c>
      <c r="BG106" s="193">
        <f>IF(N106="zákl. přenesená",J106,0)</f>
        <v>0</v>
      </c>
      <c r="BH106" s="193">
        <f>IF(N106="sníž. přenesená",J106,0)</f>
        <v>0</v>
      </c>
      <c r="BI106" s="193">
        <f>IF(N106="nulová",J106,0)</f>
        <v>0</v>
      </c>
      <c r="BJ106" s="19" t="s">
        <v>81</v>
      </c>
      <c r="BK106" s="193">
        <f>ROUND(I106*H106,2)</f>
        <v>0</v>
      </c>
      <c r="BL106" s="19" t="s">
        <v>663</v>
      </c>
      <c r="BM106" s="192" t="s">
        <v>366</v>
      </c>
    </row>
    <row r="107" spans="1:65" s="2" customFormat="1" ht="16.5" customHeight="1">
      <c r="A107" s="36"/>
      <c r="B107" s="37"/>
      <c r="C107" s="181" t="s">
        <v>259</v>
      </c>
      <c r="D107" s="181" t="s">
        <v>170</v>
      </c>
      <c r="E107" s="182" t="s">
        <v>1326</v>
      </c>
      <c r="F107" s="183" t="s">
        <v>1327</v>
      </c>
      <c r="G107" s="184" t="s">
        <v>183</v>
      </c>
      <c r="H107" s="185">
        <v>185</v>
      </c>
      <c r="I107" s="186"/>
      <c r="J107" s="187">
        <f>ROUND(I107*H107,2)</f>
        <v>0</v>
      </c>
      <c r="K107" s="183" t="s">
        <v>369</v>
      </c>
      <c r="L107" s="41"/>
      <c r="M107" s="188" t="s">
        <v>21</v>
      </c>
      <c r="N107" s="189" t="s">
        <v>44</v>
      </c>
      <c r="O107" s="66"/>
      <c r="P107" s="190">
        <f>O107*H107</f>
        <v>0</v>
      </c>
      <c r="Q107" s="190">
        <v>0</v>
      </c>
      <c r="R107" s="190">
        <f>Q107*H107</f>
        <v>0</v>
      </c>
      <c r="S107" s="190">
        <v>0</v>
      </c>
      <c r="T107" s="191">
        <f>S107*H107</f>
        <v>0</v>
      </c>
      <c r="U107" s="36"/>
      <c r="V107" s="36"/>
      <c r="W107" s="36"/>
      <c r="X107" s="36"/>
      <c r="Y107" s="36"/>
      <c r="Z107" s="36"/>
      <c r="AA107" s="36"/>
      <c r="AB107" s="36"/>
      <c r="AC107" s="36"/>
      <c r="AD107" s="36"/>
      <c r="AE107" s="36"/>
      <c r="AR107" s="192" t="s">
        <v>663</v>
      </c>
      <c r="AT107" s="192" t="s">
        <v>170</v>
      </c>
      <c r="AU107" s="192" t="s">
        <v>81</v>
      </c>
      <c r="AY107" s="19" t="s">
        <v>167</v>
      </c>
      <c r="BE107" s="193">
        <f>IF(N107="základní",J107,0)</f>
        <v>0</v>
      </c>
      <c r="BF107" s="193">
        <f>IF(N107="snížená",J107,0)</f>
        <v>0</v>
      </c>
      <c r="BG107" s="193">
        <f>IF(N107="zákl. přenesená",J107,0)</f>
        <v>0</v>
      </c>
      <c r="BH107" s="193">
        <f>IF(N107="sníž. přenesená",J107,0)</f>
        <v>0</v>
      </c>
      <c r="BI107" s="193">
        <f>IF(N107="nulová",J107,0)</f>
        <v>0</v>
      </c>
      <c r="BJ107" s="19" t="s">
        <v>81</v>
      </c>
      <c r="BK107" s="193">
        <f>ROUND(I107*H107,2)</f>
        <v>0</v>
      </c>
      <c r="BL107" s="19" t="s">
        <v>663</v>
      </c>
      <c r="BM107" s="192" t="s">
        <v>377</v>
      </c>
    </row>
    <row r="108" spans="2:63" s="12" customFormat="1" ht="25.9" customHeight="1">
      <c r="B108" s="165"/>
      <c r="C108" s="166"/>
      <c r="D108" s="167" t="s">
        <v>72</v>
      </c>
      <c r="E108" s="168" t="s">
        <v>1328</v>
      </c>
      <c r="F108" s="168" t="s">
        <v>1329</v>
      </c>
      <c r="G108" s="166"/>
      <c r="H108" s="166"/>
      <c r="I108" s="169"/>
      <c r="J108" s="170">
        <f>BK108</f>
        <v>0</v>
      </c>
      <c r="K108" s="166"/>
      <c r="L108" s="171"/>
      <c r="M108" s="172"/>
      <c r="N108" s="173"/>
      <c r="O108" s="173"/>
      <c r="P108" s="174">
        <f>SUM(P109:P122)</f>
        <v>0</v>
      </c>
      <c r="Q108" s="173"/>
      <c r="R108" s="174">
        <f>SUM(R109:R122)</f>
        <v>0</v>
      </c>
      <c r="S108" s="173"/>
      <c r="T108" s="175">
        <f>SUM(T109:T122)</f>
        <v>0</v>
      </c>
      <c r="AR108" s="176" t="s">
        <v>81</v>
      </c>
      <c r="AT108" s="177" t="s">
        <v>72</v>
      </c>
      <c r="AU108" s="177" t="s">
        <v>73</v>
      </c>
      <c r="AY108" s="176" t="s">
        <v>167</v>
      </c>
      <c r="BK108" s="178">
        <f>SUM(BK109:BK122)</f>
        <v>0</v>
      </c>
    </row>
    <row r="109" spans="1:65" s="2" customFormat="1" ht="16.5" customHeight="1">
      <c r="A109" s="36"/>
      <c r="B109" s="37"/>
      <c r="C109" s="181" t="s">
        <v>264</v>
      </c>
      <c r="D109" s="181" t="s">
        <v>170</v>
      </c>
      <c r="E109" s="182" t="s">
        <v>1330</v>
      </c>
      <c r="F109" s="183" t="s">
        <v>1331</v>
      </c>
      <c r="G109" s="184" t="s">
        <v>183</v>
      </c>
      <c r="H109" s="185">
        <v>250</v>
      </c>
      <c r="I109" s="186"/>
      <c r="J109" s="187">
        <f aca="true" t="shared" si="10" ref="J109:J122">ROUND(I109*H109,2)</f>
        <v>0</v>
      </c>
      <c r="K109" s="183" t="s">
        <v>369</v>
      </c>
      <c r="L109" s="41"/>
      <c r="M109" s="188" t="s">
        <v>21</v>
      </c>
      <c r="N109" s="189" t="s">
        <v>44</v>
      </c>
      <c r="O109" s="66"/>
      <c r="P109" s="190">
        <f aca="true" t="shared" si="11" ref="P109:P122">O109*H109</f>
        <v>0</v>
      </c>
      <c r="Q109" s="190">
        <v>0</v>
      </c>
      <c r="R109" s="190">
        <f aca="true" t="shared" si="12" ref="R109:R122">Q109*H109</f>
        <v>0</v>
      </c>
      <c r="S109" s="190">
        <v>0</v>
      </c>
      <c r="T109" s="191">
        <f aca="true" t="shared" si="13" ref="T109:T122">S109*H109</f>
        <v>0</v>
      </c>
      <c r="U109" s="36"/>
      <c r="V109" s="36"/>
      <c r="W109" s="36"/>
      <c r="X109" s="36"/>
      <c r="Y109" s="36"/>
      <c r="Z109" s="36"/>
      <c r="AA109" s="36"/>
      <c r="AB109" s="36"/>
      <c r="AC109" s="36"/>
      <c r="AD109" s="36"/>
      <c r="AE109" s="36"/>
      <c r="AR109" s="192" t="s">
        <v>663</v>
      </c>
      <c r="AT109" s="192" t="s">
        <v>170</v>
      </c>
      <c r="AU109" s="192" t="s">
        <v>81</v>
      </c>
      <c r="AY109" s="19" t="s">
        <v>167</v>
      </c>
      <c r="BE109" s="193">
        <f aca="true" t="shared" si="14" ref="BE109:BE122">IF(N109="základní",J109,0)</f>
        <v>0</v>
      </c>
      <c r="BF109" s="193">
        <f aca="true" t="shared" si="15" ref="BF109:BF122">IF(N109="snížená",J109,0)</f>
        <v>0</v>
      </c>
      <c r="BG109" s="193">
        <f aca="true" t="shared" si="16" ref="BG109:BG122">IF(N109="zákl. přenesená",J109,0)</f>
        <v>0</v>
      </c>
      <c r="BH109" s="193">
        <f aca="true" t="shared" si="17" ref="BH109:BH122">IF(N109="sníž. přenesená",J109,0)</f>
        <v>0</v>
      </c>
      <c r="BI109" s="193">
        <f aca="true" t="shared" si="18" ref="BI109:BI122">IF(N109="nulová",J109,0)</f>
        <v>0</v>
      </c>
      <c r="BJ109" s="19" t="s">
        <v>81</v>
      </c>
      <c r="BK109" s="193">
        <f aca="true" t="shared" si="19" ref="BK109:BK122">ROUND(I109*H109,2)</f>
        <v>0</v>
      </c>
      <c r="BL109" s="19" t="s">
        <v>663</v>
      </c>
      <c r="BM109" s="192" t="s">
        <v>388</v>
      </c>
    </row>
    <row r="110" spans="1:65" s="2" customFormat="1" ht="16.5" customHeight="1">
      <c r="A110" s="36"/>
      <c r="B110" s="37"/>
      <c r="C110" s="181" t="s">
        <v>271</v>
      </c>
      <c r="D110" s="181" t="s">
        <v>170</v>
      </c>
      <c r="E110" s="182" t="s">
        <v>1332</v>
      </c>
      <c r="F110" s="183" t="s">
        <v>1333</v>
      </c>
      <c r="G110" s="184" t="s">
        <v>183</v>
      </c>
      <c r="H110" s="185">
        <v>50</v>
      </c>
      <c r="I110" s="186"/>
      <c r="J110" s="187">
        <f t="shared" si="10"/>
        <v>0</v>
      </c>
      <c r="K110" s="183" t="s">
        <v>369</v>
      </c>
      <c r="L110" s="41"/>
      <c r="M110" s="188" t="s">
        <v>21</v>
      </c>
      <c r="N110" s="189" t="s">
        <v>44</v>
      </c>
      <c r="O110" s="66"/>
      <c r="P110" s="190">
        <f t="shared" si="11"/>
        <v>0</v>
      </c>
      <c r="Q110" s="190">
        <v>0</v>
      </c>
      <c r="R110" s="190">
        <f t="shared" si="12"/>
        <v>0</v>
      </c>
      <c r="S110" s="190">
        <v>0</v>
      </c>
      <c r="T110" s="191">
        <f t="shared" si="13"/>
        <v>0</v>
      </c>
      <c r="U110" s="36"/>
      <c r="V110" s="36"/>
      <c r="W110" s="36"/>
      <c r="X110" s="36"/>
      <c r="Y110" s="36"/>
      <c r="Z110" s="36"/>
      <c r="AA110" s="36"/>
      <c r="AB110" s="36"/>
      <c r="AC110" s="36"/>
      <c r="AD110" s="36"/>
      <c r="AE110" s="36"/>
      <c r="AR110" s="192" t="s">
        <v>663</v>
      </c>
      <c r="AT110" s="192" t="s">
        <v>170</v>
      </c>
      <c r="AU110" s="192" t="s">
        <v>81</v>
      </c>
      <c r="AY110" s="19" t="s">
        <v>167</v>
      </c>
      <c r="BE110" s="193">
        <f t="shared" si="14"/>
        <v>0</v>
      </c>
      <c r="BF110" s="193">
        <f t="shared" si="15"/>
        <v>0</v>
      </c>
      <c r="BG110" s="193">
        <f t="shared" si="16"/>
        <v>0</v>
      </c>
      <c r="BH110" s="193">
        <f t="shared" si="17"/>
        <v>0</v>
      </c>
      <c r="BI110" s="193">
        <f t="shared" si="18"/>
        <v>0</v>
      </c>
      <c r="BJ110" s="19" t="s">
        <v>81</v>
      </c>
      <c r="BK110" s="193">
        <f t="shared" si="19"/>
        <v>0</v>
      </c>
      <c r="BL110" s="19" t="s">
        <v>663</v>
      </c>
      <c r="BM110" s="192" t="s">
        <v>399</v>
      </c>
    </row>
    <row r="111" spans="1:65" s="2" customFormat="1" ht="16.5" customHeight="1">
      <c r="A111" s="36"/>
      <c r="B111" s="37"/>
      <c r="C111" s="181" t="s">
        <v>318</v>
      </c>
      <c r="D111" s="181" t="s">
        <v>170</v>
      </c>
      <c r="E111" s="182" t="s">
        <v>1334</v>
      </c>
      <c r="F111" s="183" t="s">
        <v>1335</v>
      </c>
      <c r="G111" s="184" t="s">
        <v>183</v>
      </c>
      <c r="H111" s="185">
        <v>51</v>
      </c>
      <c r="I111" s="186"/>
      <c r="J111" s="187">
        <f t="shared" si="10"/>
        <v>0</v>
      </c>
      <c r="K111" s="183" t="s">
        <v>369</v>
      </c>
      <c r="L111" s="41"/>
      <c r="M111" s="188" t="s">
        <v>21</v>
      </c>
      <c r="N111" s="189" t="s">
        <v>44</v>
      </c>
      <c r="O111" s="66"/>
      <c r="P111" s="190">
        <f t="shared" si="11"/>
        <v>0</v>
      </c>
      <c r="Q111" s="190">
        <v>0</v>
      </c>
      <c r="R111" s="190">
        <f t="shared" si="12"/>
        <v>0</v>
      </c>
      <c r="S111" s="190">
        <v>0</v>
      </c>
      <c r="T111" s="191">
        <f t="shared" si="13"/>
        <v>0</v>
      </c>
      <c r="U111" s="36"/>
      <c r="V111" s="36"/>
      <c r="W111" s="36"/>
      <c r="X111" s="36"/>
      <c r="Y111" s="36"/>
      <c r="Z111" s="36"/>
      <c r="AA111" s="36"/>
      <c r="AB111" s="36"/>
      <c r="AC111" s="36"/>
      <c r="AD111" s="36"/>
      <c r="AE111" s="36"/>
      <c r="AR111" s="192" t="s">
        <v>663</v>
      </c>
      <c r="AT111" s="192" t="s">
        <v>170</v>
      </c>
      <c r="AU111" s="192" t="s">
        <v>81</v>
      </c>
      <c r="AY111" s="19" t="s">
        <v>167</v>
      </c>
      <c r="BE111" s="193">
        <f t="shared" si="14"/>
        <v>0</v>
      </c>
      <c r="BF111" s="193">
        <f t="shared" si="15"/>
        <v>0</v>
      </c>
      <c r="BG111" s="193">
        <f t="shared" si="16"/>
        <v>0</v>
      </c>
      <c r="BH111" s="193">
        <f t="shared" si="17"/>
        <v>0</v>
      </c>
      <c r="BI111" s="193">
        <f t="shared" si="18"/>
        <v>0</v>
      </c>
      <c r="BJ111" s="19" t="s">
        <v>81</v>
      </c>
      <c r="BK111" s="193">
        <f t="shared" si="19"/>
        <v>0</v>
      </c>
      <c r="BL111" s="19" t="s">
        <v>663</v>
      </c>
      <c r="BM111" s="192" t="s">
        <v>409</v>
      </c>
    </row>
    <row r="112" spans="1:65" s="2" customFormat="1" ht="16.5" customHeight="1">
      <c r="A112" s="36"/>
      <c r="B112" s="37"/>
      <c r="C112" s="181" t="s">
        <v>8</v>
      </c>
      <c r="D112" s="181" t="s">
        <v>170</v>
      </c>
      <c r="E112" s="182" t="s">
        <v>1336</v>
      </c>
      <c r="F112" s="183" t="s">
        <v>1337</v>
      </c>
      <c r="G112" s="184" t="s">
        <v>183</v>
      </c>
      <c r="H112" s="185">
        <v>75</v>
      </c>
      <c r="I112" s="186"/>
      <c r="J112" s="187">
        <f t="shared" si="10"/>
        <v>0</v>
      </c>
      <c r="K112" s="183" t="s">
        <v>369</v>
      </c>
      <c r="L112" s="41"/>
      <c r="M112" s="188" t="s">
        <v>21</v>
      </c>
      <c r="N112" s="189" t="s">
        <v>44</v>
      </c>
      <c r="O112" s="66"/>
      <c r="P112" s="190">
        <f t="shared" si="11"/>
        <v>0</v>
      </c>
      <c r="Q112" s="190">
        <v>0</v>
      </c>
      <c r="R112" s="190">
        <f t="shared" si="12"/>
        <v>0</v>
      </c>
      <c r="S112" s="190">
        <v>0</v>
      </c>
      <c r="T112" s="191">
        <f t="shared" si="13"/>
        <v>0</v>
      </c>
      <c r="U112" s="36"/>
      <c r="V112" s="36"/>
      <c r="W112" s="36"/>
      <c r="X112" s="36"/>
      <c r="Y112" s="36"/>
      <c r="Z112" s="36"/>
      <c r="AA112" s="36"/>
      <c r="AB112" s="36"/>
      <c r="AC112" s="36"/>
      <c r="AD112" s="36"/>
      <c r="AE112" s="36"/>
      <c r="AR112" s="192" t="s">
        <v>663</v>
      </c>
      <c r="AT112" s="192" t="s">
        <v>170</v>
      </c>
      <c r="AU112" s="192" t="s">
        <v>81</v>
      </c>
      <c r="AY112" s="19" t="s">
        <v>167</v>
      </c>
      <c r="BE112" s="193">
        <f t="shared" si="14"/>
        <v>0</v>
      </c>
      <c r="BF112" s="193">
        <f t="shared" si="15"/>
        <v>0</v>
      </c>
      <c r="BG112" s="193">
        <f t="shared" si="16"/>
        <v>0</v>
      </c>
      <c r="BH112" s="193">
        <f t="shared" si="17"/>
        <v>0</v>
      </c>
      <c r="BI112" s="193">
        <f t="shared" si="18"/>
        <v>0</v>
      </c>
      <c r="BJ112" s="19" t="s">
        <v>81</v>
      </c>
      <c r="BK112" s="193">
        <f t="shared" si="19"/>
        <v>0</v>
      </c>
      <c r="BL112" s="19" t="s">
        <v>663</v>
      </c>
      <c r="BM112" s="192" t="s">
        <v>421</v>
      </c>
    </row>
    <row r="113" spans="1:65" s="2" customFormat="1" ht="16.5" customHeight="1">
      <c r="A113" s="36"/>
      <c r="B113" s="37"/>
      <c r="C113" s="181" t="s">
        <v>336</v>
      </c>
      <c r="D113" s="181" t="s">
        <v>170</v>
      </c>
      <c r="E113" s="182" t="s">
        <v>1338</v>
      </c>
      <c r="F113" s="183" t="s">
        <v>1339</v>
      </c>
      <c r="G113" s="184" t="s">
        <v>183</v>
      </c>
      <c r="H113" s="185">
        <v>1071</v>
      </c>
      <c r="I113" s="186"/>
      <c r="J113" s="187">
        <f t="shared" si="10"/>
        <v>0</v>
      </c>
      <c r="K113" s="183" t="s">
        <v>369</v>
      </c>
      <c r="L113" s="41"/>
      <c r="M113" s="188" t="s">
        <v>21</v>
      </c>
      <c r="N113" s="189" t="s">
        <v>44</v>
      </c>
      <c r="O113" s="66"/>
      <c r="P113" s="190">
        <f t="shared" si="11"/>
        <v>0</v>
      </c>
      <c r="Q113" s="190">
        <v>0</v>
      </c>
      <c r="R113" s="190">
        <f t="shared" si="12"/>
        <v>0</v>
      </c>
      <c r="S113" s="190">
        <v>0</v>
      </c>
      <c r="T113" s="191">
        <f t="shared" si="13"/>
        <v>0</v>
      </c>
      <c r="U113" s="36"/>
      <c r="V113" s="36"/>
      <c r="W113" s="36"/>
      <c r="X113" s="36"/>
      <c r="Y113" s="36"/>
      <c r="Z113" s="36"/>
      <c r="AA113" s="36"/>
      <c r="AB113" s="36"/>
      <c r="AC113" s="36"/>
      <c r="AD113" s="36"/>
      <c r="AE113" s="36"/>
      <c r="AR113" s="192" t="s">
        <v>663</v>
      </c>
      <c r="AT113" s="192" t="s">
        <v>170</v>
      </c>
      <c r="AU113" s="192" t="s">
        <v>81</v>
      </c>
      <c r="AY113" s="19" t="s">
        <v>167</v>
      </c>
      <c r="BE113" s="193">
        <f t="shared" si="14"/>
        <v>0</v>
      </c>
      <c r="BF113" s="193">
        <f t="shared" si="15"/>
        <v>0</v>
      </c>
      <c r="BG113" s="193">
        <f t="shared" si="16"/>
        <v>0</v>
      </c>
      <c r="BH113" s="193">
        <f t="shared" si="17"/>
        <v>0</v>
      </c>
      <c r="BI113" s="193">
        <f t="shared" si="18"/>
        <v>0</v>
      </c>
      <c r="BJ113" s="19" t="s">
        <v>81</v>
      </c>
      <c r="BK113" s="193">
        <f t="shared" si="19"/>
        <v>0</v>
      </c>
      <c r="BL113" s="19" t="s">
        <v>663</v>
      </c>
      <c r="BM113" s="192" t="s">
        <v>433</v>
      </c>
    </row>
    <row r="114" spans="1:65" s="2" customFormat="1" ht="16.5" customHeight="1">
      <c r="A114" s="36"/>
      <c r="B114" s="37"/>
      <c r="C114" s="181" t="s">
        <v>342</v>
      </c>
      <c r="D114" s="181" t="s">
        <v>170</v>
      </c>
      <c r="E114" s="182" t="s">
        <v>1340</v>
      </c>
      <c r="F114" s="183" t="s">
        <v>1341</v>
      </c>
      <c r="G114" s="184" t="s">
        <v>183</v>
      </c>
      <c r="H114" s="185">
        <v>2106</v>
      </c>
      <c r="I114" s="186"/>
      <c r="J114" s="187">
        <f t="shared" si="10"/>
        <v>0</v>
      </c>
      <c r="K114" s="183" t="s">
        <v>369</v>
      </c>
      <c r="L114" s="41"/>
      <c r="M114" s="188" t="s">
        <v>21</v>
      </c>
      <c r="N114" s="189" t="s">
        <v>44</v>
      </c>
      <c r="O114" s="66"/>
      <c r="P114" s="190">
        <f t="shared" si="11"/>
        <v>0</v>
      </c>
      <c r="Q114" s="190">
        <v>0</v>
      </c>
      <c r="R114" s="190">
        <f t="shared" si="12"/>
        <v>0</v>
      </c>
      <c r="S114" s="190">
        <v>0</v>
      </c>
      <c r="T114" s="191">
        <f t="shared" si="13"/>
        <v>0</v>
      </c>
      <c r="U114" s="36"/>
      <c r="V114" s="36"/>
      <c r="W114" s="36"/>
      <c r="X114" s="36"/>
      <c r="Y114" s="36"/>
      <c r="Z114" s="36"/>
      <c r="AA114" s="36"/>
      <c r="AB114" s="36"/>
      <c r="AC114" s="36"/>
      <c r="AD114" s="36"/>
      <c r="AE114" s="36"/>
      <c r="AR114" s="192" t="s">
        <v>663</v>
      </c>
      <c r="AT114" s="192" t="s">
        <v>170</v>
      </c>
      <c r="AU114" s="192" t="s">
        <v>81</v>
      </c>
      <c r="AY114" s="19" t="s">
        <v>167</v>
      </c>
      <c r="BE114" s="193">
        <f t="shared" si="14"/>
        <v>0</v>
      </c>
      <c r="BF114" s="193">
        <f t="shared" si="15"/>
        <v>0</v>
      </c>
      <c r="BG114" s="193">
        <f t="shared" si="16"/>
        <v>0</v>
      </c>
      <c r="BH114" s="193">
        <f t="shared" si="17"/>
        <v>0</v>
      </c>
      <c r="BI114" s="193">
        <f t="shared" si="18"/>
        <v>0</v>
      </c>
      <c r="BJ114" s="19" t="s">
        <v>81</v>
      </c>
      <c r="BK114" s="193">
        <f t="shared" si="19"/>
        <v>0</v>
      </c>
      <c r="BL114" s="19" t="s">
        <v>663</v>
      </c>
      <c r="BM114" s="192" t="s">
        <v>444</v>
      </c>
    </row>
    <row r="115" spans="1:65" s="2" customFormat="1" ht="16.5" customHeight="1">
      <c r="A115" s="36"/>
      <c r="B115" s="37"/>
      <c r="C115" s="181" t="s">
        <v>349</v>
      </c>
      <c r="D115" s="181" t="s">
        <v>170</v>
      </c>
      <c r="E115" s="182" t="s">
        <v>1342</v>
      </c>
      <c r="F115" s="183" t="s">
        <v>1343</v>
      </c>
      <c r="G115" s="184" t="s">
        <v>183</v>
      </c>
      <c r="H115" s="185">
        <v>5</v>
      </c>
      <c r="I115" s="186"/>
      <c r="J115" s="187">
        <f t="shared" si="10"/>
        <v>0</v>
      </c>
      <c r="K115" s="183" t="s">
        <v>369</v>
      </c>
      <c r="L115" s="41"/>
      <c r="M115" s="188" t="s">
        <v>21</v>
      </c>
      <c r="N115" s="189" t="s">
        <v>44</v>
      </c>
      <c r="O115" s="66"/>
      <c r="P115" s="190">
        <f t="shared" si="11"/>
        <v>0</v>
      </c>
      <c r="Q115" s="190">
        <v>0</v>
      </c>
      <c r="R115" s="190">
        <f t="shared" si="12"/>
        <v>0</v>
      </c>
      <c r="S115" s="190">
        <v>0</v>
      </c>
      <c r="T115" s="191">
        <f t="shared" si="13"/>
        <v>0</v>
      </c>
      <c r="U115" s="36"/>
      <c r="V115" s="36"/>
      <c r="W115" s="36"/>
      <c r="X115" s="36"/>
      <c r="Y115" s="36"/>
      <c r="Z115" s="36"/>
      <c r="AA115" s="36"/>
      <c r="AB115" s="36"/>
      <c r="AC115" s="36"/>
      <c r="AD115" s="36"/>
      <c r="AE115" s="36"/>
      <c r="AR115" s="192" t="s">
        <v>663</v>
      </c>
      <c r="AT115" s="192" t="s">
        <v>170</v>
      </c>
      <c r="AU115" s="192" t="s">
        <v>81</v>
      </c>
      <c r="AY115" s="19" t="s">
        <v>167</v>
      </c>
      <c r="BE115" s="193">
        <f t="shared" si="14"/>
        <v>0</v>
      </c>
      <c r="BF115" s="193">
        <f t="shared" si="15"/>
        <v>0</v>
      </c>
      <c r="BG115" s="193">
        <f t="shared" si="16"/>
        <v>0</v>
      </c>
      <c r="BH115" s="193">
        <f t="shared" si="17"/>
        <v>0</v>
      </c>
      <c r="BI115" s="193">
        <f t="shared" si="18"/>
        <v>0</v>
      </c>
      <c r="BJ115" s="19" t="s">
        <v>81</v>
      </c>
      <c r="BK115" s="193">
        <f t="shared" si="19"/>
        <v>0</v>
      </c>
      <c r="BL115" s="19" t="s">
        <v>663</v>
      </c>
      <c r="BM115" s="192" t="s">
        <v>456</v>
      </c>
    </row>
    <row r="116" spans="1:65" s="2" customFormat="1" ht="21.75" customHeight="1">
      <c r="A116" s="36"/>
      <c r="B116" s="37"/>
      <c r="C116" s="181" t="s">
        <v>359</v>
      </c>
      <c r="D116" s="181" t="s">
        <v>170</v>
      </c>
      <c r="E116" s="182" t="s">
        <v>1344</v>
      </c>
      <c r="F116" s="183" t="s">
        <v>1345</v>
      </c>
      <c r="G116" s="184" t="s">
        <v>656</v>
      </c>
      <c r="H116" s="185">
        <v>180</v>
      </c>
      <c r="I116" s="186"/>
      <c r="J116" s="187">
        <f t="shared" si="10"/>
        <v>0</v>
      </c>
      <c r="K116" s="183" t="s">
        <v>369</v>
      </c>
      <c r="L116" s="41"/>
      <c r="M116" s="188" t="s">
        <v>21</v>
      </c>
      <c r="N116" s="189" t="s">
        <v>44</v>
      </c>
      <c r="O116" s="66"/>
      <c r="P116" s="190">
        <f t="shared" si="11"/>
        <v>0</v>
      </c>
      <c r="Q116" s="190">
        <v>0</v>
      </c>
      <c r="R116" s="190">
        <f t="shared" si="12"/>
        <v>0</v>
      </c>
      <c r="S116" s="190">
        <v>0</v>
      </c>
      <c r="T116" s="191">
        <f t="shared" si="13"/>
        <v>0</v>
      </c>
      <c r="U116" s="36"/>
      <c r="V116" s="36"/>
      <c r="W116" s="36"/>
      <c r="X116" s="36"/>
      <c r="Y116" s="36"/>
      <c r="Z116" s="36"/>
      <c r="AA116" s="36"/>
      <c r="AB116" s="36"/>
      <c r="AC116" s="36"/>
      <c r="AD116" s="36"/>
      <c r="AE116" s="36"/>
      <c r="AR116" s="192" t="s">
        <v>663</v>
      </c>
      <c r="AT116" s="192" t="s">
        <v>170</v>
      </c>
      <c r="AU116" s="192" t="s">
        <v>81</v>
      </c>
      <c r="AY116" s="19" t="s">
        <v>167</v>
      </c>
      <c r="BE116" s="193">
        <f t="shared" si="14"/>
        <v>0</v>
      </c>
      <c r="BF116" s="193">
        <f t="shared" si="15"/>
        <v>0</v>
      </c>
      <c r="BG116" s="193">
        <f t="shared" si="16"/>
        <v>0</v>
      </c>
      <c r="BH116" s="193">
        <f t="shared" si="17"/>
        <v>0</v>
      </c>
      <c r="BI116" s="193">
        <f t="shared" si="18"/>
        <v>0</v>
      </c>
      <c r="BJ116" s="19" t="s">
        <v>81</v>
      </c>
      <c r="BK116" s="193">
        <f t="shared" si="19"/>
        <v>0</v>
      </c>
      <c r="BL116" s="19" t="s">
        <v>663</v>
      </c>
      <c r="BM116" s="192" t="s">
        <v>468</v>
      </c>
    </row>
    <row r="117" spans="1:65" s="2" customFormat="1" ht="21.75" customHeight="1">
      <c r="A117" s="36"/>
      <c r="B117" s="37"/>
      <c r="C117" s="181" t="s">
        <v>366</v>
      </c>
      <c r="D117" s="181" t="s">
        <v>170</v>
      </c>
      <c r="E117" s="182" t="s">
        <v>1346</v>
      </c>
      <c r="F117" s="183" t="s">
        <v>1347</v>
      </c>
      <c r="G117" s="184" t="s">
        <v>656</v>
      </c>
      <c r="H117" s="185">
        <v>40</v>
      </c>
      <c r="I117" s="186"/>
      <c r="J117" s="187">
        <f t="shared" si="10"/>
        <v>0</v>
      </c>
      <c r="K117" s="183" t="s">
        <v>369</v>
      </c>
      <c r="L117" s="41"/>
      <c r="M117" s="188" t="s">
        <v>21</v>
      </c>
      <c r="N117" s="189" t="s">
        <v>44</v>
      </c>
      <c r="O117" s="66"/>
      <c r="P117" s="190">
        <f t="shared" si="11"/>
        <v>0</v>
      </c>
      <c r="Q117" s="190">
        <v>0</v>
      </c>
      <c r="R117" s="190">
        <f t="shared" si="12"/>
        <v>0</v>
      </c>
      <c r="S117" s="190">
        <v>0</v>
      </c>
      <c r="T117" s="191">
        <f t="shared" si="13"/>
        <v>0</v>
      </c>
      <c r="U117" s="36"/>
      <c r="V117" s="36"/>
      <c r="W117" s="36"/>
      <c r="X117" s="36"/>
      <c r="Y117" s="36"/>
      <c r="Z117" s="36"/>
      <c r="AA117" s="36"/>
      <c r="AB117" s="36"/>
      <c r="AC117" s="36"/>
      <c r="AD117" s="36"/>
      <c r="AE117" s="36"/>
      <c r="AR117" s="192" t="s">
        <v>663</v>
      </c>
      <c r="AT117" s="192" t="s">
        <v>170</v>
      </c>
      <c r="AU117" s="192" t="s">
        <v>81</v>
      </c>
      <c r="AY117" s="19" t="s">
        <v>167</v>
      </c>
      <c r="BE117" s="193">
        <f t="shared" si="14"/>
        <v>0</v>
      </c>
      <c r="BF117" s="193">
        <f t="shared" si="15"/>
        <v>0</v>
      </c>
      <c r="BG117" s="193">
        <f t="shared" si="16"/>
        <v>0</v>
      </c>
      <c r="BH117" s="193">
        <f t="shared" si="17"/>
        <v>0</v>
      </c>
      <c r="BI117" s="193">
        <f t="shared" si="18"/>
        <v>0</v>
      </c>
      <c r="BJ117" s="19" t="s">
        <v>81</v>
      </c>
      <c r="BK117" s="193">
        <f t="shared" si="19"/>
        <v>0</v>
      </c>
      <c r="BL117" s="19" t="s">
        <v>663</v>
      </c>
      <c r="BM117" s="192" t="s">
        <v>496</v>
      </c>
    </row>
    <row r="118" spans="1:65" s="2" customFormat="1" ht="21.75" customHeight="1">
      <c r="A118" s="36"/>
      <c r="B118" s="37"/>
      <c r="C118" s="181" t="s">
        <v>7</v>
      </c>
      <c r="D118" s="181" t="s">
        <v>170</v>
      </c>
      <c r="E118" s="182" t="s">
        <v>1348</v>
      </c>
      <c r="F118" s="183" t="s">
        <v>1349</v>
      </c>
      <c r="G118" s="184" t="s">
        <v>656</v>
      </c>
      <c r="H118" s="185">
        <v>32</v>
      </c>
      <c r="I118" s="186"/>
      <c r="J118" s="187">
        <f t="shared" si="10"/>
        <v>0</v>
      </c>
      <c r="K118" s="183" t="s">
        <v>369</v>
      </c>
      <c r="L118" s="41"/>
      <c r="M118" s="188" t="s">
        <v>21</v>
      </c>
      <c r="N118" s="189" t="s">
        <v>44</v>
      </c>
      <c r="O118" s="66"/>
      <c r="P118" s="190">
        <f t="shared" si="11"/>
        <v>0</v>
      </c>
      <c r="Q118" s="190">
        <v>0</v>
      </c>
      <c r="R118" s="190">
        <f t="shared" si="12"/>
        <v>0</v>
      </c>
      <c r="S118" s="190">
        <v>0</v>
      </c>
      <c r="T118" s="191">
        <f t="shared" si="13"/>
        <v>0</v>
      </c>
      <c r="U118" s="36"/>
      <c r="V118" s="36"/>
      <c r="W118" s="36"/>
      <c r="X118" s="36"/>
      <c r="Y118" s="36"/>
      <c r="Z118" s="36"/>
      <c r="AA118" s="36"/>
      <c r="AB118" s="36"/>
      <c r="AC118" s="36"/>
      <c r="AD118" s="36"/>
      <c r="AE118" s="36"/>
      <c r="AR118" s="192" t="s">
        <v>663</v>
      </c>
      <c r="AT118" s="192" t="s">
        <v>170</v>
      </c>
      <c r="AU118" s="192" t="s">
        <v>81</v>
      </c>
      <c r="AY118" s="19" t="s">
        <v>167</v>
      </c>
      <c r="BE118" s="193">
        <f t="shared" si="14"/>
        <v>0</v>
      </c>
      <c r="BF118" s="193">
        <f t="shared" si="15"/>
        <v>0</v>
      </c>
      <c r="BG118" s="193">
        <f t="shared" si="16"/>
        <v>0</v>
      </c>
      <c r="BH118" s="193">
        <f t="shared" si="17"/>
        <v>0</v>
      </c>
      <c r="BI118" s="193">
        <f t="shared" si="18"/>
        <v>0</v>
      </c>
      <c r="BJ118" s="19" t="s">
        <v>81</v>
      </c>
      <c r="BK118" s="193">
        <f t="shared" si="19"/>
        <v>0</v>
      </c>
      <c r="BL118" s="19" t="s">
        <v>663</v>
      </c>
      <c r="BM118" s="192" t="s">
        <v>507</v>
      </c>
    </row>
    <row r="119" spans="1:65" s="2" customFormat="1" ht="21.75" customHeight="1">
      <c r="A119" s="36"/>
      <c r="B119" s="37"/>
      <c r="C119" s="181" t="s">
        <v>377</v>
      </c>
      <c r="D119" s="181" t="s">
        <v>170</v>
      </c>
      <c r="E119" s="182" t="s">
        <v>1350</v>
      </c>
      <c r="F119" s="183" t="s">
        <v>1351</v>
      </c>
      <c r="G119" s="184" t="s">
        <v>656</v>
      </c>
      <c r="H119" s="185">
        <v>4</v>
      </c>
      <c r="I119" s="186"/>
      <c r="J119" s="187">
        <f t="shared" si="10"/>
        <v>0</v>
      </c>
      <c r="K119" s="183" t="s">
        <v>369</v>
      </c>
      <c r="L119" s="41"/>
      <c r="M119" s="188" t="s">
        <v>21</v>
      </c>
      <c r="N119" s="189" t="s">
        <v>44</v>
      </c>
      <c r="O119" s="66"/>
      <c r="P119" s="190">
        <f t="shared" si="11"/>
        <v>0</v>
      </c>
      <c r="Q119" s="190">
        <v>0</v>
      </c>
      <c r="R119" s="190">
        <f t="shared" si="12"/>
        <v>0</v>
      </c>
      <c r="S119" s="190">
        <v>0</v>
      </c>
      <c r="T119" s="191">
        <f t="shared" si="13"/>
        <v>0</v>
      </c>
      <c r="U119" s="36"/>
      <c r="V119" s="36"/>
      <c r="W119" s="36"/>
      <c r="X119" s="36"/>
      <c r="Y119" s="36"/>
      <c r="Z119" s="36"/>
      <c r="AA119" s="36"/>
      <c r="AB119" s="36"/>
      <c r="AC119" s="36"/>
      <c r="AD119" s="36"/>
      <c r="AE119" s="36"/>
      <c r="AR119" s="192" t="s">
        <v>663</v>
      </c>
      <c r="AT119" s="192" t="s">
        <v>170</v>
      </c>
      <c r="AU119" s="192" t="s">
        <v>81</v>
      </c>
      <c r="AY119" s="19" t="s">
        <v>167</v>
      </c>
      <c r="BE119" s="193">
        <f t="shared" si="14"/>
        <v>0</v>
      </c>
      <c r="BF119" s="193">
        <f t="shared" si="15"/>
        <v>0</v>
      </c>
      <c r="BG119" s="193">
        <f t="shared" si="16"/>
        <v>0</v>
      </c>
      <c r="BH119" s="193">
        <f t="shared" si="17"/>
        <v>0</v>
      </c>
      <c r="BI119" s="193">
        <f t="shared" si="18"/>
        <v>0</v>
      </c>
      <c r="BJ119" s="19" t="s">
        <v>81</v>
      </c>
      <c r="BK119" s="193">
        <f t="shared" si="19"/>
        <v>0</v>
      </c>
      <c r="BL119" s="19" t="s">
        <v>663</v>
      </c>
      <c r="BM119" s="192" t="s">
        <v>521</v>
      </c>
    </row>
    <row r="120" spans="1:65" s="2" customFormat="1" ht="21.75" customHeight="1">
      <c r="A120" s="36"/>
      <c r="B120" s="37"/>
      <c r="C120" s="181" t="s">
        <v>383</v>
      </c>
      <c r="D120" s="181" t="s">
        <v>170</v>
      </c>
      <c r="E120" s="182" t="s">
        <v>1352</v>
      </c>
      <c r="F120" s="183" t="s">
        <v>1353</v>
      </c>
      <c r="G120" s="184" t="s">
        <v>656</v>
      </c>
      <c r="H120" s="185">
        <v>24</v>
      </c>
      <c r="I120" s="186"/>
      <c r="J120" s="187">
        <f t="shared" si="10"/>
        <v>0</v>
      </c>
      <c r="K120" s="183" t="s">
        <v>369</v>
      </c>
      <c r="L120" s="41"/>
      <c r="M120" s="188" t="s">
        <v>21</v>
      </c>
      <c r="N120" s="189" t="s">
        <v>44</v>
      </c>
      <c r="O120" s="66"/>
      <c r="P120" s="190">
        <f t="shared" si="11"/>
        <v>0</v>
      </c>
      <c r="Q120" s="190">
        <v>0</v>
      </c>
      <c r="R120" s="190">
        <f t="shared" si="12"/>
        <v>0</v>
      </c>
      <c r="S120" s="190">
        <v>0</v>
      </c>
      <c r="T120" s="191">
        <f t="shared" si="13"/>
        <v>0</v>
      </c>
      <c r="U120" s="36"/>
      <c r="V120" s="36"/>
      <c r="W120" s="36"/>
      <c r="X120" s="36"/>
      <c r="Y120" s="36"/>
      <c r="Z120" s="36"/>
      <c r="AA120" s="36"/>
      <c r="AB120" s="36"/>
      <c r="AC120" s="36"/>
      <c r="AD120" s="36"/>
      <c r="AE120" s="36"/>
      <c r="AR120" s="192" t="s">
        <v>663</v>
      </c>
      <c r="AT120" s="192" t="s">
        <v>170</v>
      </c>
      <c r="AU120" s="192" t="s">
        <v>81</v>
      </c>
      <c r="AY120" s="19" t="s">
        <v>167</v>
      </c>
      <c r="BE120" s="193">
        <f t="shared" si="14"/>
        <v>0</v>
      </c>
      <c r="BF120" s="193">
        <f t="shared" si="15"/>
        <v>0</v>
      </c>
      <c r="BG120" s="193">
        <f t="shared" si="16"/>
        <v>0</v>
      </c>
      <c r="BH120" s="193">
        <f t="shared" si="17"/>
        <v>0</v>
      </c>
      <c r="BI120" s="193">
        <f t="shared" si="18"/>
        <v>0</v>
      </c>
      <c r="BJ120" s="19" t="s">
        <v>81</v>
      </c>
      <c r="BK120" s="193">
        <f t="shared" si="19"/>
        <v>0</v>
      </c>
      <c r="BL120" s="19" t="s">
        <v>663</v>
      </c>
      <c r="BM120" s="192" t="s">
        <v>536</v>
      </c>
    </row>
    <row r="121" spans="1:65" s="2" customFormat="1" ht="16.5" customHeight="1">
      <c r="A121" s="36"/>
      <c r="B121" s="37"/>
      <c r="C121" s="181" t="s">
        <v>388</v>
      </c>
      <c r="D121" s="181" t="s">
        <v>170</v>
      </c>
      <c r="E121" s="182" t="s">
        <v>1354</v>
      </c>
      <c r="F121" s="183" t="s">
        <v>1355</v>
      </c>
      <c r="G121" s="184" t="s">
        <v>656</v>
      </c>
      <c r="H121" s="185">
        <v>55</v>
      </c>
      <c r="I121" s="186"/>
      <c r="J121" s="187">
        <f t="shared" si="10"/>
        <v>0</v>
      </c>
      <c r="K121" s="183" t="s">
        <v>369</v>
      </c>
      <c r="L121" s="41"/>
      <c r="M121" s="188" t="s">
        <v>21</v>
      </c>
      <c r="N121" s="189" t="s">
        <v>44</v>
      </c>
      <c r="O121" s="66"/>
      <c r="P121" s="190">
        <f t="shared" si="11"/>
        <v>0</v>
      </c>
      <c r="Q121" s="190">
        <v>0</v>
      </c>
      <c r="R121" s="190">
        <f t="shared" si="12"/>
        <v>0</v>
      </c>
      <c r="S121" s="190">
        <v>0</v>
      </c>
      <c r="T121" s="191">
        <f t="shared" si="13"/>
        <v>0</v>
      </c>
      <c r="U121" s="36"/>
      <c r="V121" s="36"/>
      <c r="W121" s="36"/>
      <c r="X121" s="36"/>
      <c r="Y121" s="36"/>
      <c r="Z121" s="36"/>
      <c r="AA121" s="36"/>
      <c r="AB121" s="36"/>
      <c r="AC121" s="36"/>
      <c r="AD121" s="36"/>
      <c r="AE121" s="36"/>
      <c r="AR121" s="192" t="s">
        <v>663</v>
      </c>
      <c r="AT121" s="192" t="s">
        <v>170</v>
      </c>
      <c r="AU121" s="192" t="s">
        <v>81</v>
      </c>
      <c r="AY121" s="19" t="s">
        <v>167</v>
      </c>
      <c r="BE121" s="193">
        <f t="shared" si="14"/>
        <v>0</v>
      </c>
      <c r="BF121" s="193">
        <f t="shared" si="15"/>
        <v>0</v>
      </c>
      <c r="BG121" s="193">
        <f t="shared" si="16"/>
        <v>0</v>
      </c>
      <c r="BH121" s="193">
        <f t="shared" si="17"/>
        <v>0</v>
      </c>
      <c r="BI121" s="193">
        <f t="shared" si="18"/>
        <v>0</v>
      </c>
      <c r="BJ121" s="19" t="s">
        <v>81</v>
      </c>
      <c r="BK121" s="193">
        <f t="shared" si="19"/>
        <v>0</v>
      </c>
      <c r="BL121" s="19" t="s">
        <v>663</v>
      </c>
      <c r="BM121" s="192" t="s">
        <v>548</v>
      </c>
    </row>
    <row r="122" spans="1:65" s="2" customFormat="1" ht="16.5" customHeight="1">
      <c r="A122" s="36"/>
      <c r="B122" s="37"/>
      <c r="C122" s="181" t="s">
        <v>393</v>
      </c>
      <c r="D122" s="181" t="s">
        <v>170</v>
      </c>
      <c r="E122" s="182" t="s">
        <v>1356</v>
      </c>
      <c r="F122" s="183" t="s">
        <v>1357</v>
      </c>
      <c r="G122" s="184" t="s">
        <v>656</v>
      </c>
      <c r="H122" s="185">
        <v>2</v>
      </c>
      <c r="I122" s="186"/>
      <c r="J122" s="187">
        <f t="shared" si="10"/>
        <v>0</v>
      </c>
      <c r="K122" s="183" t="s">
        <v>369</v>
      </c>
      <c r="L122" s="41"/>
      <c r="M122" s="188" t="s">
        <v>21</v>
      </c>
      <c r="N122" s="189" t="s">
        <v>44</v>
      </c>
      <c r="O122" s="66"/>
      <c r="P122" s="190">
        <f t="shared" si="11"/>
        <v>0</v>
      </c>
      <c r="Q122" s="190">
        <v>0</v>
      </c>
      <c r="R122" s="190">
        <f t="shared" si="12"/>
        <v>0</v>
      </c>
      <c r="S122" s="190">
        <v>0</v>
      </c>
      <c r="T122" s="191">
        <f t="shared" si="13"/>
        <v>0</v>
      </c>
      <c r="U122" s="36"/>
      <c r="V122" s="36"/>
      <c r="W122" s="36"/>
      <c r="X122" s="36"/>
      <c r="Y122" s="36"/>
      <c r="Z122" s="36"/>
      <c r="AA122" s="36"/>
      <c r="AB122" s="36"/>
      <c r="AC122" s="36"/>
      <c r="AD122" s="36"/>
      <c r="AE122" s="36"/>
      <c r="AR122" s="192" t="s">
        <v>663</v>
      </c>
      <c r="AT122" s="192" t="s">
        <v>170</v>
      </c>
      <c r="AU122" s="192" t="s">
        <v>81</v>
      </c>
      <c r="AY122" s="19" t="s">
        <v>167</v>
      </c>
      <c r="BE122" s="193">
        <f t="shared" si="14"/>
        <v>0</v>
      </c>
      <c r="BF122" s="193">
        <f t="shared" si="15"/>
        <v>0</v>
      </c>
      <c r="BG122" s="193">
        <f t="shared" si="16"/>
        <v>0</v>
      </c>
      <c r="BH122" s="193">
        <f t="shared" si="17"/>
        <v>0</v>
      </c>
      <c r="BI122" s="193">
        <f t="shared" si="18"/>
        <v>0</v>
      </c>
      <c r="BJ122" s="19" t="s">
        <v>81</v>
      </c>
      <c r="BK122" s="193">
        <f t="shared" si="19"/>
        <v>0</v>
      </c>
      <c r="BL122" s="19" t="s">
        <v>663</v>
      </c>
      <c r="BM122" s="192" t="s">
        <v>317</v>
      </c>
    </row>
    <row r="123" spans="2:63" s="12" customFormat="1" ht="25.9" customHeight="1">
      <c r="B123" s="165"/>
      <c r="C123" s="166"/>
      <c r="D123" s="167" t="s">
        <v>72</v>
      </c>
      <c r="E123" s="168" t="s">
        <v>1358</v>
      </c>
      <c r="F123" s="168" t="s">
        <v>1359</v>
      </c>
      <c r="G123" s="166"/>
      <c r="H123" s="166"/>
      <c r="I123" s="169"/>
      <c r="J123" s="170">
        <f>BK123</f>
        <v>0</v>
      </c>
      <c r="K123" s="166"/>
      <c r="L123" s="171"/>
      <c r="M123" s="172"/>
      <c r="N123" s="173"/>
      <c r="O123" s="173"/>
      <c r="P123" s="174">
        <f>P124</f>
        <v>0</v>
      </c>
      <c r="Q123" s="173"/>
      <c r="R123" s="174">
        <f>R124</f>
        <v>0</v>
      </c>
      <c r="S123" s="173"/>
      <c r="T123" s="175">
        <f>T124</f>
        <v>0</v>
      </c>
      <c r="AR123" s="176" t="s">
        <v>81</v>
      </c>
      <c r="AT123" s="177" t="s">
        <v>72</v>
      </c>
      <c r="AU123" s="177" t="s">
        <v>73</v>
      </c>
      <c r="AY123" s="176" t="s">
        <v>167</v>
      </c>
      <c r="BK123" s="178">
        <f>BK124</f>
        <v>0</v>
      </c>
    </row>
    <row r="124" spans="1:65" s="2" customFormat="1" ht="24.2" customHeight="1">
      <c r="A124" s="36"/>
      <c r="B124" s="37"/>
      <c r="C124" s="181" t="s">
        <v>399</v>
      </c>
      <c r="D124" s="181" t="s">
        <v>170</v>
      </c>
      <c r="E124" s="182" t="s">
        <v>1360</v>
      </c>
      <c r="F124" s="183" t="s">
        <v>1361</v>
      </c>
      <c r="G124" s="184" t="s">
        <v>656</v>
      </c>
      <c r="H124" s="185">
        <v>1</v>
      </c>
      <c r="I124" s="186"/>
      <c r="J124" s="187">
        <f>ROUND(I124*H124,2)</f>
        <v>0</v>
      </c>
      <c r="K124" s="183" t="s">
        <v>369</v>
      </c>
      <c r="L124" s="41"/>
      <c r="M124" s="188" t="s">
        <v>21</v>
      </c>
      <c r="N124" s="189" t="s">
        <v>44</v>
      </c>
      <c r="O124" s="66"/>
      <c r="P124" s="190">
        <f>O124*H124</f>
        <v>0</v>
      </c>
      <c r="Q124" s="190">
        <v>0</v>
      </c>
      <c r="R124" s="190">
        <f>Q124*H124</f>
        <v>0</v>
      </c>
      <c r="S124" s="190">
        <v>0</v>
      </c>
      <c r="T124" s="191">
        <f>S124*H124</f>
        <v>0</v>
      </c>
      <c r="U124" s="36"/>
      <c r="V124" s="36"/>
      <c r="W124" s="36"/>
      <c r="X124" s="36"/>
      <c r="Y124" s="36"/>
      <c r="Z124" s="36"/>
      <c r="AA124" s="36"/>
      <c r="AB124" s="36"/>
      <c r="AC124" s="36"/>
      <c r="AD124" s="36"/>
      <c r="AE124" s="36"/>
      <c r="AR124" s="192" t="s">
        <v>663</v>
      </c>
      <c r="AT124" s="192" t="s">
        <v>170</v>
      </c>
      <c r="AU124" s="192" t="s">
        <v>81</v>
      </c>
      <c r="AY124" s="19" t="s">
        <v>167</v>
      </c>
      <c r="BE124" s="193">
        <f>IF(N124="základní",J124,0)</f>
        <v>0</v>
      </c>
      <c r="BF124" s="193">
        <f>IF(N124="snížená",J124,0)</f>
        <v>0</v>
      </c>
      <c r="BG124" s="193">
        <f>IF(N124="zákl. přenesená",J124,0)</f>
        <v>0</v>
      </c>
      <c r="BH124" s="193">
        <f>IF(N124="sníž. přenesená",J124,0)</f>
        <v>0</v>
      </c>
      <c r="BI124" s="193">
        <f>IF(N124="nulová",J124,0)</f>
        <v>0</v>
      </c>
      <c r="BJ124" s="19" t="s">
        <v>81</v>
      </c>
      <c r="BK124" s="193">
        <f>ROUND(I124*H124,2)</f>
        <v>0</v>
      </c>
      <c r="BL124" s="19" t="s">
        <v>663</v>
      </c>
      <c r="BM124" s="192" t="s">
        <v>572</v>
      </c>
    </row>
    <row r="125" spans="2:63" s="12" customFormat="1" ht="25.9" customHeight="1">
      <c r="B125" s="165"/>
      <c r="C125" s="166"/>
      <c r="D125" s="167" t="s">
        <v>72</v>
      </c>
      <c r="E125" s="168" t="s">
        <v>1362</v>
      </c>
      <c r="F125" s="168" t="s">
        <v>1363</v>
      </c>
      <c r="G125" s="166"/>
      <c r="H125" s="166"/>
      <c r="I125" s="169"/>
      <c r="J125" s="170">
        <f>BK125</f>
        <v>0</v>
      </c>
      <c r="K125" s="166"/>
      <c r="L125" s="171"/>
      <c r="M125" s="172"/>
      <c r="N125" s="173"/>
      <c r="O125" s="173"/>
      <c r="P125" s="174">
        <f>SUM(P126:P135)</f>
        <v>0</v>
      </c>
      <c r="Q125" s="173"/>
      <c r="R125" s="174">
        <f>SUM(R126:R135)</f>
        <v>0</v>
      </c>
      <c r="S125" s="173"/>
      <c r="T125" s="175">
        <f>SUM(T126:T135)</f>
        <v>0</v>
      </c>
      <c r="AR125" s="176" t="s">
        <v>81</v>
      </c>
      <c r="AT125" s="177" t="s">
        <v>72</v>
      </c>
      <c r="AU125" s="177" t="s">
        <v>73</v>
      </c>
      <c r="AY125" s="176" t="s">
        <v>167</v>
      </c>
      <c r="BK125" s="178">
        <f>SUM(BK126:BK135)</f>
        <v>0</v>
      </c>
    </row>
    <row r="126" spans="1:65" s="2" customFormat="1" ht="21.75" customHeight="1">
      <c r="A126" s="36"/>
      <c r="B126" s="37"/>
      <c r="C126" s="181" t="s">
        <v>404</v>
      </c>
      <c r="D126" s="181" t="s">
        <v>170</v>
      </c>
      <c r="E126" s="182" t="s">
        <v>1364</v>
      </c>
      <c r="F126" s="183" t="s">
        <v>1365</v>
      </c>
      <c r="G126" s="184" t="s">
        <v>656</v>
      </c>
      <c r="H126" s="185">
        <v>17</v>
      </c>
      <c r="I126" s="186"/>
      <c r="J126" s="187">
        <f aca="true" t="shared" si="20" ref="J126:J135">ROUND(I126*H126,2)</f>
        <v>0</v>
      </c>
      <c r="K126" s="183" t="s">
        <v>369</v>
      </c>
      <c r="L126" s="41"/>
      <c r="M126" s="188" t="s">
        <v>21</v>
      </c>
      <c r="N126" s="189" t="s">
        <v>44</v>
      </c>
      <c r="O126" s="66"/>
      <c r="P126" s="190">
        <f aca="true" t="shared" si="21" ref="P126:P135">O126*H126</f>
        <v>0</v>
      </c>
      <c r="Q126" s="190">
        <v>0</v>
      </c>
      <c r="R126" s="190">
        <f aca="true" t="shared" si="22" ref="R126:R135">Q126*H126</f>
        <v>0</v>
      </c>
      <c r="S126" s="190">
        <v>0</v>
      </c>
      <c r="T126" s="191">
        <f aca="true" t="shared" si="23" ref="T126:T135">S126*H126</f>
        <v>0</v>
      </c>
      <c r="U126" s="36"/>
      <c r="V126" s="36"/>
      <c r="W126" s="36"/>
      <c r="X126" s="36"/>
      <c r="Y126" s="36"/>
      <c r="Z126" s="36"/>
      <c r="AA126" s="36"/>
      <c r="AB126" s="36"/>
      <c r="AC126" s="36"/>
      <c r="AD126" s="36"/>
      <c r="AE126" s="36"/>
      <c r="AR126" s="192" t="s">
        <v>663</v>
      </c>
      <c r="AT126" s="192" t="s">
        <v>170</v>
      </c>
      <c r="AU126" s="192" t="s">
        <v>81</v>
      </c>
      <c r="AY126" s="19" t="s">
        <v>167</v>
      </c>
      <c r="BE126" s="193">
        <f aca="true" t="shared" si="24" ref="BE126:BE135">IF(N126="základní",J126,0)</f>
        <v>0</v>
      </c>
      <c r="BF126" s="193">
        <f aca="true" t="shared" si="25" ref="BF126:BF135">IF(N126="snížená",J126,0)</f>
        <v>0</v>
      </c>
      <c r="BG126" s="193">
        <f aca="true" t="shared" si="26" ref="BG126:BG135">IF(N126="zákl. přenesená",J126,0)</f>
        <v>0</v>
      </c>
      <c r="BH126" s="193">
        <f aca="true" t="shared" si="27" ref="BH126:BH135">IF(N126="sníž. přenesená",J126,0)</f>
        <v>0</v>
      </c>
      <c r="BI126" s="193">
        <f aca="true" t="shared" si="28" ref="BI126:BI135">IF(N126="nulová",J126,0)</f>
        <v>0</v>
      </c>
      <c r="BJ126" s="19" t="s">
        <v>81</v>
      </c>
      <c r="BK126" s="193">
        <f aca="true" t="shared" si="29" ref="BK126:BK135">ROUND(I126*H126,2)</f>
        <v>0</v>
      </c>
      <c r="BL126" s="19" t="s">
        <v>663</v>
      </c>
      <c r="BM126" s="192" t="s">
        <v>586</v>
      </c>
    </row>
    <row r="127" spans="1:65" s="2" customFormat="1" ht="16.5" customHeight="1">
      <c r="A127" s="36"/>
      <c r="B127" s="37"/>
      <c r="C127" s="181" t="s">
        <v>409</v>
      </c>
      <c r="D127" s="181" t="s">
        <v>170</v>
      </c>
      <c r="E127" s="182" t="s">
        <v>1366</v>
      </c>
      <c r="F127" s="183" t="s">
        <v>1367</v>
      </c>
      <c r="G127" s="184" t="s">
        <v>656</v>
      </c>
      <c r="H127" s="185">
        <v>15</v>
      </c>
      <c r="I127" s="186"/>
      <c r="J127" s="187">
        <f t="shared" si="20"/>
        <v>0</v>
      </c>
      <c r="K127" s="183" t="s">
        <v>369</v>
      </c>
      <c r="L127" s="41"/>
      <c r="M127" s="188" t="s">
        <v>21</v>
      </c>
      <c r="N127" s="189" t="s">
        <v>44</v>
      </c>
      <c r="O127" s="66"/>
      <c r="P127" s="190">
        <f t="shared" si="21"/>
        <v>0</v>
      </c>
      <c r="Q127" s="190">
        <v>0</v>
      </c>
      <c r="R127" s="190">
        <f t="shared" si="22"/>
        <v>0</v>
      </c>
      <c r="S127" s="190">
        <v>0</v>
      </c>
      <c r="T127" s="191">
        <f t="shared" si="23"/>
        <v>0</v>
      </c>
      <c r="U127" s="36"/>
      <c r="V127" s="36"/>
      <c r="W127" s="36"/>
      <c r="X127" s="36"/>
      <c r="Y127" s="36"/>
      <c r="Z127" s="36"/>
      <c r="AA127" s="36"/>
      <c r="AB127" s="36"/>
      <c r="AC127" s="36"/>
      <c r="AD127" s="36"/>
      <c r="AE127" s="36"/>
      <c r="AR127" s="192" t="s">
        <v>663</v>
      </c>
      <c r="AT127" s="192" t="s">
        <v>170</v>
      </c>
      <c r="AU127" s="192" t="s">
        <v>81</v>
      </c>
      <c r="AY127" s="19" t="s">
        <v>167</v>
      </c>
      <c r="BE127" s="193">
        <f t="shared" si="24"/>
        <v>0</v>
      </c>
      <c r="BF127" s="193">
        <f t="shared" si="25"/>
        <v>0</v>
      </c>
      <c r="BG127" s="193">
        <f t="shared" si="26"/>
        <v>0</v>
      </c>
      <c r="BH127" s="193">
        <f t="shared" si="27"/>
        <v>0</v>
      </c>
      <c r="BI127" s="193">
        <f t="shared" si="28"/>
        <v>0</v>
      </c>
      <c r="BJ127" s="19" t="s">
        <v>81</v>
      </c>
      <c r="BK127" s="193">
        <f t="shared" si="29"/>
        <v>0</v>
      </c>
      <c r="BL127" s="19" t="s">
        <v>663</v>
      </c>
      <c r="BM127" s="192" t="s">
        <v>597</v>
      </c>
    </row>
    <row r="128" spans="1:65" s="2" customFormat="1" ht="16.5" customHeight="1">
      <c r="A128" s="36"/>
      <c r="B128" s="37"/>
      <c r="C128" s="181" t="s">
        <v>415</v>
      </c>
      <c r="D128" s="181" t="s">
        <v>170</v>
      </c>
      <c r="E128" s="182" t="s">
        <v>1368</v>
      </c>
      <c r="F128" s="183" t="s">
        <v>1369</v>
      </c>
      <c r="G128" s="184" t="s">
        <v>656</v>
      </c>
      <c r="H128" s="185">
        <v>21</v>
      </c>
      <c r="I128" s="186"/>
      <c r="J128" s="187">
        <f t="shared" si="20"/>
        <v>0</v>
      </c>
      <c r="K128" s="183" t="s">
        <v>369</v>
      </c>
      <c r="L128" s="41"/>
      <c r="M128" s="188" t="s">
        <v>21</v>
      </c>
      <c r="N128" s="189" t="s">
        <v>44</v>
      </c>
      <c r="O128" s="66"/>
      <c r="P128" s="190">
        <f t="shared" si="21"/>
        <v>0</v>
      </c>
      <c r="Q128" s="190">
        <v>0</v>
      </c>
      <c r="R128" s="190">
        <f t="shared" si="22"/>
        <v>0</v>
      </c>
      <c r="S128" s="190">
        <v>0</v>
      </c>
      <c r="T128" s="191">
        <f t="shared" si="23"/>
        <v>0</v>
      </c>
      <c r="U128" s="36"/>
      <c r="V128" s="36"/>
      <c r="W128" s="36"/>
      <c r="X128" s="36"/>
      <c r="Y128" s="36"/>
      <c r="Z128" s="36"/>
      <c r="AA128" s="36"/>
      <c r="AB128" s="36"/>
      <c r="AC128" s="36"/>
      <c r="AD128" s="36"/>
      <c r="AE128" s="36"/>
      <c r="AR128" s="192" t="s">
        <v>663</v>
      </c>
      <c r="AT128" s="192" t="s">
        <v>170</v>
      </c>
      <c r="AU128" s="192" t="s">
        <v>81</v>
      </c>
      <c r="AY128" s="19" t="s">
        <v>167</v>
      </c>
      <c r="BE128" s="193">
        <f t="shared" si="24"/>
        <v>0</v>
      </c>
      <c r="BF128" s="193">
        <f t="shared" si="25"/>
        <v>0</v>
      </c>
      <c r="BG128" s="193">
        <f t="shared" si="26"/>
        <v>0</v>
      </c>
      <c r="BH128" s="193">
        <f t="shared" si="27"/>
        <v>0</v>
      </c>
      <c r="BI128" s="193">
        <f t="shared" si="28"/>
        <v>0</v>
      </c>
      <c r="BJ128" s="19" t="s">
        <v>81</v>
      </c>
      <c r="BK128" s="193">
        <f t="shared" si="29"/>
        <v>0</v>
      </c>
      <c r="BL128" s="19" t="s">
        <v>663</v>
      </c>
      <c r="BM128" s="192" t="s">
        <v>613</v>
      </c>
    </row>
    <row r="129" spans="1:65" s="2" customFormat="1" ht="21.75" customHeight="1">
      <c r="A129" s="36"/>
      <c r="B129" s="37"/>
      <c r="C129" s="181" t="s">
        <v>421</v>
      </c>
      <c r="D129" s="181" t="s">
        <v>170</v>
      </c>
      <c r="E129" s="182" t="s">
        <v>1370</v>
      </c>
      <c r="F129" s="183" t="s">
        <v>1371</v>
      </c>
      <c r="G129" s="184" t="s">
        <v>656</v>
      </c>
      <c r="H129" s="185">
        <v>102</v>
      </c>
      <c r="I129" s="186"/>
      <c r="J129" s="187">
        <f t="shared" si="20"/>
        <v>0</v>
      </c>
      <c r="K129" s="183" t="s">
        <v>369</v>
      </c>
      <c r="L129" s="41"/>
      <c r="M129" s="188" t="s">
        <v>21</v>
      </c>
      <c r="N129" s="189" t="s">
        <v>44</v>
      </c>
      <c r="O129" s="66"/>
      <c r="P129" s="190">
        <f t="shared" si="21"/>
        <v>0</v>
      </c>
      <c r="Q129" s="190">
        <v>0</v>
      </c>
      <c r="R129" s="190">
        <f t="shared" si="22"/>
        <v>0</v>
      </c>
      <c r="S129" s="190">
        <v>0</v>
      </c>
      <c r="T129" s="191">
        <f t="shared" si="23"/>
        <v>0</v>
      </c>
      <c r="U129" s="36"/>
      <c r="V129" s="36"/>
      <c r="W129" s="36"/>
      <c r="X129" s="36"/>
      <c r="Y129" s="36"/>
      <c r="Z129" s="36"/>
      <c r="AA129" s="36"/>
      <c r="AB129" s="36"/>
      <c r="AC129" s="36"/>
      <c r="AD129" s="36"/>
      <c r="AE129" s="36"/>
      <c r="AR129" s="192" t="s">
        <v>663</v>
      </c>
      <c r="AT129" s="192" t="s">
        <v>170</v>
      </c>
      <c r="AU129" s="192" t="s">
        <v>81</v>
      </c>
      <c r="AY129" s="19" t="s">
        <v>167</v>
      </c>
      <c r="BE129" s="193">
        <f t="shared" si="24"/>
        <v>0</v>
      </c>
      <c r="BF129" s="193">
        <f t="shared" si="25"/>
        <v>0</v>
      </c>
      <c r="BG129" s="193">
        <f t="shared" si="26"/>
        <v>0</v>
      </c>
      <c r="BH129" s="193">
        <f t="shared" si="27"/>
        <v>0</v>
      </c>
      <c r="BI129" s="193">
        <f t="shared" si="28"/>
        <v>0</v>
      </c>
      <c r="BJ129" s="19" t="s">
        <v>81</v>
      </c>
      <c r="BK129" s="193">
        <f t="shared" si="29"/>
        <v>0</v>
      </c>
      <c r="BL129" s="19" t="s">
        <v>663</v>
      </c>
      <c r="BM129" s="192" t="s">
        <v>641</v>
      </c>
    </row>
    <row r="130" spans="1:65" s="2" customFormat="1" ht="24.2" customHeight="1">
      <c r="A130" s="36"/>
      <c r="B130" s="37"/>
      <c r="C130" s="181" t="s">
        <v>427</v>
      </c>
      <c r="D130" s="181" t="s">
        <v>170</v>
      </c>
      <c r="E130" s="182" t="s">
        <v>1372</v>
      </c>
      <c r="F130" s="183" t="s">
        <v>1373</v>
      </c>
      <c r="G130" s="184" t="s">
        <v>656</v>
      </c>
      <c r="H130" s="185">
        <v>16</v>
      </c>
      <c r="I130" s="186"/>
      <c r="J130" s="187">
        <f t="shared" si="20"/>
        <v>0</v>
      </c>
      <c r="K130" s="183" t="s">
        <v>369</v>
      </c>
      <c r="L130" s="41"/>
      <c r="M130" s="188" t="s">
        <v>21</v>
      </c>
      <c r="N130" s="189" t="s">
        <v>44</v>
      </c>
      <c r="O130" s="66"/>
      <c r="P130" s="190">
        <f t="shared" si="21"/>
        <v>0</v>
      </c>
      <c r="Q130" s="190">
        <v>0</v>
      </c>
      <c r="R130" s="190">
        <f t="shared" si="22"/>
        <v>0</v>
      </c>
      <c r="S130" s="190">
        <v>0</v>
      </c>
      <c r="T130" s="191">
        <f t="shared" si="23"/>
        <v>0</v>
      </c>
      <c r="U130" s="36"/>
      <c r="V130" s="36"/>
      <c r="W130" s="36"/>
      <c r="X130" s="36"/>
      <c r="Y130" s="36"/>
      <c r="Z130" s="36"/>
      <c r="AA130" s="36"/>
      <c r="AB130" s="36"/>
      <c r="AC130" s="36"/>
      <c r="AD130" s="36"/>
      <c r="AE130" s="36"/>
      <c r="AR130" s="192" t="s">
        <v>663</v>
      </c>
      <c r="AT130" s="192" t="s">
        <v>170</v>
      </c>
      <c r="AU130" s="192" t="s">
        <v>81</v>
      </c>
      <c r="AY130" s="19" t="s">
        <v>167</v>
      </c>
      <c r="BE130" s="193">
        <f t="shared" si="24"/>
        <v>0</v>
      </c>
      <c r="BF130" s="193">
        <f t="shared" si="25"/>
        <v>0</v>
      </c>
      <c r="BG130" s="193">
        <f t="shared" si="26"/>
        <v>0</v>
      </c>
      <c r="BH130" s="193">
        <f t="shared" si="27"/>
        <v>0</v>
      </c>
      <c r="BI130" s="193">
        <f t="shared" si="28"/>
        <v>0</v>
      </c>
      <c r="BJ130" s="19" t="s">
        <v>81</v>
      </c>
      <c r="BK130" s="193">
        <f t="shared" si="29"/>
        <v>0</v>
      </c>
      <c r="BL130" s="19" t="s">
        <v>663</v>
      </c>
      <c r="BM130" s="192" t="s">
        <v>653</v>
      </c>
    </row>
    <row r="131" spans="1:65" s="2" customFormat="1" ht="16.5" customHeight="1">
      <c r="A131" s="36"/>
      <c r="B131" s="37"/>
      <c r="C131" s="181" t="s">
        <v>433</v>
      </c>
      <c r="D131" s="181" t="s">
        <v>170</v>
      </c>
      <c r="E131" s="182" t="s">
        <v>1374</v>
      </c>
      <c r="F131" s="183" t="s">
        <v>1375</v>
      </c>
      <c r="G131" s="184" t="s">
        <v>656</v>
      </c>
      <c r="H131" s="185">
        <v>13</v>
      </c>
      <c r="I131" s="186"/>
      <c r="J131" s="187">
        <f t="shared" si="20"/>
        <v>0</v>
      </c>
      <c r="K131" s="183" t="s">
        <v>369</v>
      </c>
      <c r="L131" s="41"/>
      <c r="M131" s="188" t="s">
        <v>21</v>
      </c>
      <c r="N131" s="189" t="s">
        <v>44</v>
      </c>
      <c r="O131" s="66"/>
      <c r="P131" s="190">
        <f t="shared" si="21"/>
        <v>0</v>
      </c>
      <c r="Q131" s="190">
        <v>0</v>
      </c>
      <c r="R131" s="190">
        <f t="shared" si="22"/>
        <v>0</v>
      </c>
      <c r="S131" s="190">
        <v>0</v>
      </c>
      <c r="T131" s="191">
        <f t="shared" si="23"/>
        <v>0</v>
      </c>
      <c r="U131" s="36"/>
      <c r="V131" s="36"/>
      <c r="W131" s="36"/>
      <c r="X131" s="36"/>
      <c r="Y131" s="36"/>
      <c r="Z131" s="36"/>
      <c r="AA131" s="36"/>
      <c r="AB131" s="36"/>
      <c r="AC131" s="36"/>
      <c r="AD131" s="36"/>
      <c r="AE131" s="36"/>
      <c r="AR131" s="192" t="s">
        <v>663</v>
      </c>
      <c r="AT131" s="192" t="s">
        <v>170</v>
      </c>
      <c r="AU131" s="192" t="s">
        <v>81</v>
      </c>
      <c r="AY131" s="19" t="s">
        <v>167</v>
      </c>
      <c r="BE131" s="193">
        <f t="shared" si="24"/>
        <v>0</v>
      </c>
      <c r="BF131" s="193">
        <f t="shared" si="25"/>
        <v>0</v>
      </c>
      <c r="BG131" s="193">
        <f t="shared" si="26"/>
        <v>0</v>
      </c>
      <c r="BH131" s="193">
        <f t="shared" si="27"/>
        <v>0</v>
      </c>
      <c r="BI131" s="193">
        <f t="shared" si="28"/>
        <v>0</v>
      </c>
      <c r="BJ131" s="19" t="s">
        <v>81</v>
      </c>
      <c r="BK131" s="193">
        <f t="shared" si="29"/>
        <v>0</v>
      </c>
      <c r="BL131" s="19" t="s">
        <v>663</v>
      </c>
      <c r="BM131" s="192" t="s">
        <v>663</v>
      </c>
    </row>
    <row r="132" spans="1:65" s="2" customFormat="1" ht="16.5" customHeight="1">
      <c r="A132" s="36"/>
      <c r="B132" s="37"/>
      <c r="C132" s="181" t="s">
        <v>438</v>
      </c>
      <c r="D132" s="181" t="s">
        <v>170</v>
      </c>
      <c r="E132" s="182" t="s">
        <v>1376</v>
      </c>
      <c r="F132" s="183" t="s">
        <v>1377</v>
      </c>
      <c r="G132" s="184" t="s">
        <v>656</v>
      </c>
      <c r="H132" s="185">
        <v>13</v>
      </c>
      <c r="I132" s="186"/>
      <c r="J132" s="187">
        <f t="shared" si="20"/>
        <v>0</v>
      </c>
      <c r="K132" s="183" t="s">
        <v>369</v>
      </c>
      <c r="L132" s="41"/>
      <c r="M132" s="188" t="s">
        <v>21</v>
      </c>
      <c r="N132" s="189" t="s">
        <v>44</v>
      </c>
      <c r="O132" s="66"/>
      <c r="P132" s="190">
        <f t="shared" si="21"/>
        <v>0</v>
      </c>
      <c r="Q132" s="190">
        <v>0</v>
      </c>
      <c r="R132" s="190">
        <f t="shared" si="22"/>
        <v>0</v>
      </c>
      <c r="S132" s="190">
        <v>0</v>
      </c>
      <c r="T132" s="191">
        <f t="shared" si="23"/>
        <v>0</v>
      </c>
      <c r="U132" s="36"/>
      <c r="V132" s="36"/>
      <c r="W132" s="36"/>
      <c r="X132" s="36"/>
      <c r="Y132" s="36"/>
      <c r="Z132" s="36"/>
      <c r="AA132" s="36"/>
      <c r="AB132" s="36"/>
      <c r="AC132" s="36"/>
      <c r="AD132" s="36"/>
      <c r="AE132" s="36"/>
      <c r="AR132" s="192" t="s">
        <v>663</v>
      </c>
      <c r="AT132" s="192" t="s">
        <v>170</v>
      </c>
      <c r="AU132" s="192" t="s">
        <v>81</v>
      </c>
      <c r="AY132" s="19" t="s">
        <v>167</v>
      </c>
      <c r="BE132" s="193">
        <f t="shared" si="24"/>
        <v>0</v>
      </c>
      <c r="BF132" s="193">
        <f t="shared" si="25"/>
        <v>0</v>
      </c>
      <c r="BG132" s="193">
        <f t="shared" si="26"/>
        <v>0</v>
      </c>
      <c r="BH132" s="193">
        <f t="shared" si="27"/>
        <v>0</v>
      </c>
      <c r="BI132" s="193">
        <f t="shared" si="28"/>
        <v>0</v>
      </c>
      <c r="BJ132" s="19" t="s">
        <v>81</v>
      </c>
      <c r="BK132" s="193">
        <f t="shared" si="29"/>
        <v>0</v>
      </c>
      <c r="BL132" s="19" t="s">
        <v>663</v>
      </c>
      <c r="BM132" s="192" t="s">
        <v>675</v>
      </c>
    </row>
    <row r="133" spans="1:65" s="2" customFormat="1" ht="16.5" customHeight="1">
      <c r="A133" s="36"/>
      <c r="B133" s="37"/>
      <c r="C133" s="181" t="s">
        <v>444</v>
      </c>
      <c r="D133" s="181" t="s">
        <v>170</v>
      </c>
      <c r="E133" s="182" t="s">
        <v>1378</v>
      </c>
      <c r="F133" s="183" t="s">
        <v>1379</v>
      </c>
      <c r="G133" s="184" t="s">
        <v>656</v>
      </c>
      <c r="H133" s="185">
        <v>118</v>
      </c>
      <c r="I133" s="186"/>
      <c r="J133" s="187">
        <f t="shared" si="20"/>
        <v>0</v>
      </c>
      <c r="K133" s="183" t="s">
        <v>369</v>
      </c>
      <c r="L133" s="41"/>
      <c r="M133" s="188" t="s">
        <v>21</v>
      </c>
      <c r="N133" s="189" t="s">
        <v>44</v>
      </c>
      <c r="O133" s="66"/>
      <c r="P133" s="190">
        <f t="shared" si="21"/>
        <v>0</v>
      </c>
      <c r="Q133" s="190">
        <v>0</v>
      </c>
      <c r="R133" s="190">
        <f t="shared" si="22"/>
        <v>0</v>
      </c>
      <c r="S133" s="190">
        <v>0</v>
      </c>
      <c r="T133" s="191">
        <f t="shared" si="23"/>
        <v>0</v>
      </c>
      <c r="U133" s="36"/>
      <c r="V133" s="36"/>
      <c r="W133" s="36"/>
      <c r="X133" s="36"/>
      <c r="Y133" s="36"/>
      <c r="Z133" s="36"/>
      <c r="AA133" s="36"/>
      <c r="AB133" s="36"/>
      <c r="AC133" s="36"/>
      <c r="AD133" s="36"/>
      <c r="AE133" s="36"/>
      <c r="AR133" s="192" t="s">
        <v>663</v>
      </c>
      <c r="AT133" s="192" t="s">
        <v>170</v>
      </c>
      <c r="AU133" s="192" t="s">
        <v>81</v>
      </c>
      <c r="AY133" s="19" t="s">
        <v>167</v>
      </c>
      <c r="BE133" s="193">
        <f t="shared" si="24"/>
        <v>0</v>
      </c>
      <c r="BF133" s="193">
        <f t="shared" si="25"/>
        <v>0</v>
      </c>
      <c r="BG133" s="193">
        <f t="shared" si="26"/>
        <v>0</v>
      </c>
      <c r="BH133" s="193">
        <f t="shared" si="27"/>
        <v>0</v>
      </c>
      <c r="BI133" s="193">
        <f t="shared" si="28"/>
        <v>0</v>
      </c>
      <c r="BJ133" s="19" t="s">
        <v>81</v>
      </c>
      <c r="BK133" s="193">
        <f t="shared" si="29"/>
        <v>0</v>
      </c>
      <c r="BL133" s="19" t="s">
        <v>663</v>
      </c>
      <c r="BM133" s="192" t="s">
        <v>685</v>
      </c>
    </row>
    <row r="134" spans="1:65" s="2" customFormat="1" ht="16.5" customHeight="1">
      <c r="A134" s="36"/>
      <c r="B134" s="37"/>
      <c r="C134" s="181" t="s">
        <v>450</v>
      </c>
      <c r="D134" s="181" t="s">
        <v>170</v>
      </c>
      <c r="E134" s="182" t="s">
        <v>1380</v>
      </c>
      <c r="F134" s="183" t="s">
        <v>1381</v>
      </c>
      <c r="G134" s="184" t="s">
        <v>656</v>
      </c>
      <c r="H134" s="185">
        <v>115</v>
      </c>
      <c r="I134" s="186"/>
      <c r="J134" s="187">
        <f t="shared" si="20"/>
        <v>0</v>
      </c>
      <c r="K134" s="183" t="s">
        <v>369</v>
      </c>
      <c r="L134" s="41"/>
      <c r="M134" s="188" t="s">
        <v>21</v>
      </c>
      <c r="N134" s="189" t="s">
        <v>44</v>
      </c>
      <c r="O134" s="66"/>
      <c r="P134" s="190">
        <f t="shared" si="21"/>
        <v>0</v>
      </c>
      <c r="Q134" s="190">
        <v>0</v>
      </c>
      <c r="R134" s="190">
        <f t="shared" si="22"/>
        <v>0</v>
      </c>
      <c r="S134" s="190">
        <v>0</v>
      </c>
      <c r="T134" s="191">
        <f t="shared" si="23"/>
        <v>0</v>
      </c>
      <c r="U134" s="36"/>
      <c r="V134" s="36"/>
      <c r="W134" s="36"/>
      <c r="X134" s="36"/>
      <c r="Y134" s="36"/>
      <c r="Z134" s="36"/>
      <c r="AA134" s="36"/>
      <c r="AB134" s="36"/>
      <c r="AC134" s="36"/>
      <c r="AD134" s="36"/>
      <c r="AE134" s="36"/>
      <c r="AR134" s="192" t="s">
        <v>663</v>
      </c>
      <c r="AT134" s="192" t="s">
        <v>170</v>
      </c>
      <c r="AU134" s="192" t="s">
        <v>81</v>
      </c>
      <c r="AY134" s="19" t="s">
        <v>167</v>
      </c>
      <c r="BE134" s="193">
        <f t="shared" si="24"/>
        <v>0</v>
      </c>
      <c r="BF134" s="193">
        <f t="shared" si="25"/>
        <v>0</v>
      </c>
      <c r="BG134" s="193">
        <f t="shared" si="26"/>
        <v>0</v>
      </c>
      <c r="BH134" s="193">
        <f t="shared" si="27"/>
        <v>0</v>
      </c>
      <c r="BI134" s="193">
        <f t="shared" si="28"/>
        <v>0</v>
      </c>
      <c r="BJ134" s="19" t="s">
        <v>81</v>
      </c>
      <c r="BK134" s="193">
        <f t="shared" si="29"/>
        <v>0</v>
      </c>
      <c r="BL134" s="19" t="s">
        <v>663</v>
      </c>
      <c r="BM134" s="192" t="s">
        <v>699</v>
      </c>
    </row>
    <row r="135" spans="1:65" s="2" customFormat="1" ht="16.5" customHeight="1">
      <c r="A135" s="36"/>
      <c r="B135" s="37"/>
      <c r="C135" s="181" t="s">
        <v>456</v>
      </c>
      <c r="D135" s="181" t="s">
        <v>170</v>
      </c>
      <c r="E135" s="182" t="s">
        <v>1382</v>
      </c>
      <c r="F135" s="183" t="s">
        <v>1383</v>
      </c>
      <c r="G135" s="184" t="s">
        <v>656</v>
      </c>
      <c r="H135" s="185">
        <v>5</v>
      </c>
      <c r="I135" s="186"/>
      <c r="J135" s="187">
        <f t="shared" si="20"/>
        <v>0</v>
      </c>
      <c r="K135" s="183" t="s">
        <v>369</v>
      </c>
      <c r="L135" s="41"/>
      <c r="M135" s="188" t="s">
        <v>21</v>
      </c>
      <c r="N135" s="189" t="s">
        <v>44</v>
      </c>
      <c r="O135" s="66"/>
      <c r="P135" s="190">
        <f t="shared" si="21"/>
        <v>0</v>
      </c>
      <c r="Q135" s="190">
        <v>0</v>
      </c>
      <c r="R135" s="190">
        <f t="shared" si="22"/>
        <v>0</v>
      </c>
      <c r="S135" s="190">
        <v>0</v>
      </c>
      <c r="T135" s="191">
        <f t="shared" si="23"/>
        <v>0</v>
      </c>
      <c r="U135" s="36"/>
      <c r="V135" s="36"/>
      <c r="W135" s="36"/>
      <c r="X135" s="36"/>
      <c r="Y135" s="36"/>
      <c r="Z135" s="36"/>
      <c r="AA135" s="36"/>
      <c r="AB135" s="36"/>
      <c r="AC135" s="36"/>
      <c r="AD135" s="36"/>
      <c r="AE135" s="36"/>
      <c r="AR135" s="192" t="s">
        <v>663</v>
      </c>
      <c r="AT135" s="192" t="s">
        <v>170</v>
      </c>
      <c r="AU135" s="192" t="s">
        <v>81</v>
      </c>
      <c r="AY135" s="19" t="s">
        <v>167</v>
      </c>
      <c r="BE135" s="193">
        <f t="shared" si="24"/>
        <v>0</v>
      </c>
      <c r="BF135" s="193">
        <f t="shared" si="25"/>
        <v>0</v>
      </c>
      <c r="BG135" s="193">
        <f t="shared" si="26"/>
        <v>0</v>
      </c>
      <c r="BH135" s="193">
        <f t="shared" si="27"/>
        <v>0</v>
      </c>
      <c r="BI135" s="193">
        <f t="shared" si="28"/>
        <v>0</v>
      </c>
      <c r="BJ135" s="19" t="s">
        <v>81</v>
      </c>
      <c r="BK135" s="193">
        <f t="shared" si="29"/>
        <v>0</v>
      </c>
      <c r="BL135" s="19" t="s">
        <v>663</v>
      </c>
      <c r="BM135" s="192" t="s">
        <v>709</v>
      </c>
    </row>
    <row r="136" spans="2:63" s="12" customFormat="1" ht="25.9" customHeight="1">
      <c r="B136" s="165"/>
      <c r="C136" s="166"/>
      <c r="D136" s="167" t="s">
        <v>72</v>
      </c>
      <c r="E136" s="168" t="s">
        <v>1384</v>
      </c>
      <c r="F136" s="168" t="s">
        <v>1385</v>
      </c>
      <c r="G136" s="166"/>
      <c r="H136" s="166"/>
      <c r="I136" s="169"/>
      <c r="J136" s="170">
        <f>BK136</f>
        <v>0</v>
      </c>
      <c r="K136" s="166"/>
      <c r="L136" s="171"/>
      <c r="M136" s="172"/>
      <c r="N136" s="173"/>
      <c r="O136" s="173"/>
      <c r="P136" s="174">
        <f>SUM(P137:P144)</f>
        <v>0</v>
      </c>
      <c r="Q136" s="173"/>
      <c r="R136" s="174">
        <f>SUM(R137:R144)</f>
        <v>0</v>
      </c>
      <c r="S136" s="173"/>
      <c r="T136" s="175">
        <f>SUM(T137:T144)</f>
        <v>0</v>
      </c>
      <c r="AR136" s="176" t="s">
        <v>81</v>
      </c>
      <c r="AT136" s="177" t="s">
        <v>72</v>
      </c>
      <c r="AU136" s="177" t="s">
        <v>73</v>
      </c>
      <c r="AY136" s="176" t="s">
        <v>167</v>
      </c>
      <c r="BK136" s="178">
        <f>SUM(BK137:BK144)</f>
        <v>0</v>
      </c>
    </row>
    <row r="137" spans="1:65" s="2" customFormat="1" ht="24.2" customHeight="1">
      <c r="A137" s="36"/>
      <c r="B137" s="37"/>
      <c r="C137" s="181" t="s">
        <v>462</v>
      </c>
      <c r="D137" s="181" t="s">
        <v>170</v>
      </c>
      <c r="E137" s="182" t="s">
        <v>1386</v>
      </c>
      <c r="F137" s="183" t="s">
        <v>1387</v>
      </c>
      <c r="G137" s="184" t="s">
        <v>656</v>
      </c>
      <c r="H137" s="185">
        <v>65</v>
      </c>
      <c r="I137" s="186"/>
      <c r="J137" s="187">
        <f aca="true" t="shared" si="30" ref="J137:J144">ROUND(I137*H137,2)</f>
        <v>0</v>
      </c>
      <c r="K137" s="183" t="s">
        <v>369</v>
      </c>
      <c r="L137" s="41"/>
      <c r="M137" s="188" t="s">
        <v>21</v>
      </c>
      <c r="N137" s="189" t="s">
        <v>44</v>
      </c>
      <c r="O137" s="66"/>
      <c r="P137" s="190">
        <f aca="true" t="shared" si="31" ref="P137:P144">O137*H137</f>
        <v>0</v>
      </c>
      <c r="Q137" s="190">
        <v>0</v>
      </c>
      <c r="R137" s="190">
        <f aca="true" t="shared" si="32" ref="R137:R144">Q137*H137</f>
        <v>0</v>
      </c>
      <c r="S137" s="190">
        <v>0</v>
      </c>
      <c r="T137" s="191">
        <f aca="true" t="shared" si="33" ref="T137:T144">S137*H137</f>
        <v>0</v>
      </c>
      <c r="U137" s="36"/>
      <c r="V137" s="36"/>
      <c r="W137" s="36"/>
      <c r="X137" s="36"/>
      <c r="Y137" s="36"/>
      <c r="Z137" s="36"/>
      <c r="AA137" s="36"/>
      <c r="AB137" s="36"/>
      <c r="AC137" s="36"/>
      <c r="AD137" s="36"/>
      <c r="AE137" s="36"/>
      <c r="AR137" s="192" t="s">
        <v>663</v>
      </c>
      <c r="AT137" s="192" t="s">
        <v>170</v>
      </c>
      <c r="AU137" s="192" t="s">
        <v>81</v>
      </c>
      <c r="AY137" s="19" t="s">
        <v>167</v>
      </c>
      <c r="BE137" s="193">
        <f aca="true" t="shared" si="34" ref="BE137:BE144">IF(N137="základní",J137,0)</f>
        <v>0</v>
      </c>
      <c r="BF137" s="193">
        <f aca="true" t="shared" si="35" ref="BF137:BF144">IF(N137="snížená",J137,0)</f>
        <v>0</v>
      </c>
      <c r="BG137" s="193">
        <f aca="true" t="shared" si="36" ref="BG137:BG144">IF(N137="zákl. přenesená",J137,0)</f>
        <v>0</v>
      </c>
      <c r="BH137" s="193">
        <f aca="true" t="shared" si="37" ref="BH137:BH144">IF(N137="sníž. přenesená",J137,0)</f>
        <v>0</v>
      </c>
      <c r="BI137" s="193">
        <f aca="true" t="shared" si="38" ref="BI137:BI144">IF(N137="nulová",J137,0)</f>
        <v>0</v>
      </c>
      <c r="BJ137" s="19" t="s">
        <v>81</v>
      </c>
      <c r="BK137" s="193">
        <f aca="true" t="shared" si="39" ref="BK137:BK144">ROUND(I137*H137,2)</f>
        <v>0</v>
      </c>
      <c r="BL137" s="19" t="s">
        <v>663</v>
      </c>
      <c r="BM137" s="192" t="s">
        <v>720</v>
      </c>
    </row>
    <row r="138" spans="1:65" s="2" customFormat="1" ht="16.5" customHeight="1">
      <c r="A138" s="36"/>
      <c r="B138" s="37"/>
      <c r="C138" s="181" t="s">
        <v>468</v>
      </c>
      <c r="D138" s="181" t="s">
        <v>170</v>
      </c>
      <c r="E138" s="182" t="s">
        <v>1388</v>
      </c>
      <c r="F138" s="183" t="s">
        <v>1389</v>
      </c>
      <c r="G138" s="184" t="s">
        <v>656</v>
      </c>
      <c r="H138" s="185">
        <v>32</v>
      </c>
      <c r="I138" s="186"/>
      <c r="J138" s="187">
        <f t="shared" si="30"/>
        <v>0</v>
      </c>
      <c r="K138" s="183" t="s">
        <v>369</v>
      </c>
      <c r="L138" s="41"/>
      <c r="M138" s="188" t="s">
        <v>21</v>
      </c>
      <c r="N138" s="189" t="s">
        <v>44</v>
      </c>
      <c r="O138" s="66"/>
      <c r="P138" s="190">
        <f t="shared" si="31"/>
        <v>0</v>
      </c>
      <c r="Q138" s="190">
        <v>0</v>
      </c>
      <c r="R138" s="190">
        <f t="shared" si="32"/>
        <v>0</v>
      </c>
      <c r="S138" s="190">
        <v>0</v>
      </c>
      <c r="T138" s="191">
        <f t="shared" si="33"/>
        <v>0</v>
      </c>
      <c r="U138" s="36"/>
      <c r="V138" s="36"/>
      <c r="W138" s="36"/>
      <c r="X138" s="36"/>
      <c r="Y138" s="36"/>
      <c r="Z138" s="36"/>
      <c r="AA138" s="36"/>
      <c r="AB138" s="36"/>
      <c r="AC138" s="36"/>
      <c r="AD138" s="36"/>
      <c r="AE138" s="36"/>
      <c r="AR138" s="192" t="s">
        <v>663</v>
      </c>
      <c r="AT138" s="192" t="s">
        <v>170</v>
      </c>
      <c r="AU138" s="192" t="s">
        <v>81</v>
      </c>
      <c r="AY138" s="19" t="s">
        <v>167</v>
      </c>
      <c r="BE138" s="193">
        <f t="shared" si="34"/>
        <v>0</v>
      </c>
      <c r="BF138" s="193">
        <f t="shared" si="35"/>
        <v>0</v>
      </c>
      <c r="BG138" s="193">
        <f t="shared" si="36"/>
        <v>0</v>
      </c>
      <c r="BH138" s="193">
        <f t="shared" si="37"/>
        <v>0</v>
      </c>
      <c r="BI138" s="193">
        <f t="shared" si="38"/>
        <v>0</v>
      </c>
      <c r="BJ138" s="19" t="s">
        <v>81</v>
      </c>
      <c r="BK138" s="193">
        <f t="shared" si="39"/>
        <v>0</v>
      </c>
      <c r="BL138" s="19" t="s">
        <v>663</v>
      </c>
      <c r="BM138" s="192" t="s">
        <v>733</v>
      </c>
    </row>
    <row r="139" spans="1:65" s="2" customFormat="1" ht="24.2" customHeight="1">
      <c r="A139" s="36"/>
      <c r="B139" s="37"/>
      <c r="C139" s="181" t="s">
        <v>481</v>
      </c>
      <c r="D139" s="181" t="s">
        <v>170</v>
      </c>
      <c r="E139" s="182" t="s">
        <v>1390</v>
      </c>
      <c r="F139" s="183" t="s">
        <v>1391</v>
      </c>
      <c r="G139" s="184" t="s">
        <v>656</v>
      </c>
      <c r="H139" s="185">
        <v>8</v>
      </c>
      <c r="I139" s="186"/>
      <c r="J139" s="187">
        <f t="shared" si="30"/>
        <v>0</v>
      </c>
      <c r="K139" s="183" t="s">
        <v>369</v>
      </c>
      <c r="L139" s="41"/>
      <c r="M139" s="188" t="s">
        <v>21</v>
      </c>
      <c r="N139" s="189" t="s">
        <v>44</v>
      </c>
      <c r="O139" s="66"/>
      <c r="P139" s="190">
        <f t="shared" si="31"/>
        <v>0</v>
      </c>
      <c r="Q139" s="190">
        <v>0</v>
      </c>
      <c r="R139" s="190">
        <f t="shared" si="32"/>
        <v>0</v>
      </c>
      <c r="S139" s="190">
        <v>0</v>
      </c>
      <c r="T139" s="191">
        <f t="shared" si="33"/>
        <v>0</v>
      </c>
      <c r="U139" s="36"/>
      <c r="V139" s="36"/>
      <c r="W139" s="36"/>
      <c r="X139" s="36"/>
      <c r="Y139" s="36"/>
      <c r="Z139" s="36"/>
      <c r="AA139" s="36"/>
      <c r="AB139" s="36"/>
      <c r="AC139" s="36"/>
      <c r="AD139" s="36"/>
      <c r="AE139" s="36"/>
      <c r="AR139" s="192" t="s">
        <v>663</v>
      </c>
      <c r="AT139" s="192" t="s">
        <v>170</v>
      </c>
      <c r="AU139" s="192" t="s">
        <v>81</v>
      </c>
      <c r="AY139" s="19" t="s">
        <v>167</v>
      </c>
      <c r="BE139" s="193">
        <f t="shared" si="34"/>
        <v>0</v>
      </c>
      <c r="BF139" s="193">
        <f t="shared" si="35"/>
        <v>0</v>
      </c>
      <c r="BG139" s="193">
        <f t="shared" si="36"/>
        <v>0</v>
      </c>
      <c r="BH139" s="193">
        <f t="shared" si="37"/>
        <v>0</v>
      </c>
      <c r="BI139" s="193">
        <f t="shared" si="38"/>
        <v>0</v>
      </c>
      <c r="BJ139" s="19" t="s">
        <v>81</v>
      </c>
      <c r="BK139" s="193">
        <f t="shared" si="39"/>
        <v>0</v>
      </c>
      <c r="BL139" s="19" t="s">
        <v>663</v>
      </c>
      <c r="BM139" s="192" t="s">
        <v>743</v>
      </c>
    </row>
    <row r="140" spans="1:65" s="2" customFormat="1" ht="16.5" customHeight="1">
      <c r="A140" s="36"/>
      <c r="B140" s="37"/>
      <c r="C140" s="181" t="s">
        <v>496</v>
      </c>
      <c r="D140" s="181" t="s">
        <v>170</v>
      </c>
      <c r="E140" s="182" t="s">
        <v>1392</v>
      </c>
      <c r="F140" s="183" t="s">
        <v>1393</v>
      </c>
      <c r="G140" s="184" t="s">
        <v>656</v>
      </c>
      <c r="H140" s="185">
        <v>16</v>
      </c>
      <c r="I140" s="186"/>
      <c r="J140" s="187">
        <f t="shared" si="30"/>
        <v>0</v>
      </c>
      <c r="K140" s="183" t="s">
        <v>369</v>
      </c>
      <c r="L140" s="41"/>
      <c r="M140" s="188" t="s">
        <v>21</v>
      </c>
      <c r="N140" s="189" t="s">
        <v>44</v>
      </c>
      <c r="O140" s="66"/>
      <c r="P140" s="190">
        <f t="shared" si="31"/>
        <v>0</v>
      </c>
      <c r="Q140" s="190">
        <v>0</v>
      </c>
      <c r="R140" s="190">
        <f t="shared" si="32"/>
        <v>0</v>
      </c>
      <c r="S140" s="190">
        <v>0</v>
      </c>
      <c r="T140" s="191">
        <f t="shared" si="33"/>
        <v>0</v>
      </c>
      <c r="U140" s="36"/>
      <c r="V140" s="36"/>
      <c r="W140" s="36"/>
      <c r="X140" s="36"/>
      <c r="Y140" s="36"/>
      <c r="Z140" s="36"/>
      <c r="AA140" s="36"/>
      <c r="AB140" s="36"/>
      <c r="AC140" s="36"/>
      <c r="AD140" s="36"/>
      <c r="AE140" s="36"/>
      <c r="AR140" s="192" t="s">
        <v>663</v>
      </c>
      <c r="AT140" s="192" t="s">
        <v>170</v>
      </c>
      <c r="AU140" s="192" t="s">
        <v>81</v>
      </c>
      <c r="AY140" s="19" t="s">
        <v>167</v>
      </c>
      <c r="BE140" s="193">
        <f t="shared" si="34"/>
        <v>0</v>
      </c>
      <c r="BF140" s="193">
        <f t="shared" si="35"/>
        <v>0</v>
      </c>
      <c r="BG140" s="193">
        <f t="shared" si="36"/>
        <v>0</v>
      </c>
      <c r="BH140" s="193">
        <f t="shared" si="37"/>
        <v>0</v>
      </c>
      <c r="BI140" s="193">
        <f t="shared" si="38"/>
        <v>0</v>
      </c>
      <c r="BJ140" s="19" t="s">
        <v>81</v>
      </c>
      <c r="BK140" s="193">
        <f t="shared" si="39"/>
        <v>0</v>
      </c>
      <c r="BL140" s="19" t="s">
        <v>663</v>
      </c>
      <c r="BM140" s="192" t="s">
        <v>754</v>
      </c>
    </row>
    <row r="141" spans="1:65" s="2" customFormat="1" ht="16.5" customHeight="1">
      <c r="A141" s="36"/>
      <c r="B141" s="37"/>
      <c r="C141" s="181" t="s">
        <v>502</v>
      </c>
      <c r="D141" s="181" t="s">
        <v>170</v>
      </c>
      <c r="E141" s="182" t="s">
        <v>1394</v>
      </c>
      <c r="F141" s="183" t="s">
        <v>1395</v>
      </c>
      <c r="G141" s="184" t="s">
        <v>656</v>
      </c>
      <c r="H141" s="185">
        <v>8</v>
      </c>
      <c r="I141" s="186"/>
      <c r="J141" s="187">
        <f t="shared" si="30"/>
        <v>0</v>
      </c>
      <c r="K141" s="183" t="s">
        <v>369</v>
      </c>
      <c r="L141" s="41"/>
      <c r="M141" s="188" t="s">
        <v>21</v>
      </c>
      <c r="N141" s="189" t="s">
        <v>44</v>
      </c>
      <c r="O141" s="66"/>
      <c r="P141" s="190">
        <f t="shared" si="31"/>
        <v>0</v>
      </c>
      <c r="Q141" s="190">
        <v>0</v>
      </c>
      <c r="R141" s="190">
        <f t="shared" si="32"/>
        <v>0</v>
      </c>
      <c r="S141" s="190">
        <v>0</v>
      </c>
      <c r="T141" s="191">
        <f t="shared" si="33"/>
        <v>0</v>
      </c>
      <c r="U141" s="36"/>
      <c r="V141" s="36"/>
      <c r="W141" s="36"/>
      <c r="X141" s="36"/>
      <c r="Y141" s="36"/>
      <c r="Z141" s="36"/>
      <c r="AA141" s="36"/>
      <c r="AB141" s="36"/>
      <c r="AC141" s="36"/>
      <c r="AD141" s="36"/>
      <c r="AE141" s="36"/>
      <c r="AR141" s="192" t="s">
        <v>663</v>
      </c>
      <c r="AT141" s="192" t="s">
        <v>170</v>
      </c>
      <c r="AU141" s="192" t="s">
        <v>81</v>
      </c>
      <c r="AY141" s="19" t="s">
        <v>167</v>
      </c>
      <c r="BE141" s="193">
        <f t="shared" si="34"/>
        <v>0</v>
      </c>
      <c r="BF141" s="193">
        <f t="shared" si="35"/>
        <v>0</v>
      </c>
      <c r="BG141" s="193">
        <f t="shared" si="36"/>
        <v>0</v>
      </c>
      <c r="BH141" s="193">
        <f t="shared" si="37"/>
        <v>0</v>
      </c>
      <c r="BI141" s="193">
        <f t="shared" si="38"/>
        <v>0</v>
      </c>
      <c r="BJ141" s="19" t="s">
        <v>81</v>
      </c>
      <c r="BK141" s="193">
        <f t="shared" si="39"/>
        <v>0</v>
      </c>
      <c r="BL141" s="19" t="s">
        <v>663</v>
      </c>
      <c r="BM141" s="192" t="s">
        <v>773</v>
      </c>
    </row>
    <row r="142" spans="1:65" s="2" customFormat="1" ht="16.5" customHeight="1">
      <c r="A142" s="36"/>
      <c r="B142" s="37"/>
      <c r="C142" s="181" t="s">
        <v>507</v>
      </c>
      <c r="D142" s="181" t="s">
        <v>170</v>
      </c>
      <c r="E142" s="182" t="s">
        <v>1396</v>
      </c>
      <c r="F142" s="183" t="s">
        <v>1397</v>
      </c>
      <c r="G142" s="184" t="s">
        <v>656</v>
      </c>
      <c r="H142" s="185">
        <v>8</v>
      </c>
      <c r="I142" s="186"/>
      <c r="J142" s="187">
        <f t="shared" si="30"/>
        <v>0</v>
      </c>
      <c r="K142" s="183" t="s">
        <v>369</v>
      </c>
      <c r="L142" s="41"/>
      <c r="M142" s="188" t="s">
        <v>21</v>
      </c>
      <c r="N142" s="189" t="s">
        <v>44</v>
      </c>
      <c r="O142" s="66"/>
      <c r="P142" s="190">
        <f t="shared" si="31"/>
        <v>0</v>
      </c>
      <c r="Q142" s="190">
        <v>0</v>
      </c>
      <c r="R142" s="190">
        <f t="shared" si="32"/>
        <v>0</v>
      </c>
      <c r="S142" s="190">
        <v>0</v>
      </c>
      <c r="T142" s="191">
        <f t="shared" si="33"/>
        <v>0</v>
      </c>
      <c r="U142" s="36"/>
      <c r="V142" s="36"/>
      <c r="W142" s="36"/>
      <c r="X142" s="36"/>
      <c r="Y142" s="36"/>
      <c r="Z142" s="36"/>
      <c r="AA142" s="36"/>
      <c r="AB142" s="36"/>
      <c r="AC142" s="36"/>
      <c r="AD142" s="36"/>
      <c r="AE142" s="36"/>
      <c r="AR142" s="192" t="s">
        <v>663</v>
      </c>
      <c r="AT142" s="192" t="s">
        <v>170</v>
      </c>
      <c r="AU142" s="192" t="s">
        <v>81</v>
      </c>
      <c r="AY142" s="19" t="s">
        <v>167</v>
      </c>
      <c r="BE142" s="193">
        <f t="shared" si="34"/>
        <v>0</v>
      </c>
      <c r="BF142" s="193">
        <f t="shared" si="35"/>
        <v>0</v>
      </c>
      <c r="BG142" s="193">
        <f t="shared" si="36"/>
        <v>0</v>
      </c>
      <c r="BH142" s="193">
        <f t="shared" si="37"/>
        <v>0</v>
      </c>
      <c r="BI142" s="193">
        <f t="shared" si="38"/>
        <v>0</v>
      </c>
      <c r="BJ142" s="19" t="s">
        <v>81</v>
      </c>
      <c r="BK142" s="193">
        <f t="shared" si="39"/>
        <v>0</v>
      </c>
      <c r="BL142" s="19" t="s">
        <v>663</v>
      </c>
      <c r="BM142" s="192" t="s">
        <v>784</v>
      </c>
    </row>
    <row r="143" spans="1:65" s="2" customFormat="1" ht="24.2" customHeight="1">
      <c r="A143" s="36"/>
      <c r="B143" s="37"/>
      <c r="C143" s="181" t="s">
        <v>514</v>
      </c>
      <c r="D143" s="181" t="s">
        <v>170</v>
      </c>
      <c r="E143" s="182" t="s">
        <v>1398</v>
      </c>
      <c r="F143" s="183" t="s">
        <v>1399</v>
      </c>
      <c r="G143" s="184" t="s">
        <v>656</v>
      </c>
      <c r="H143" s="185">
        <v>7</v>
      </c>
      <c r="I143" s="186"/>
      <c r="J143" s="187">
        <f t="shared" si="30"/>
        <v>0</v>
      </c>
      <c r="K143" s="183" t="s">
        <v>369</v>
      </c>
      <c r="L143" s="41"/>
      <c r="M143" s="188" t="s">
        <v>21</v>
      </c>
      <c r="N143" s="189" t="s">
        <v>44</v>
      </c>
      <c r="O143" s="66"/>
      <c r="P143" s="190">
        <f t="shared" si="31"/>
        <v>0</v>
      </c>
      <c r="Q143" s="190">
        <v>0</v>
      </c>
      <c r="R143" s="190">
        <f t="shared" si="32"/>
        <v>0</v>
      </c>
      <c r="S143" s="190">
        <v>0</v>
      </c>
      <c r="T143" s="191">
        <f t="shared" si="33"/>
        <v>0</v>
      </c>
      <c r="U143" s="36"/>
      <c r="V143" s="36"/>
      <c r="W143" s="36"/>
      <c r="X143" s="36"/>
      <c r="Y143" s="36"/>
      <c r="Z143" s="36"/>
      <c r="AA143" s="36"/>
      <c r="AB143" s="36"/>
      <c r="AC143" s="36"/>
      <c r="AD143" s="36"/>
      <c r="AE143" s="36"/>
      <c r="AR143" s="192" t="s">
        <v>663</v>
      </c>
      <c r="AT143" s="192" t="s">
        <v>170</v>
      </c>
      <c r="AU143" s="192" t="s">
        <v>81</v>
      </c>
      <c r="AY143" s="19" t="s">
        <v>167</v>
      </c>
      <c r="BE143" s="193">
        <f t="shared" si="34"/>
        <v>0</v>
      </c>
      <c r="BF143" s="193">
        <f t="shared" si="35"/>
        <v>0</v>
      </c>
      <c r="BG143" s="193">
        <f t="shared" si="36"/>
        <v>0</v>
      </c>
      <c r="BH143" s="193">
        <f t="shared" si="37"/>
        <v>0</v>
      </c>
      <c r="BI143" s="193">
        <f t="shared" si="38"/>
        <v>0</v>
      </c>
      <c r="BJ143" s="19" t="s">
        <v>81</v>
      </c>
      <c r="BK143" s="193">
        <f t="shared" si="39"/>
        <v>0</v>
      </c>
      <c r="BL143" s="19" t="s">
        <v>663</v>
      </c>
      <c r="BM143" s="192" t="s">
        <v>794</v>
      </c>
    </row>
    <row r="144" spans="1:65" s="2" customFormat="1" ht="16.5" customHeight="1">
      <c r="A144" s="36"/>
      <c r="B144" s="37"/>
      <c r="C144" s="181" t="s">
        <v>521</v>
      </c>
      <c r="D144" s="181" t="s">
        <v>170</v>
      </c>
      <c r="E144" s="182" t="s">
        <v>1400</v>
      </c>
      <c r="F144" s="183" t="s">
        <v>1401</v>
      </c>
      <c r="G144" s="184" t="s">
        <v>656</v>
      </c>
      <c r="H144" s="185">
        <v>2</v>
      </c>
      <c r="I144" s="186"/>
      <c r="J144" s="187">
        <f t="shared" si="30"/>
        <v>0</v>
      </c>
      <c r="K144" s="183" t="s">
        <v>369</v>
      </c>
      <c r="L144" s="41"/>
      <c r="M144" s="188" t="s">
        <v>21</v>
      </c>
      <c r="N144" s="189" t="s">
        <v>44</v>
      </c>
      <c r="O144" s="66"/>
      <c r="P144" s="190">
        <f t="shared" si="31"/>
        <v>0</v>
      </c>
      <c r="Q144" s="190">
        <v>0</v>
      </c>
      <c r="R144" s="190">
        <f t="shared" si="32"/>
        <v>0</v>
      </c>
      <c r="S144" s="190">
        <v>0</v>
      </c>
      <c r="T144" s="191">
        <f t="shared" si="33"/>
        <v>0</v>
      </c>
      <c r="U144" s="36"/>
      <c r="V144" s="36"/>
      <c r="W144" s="36"/>
      <c r="X144" s="36"/>
      <c r="Y144" s="36"/>
      <c r="Z144" s="36"/>
      <c r="AA144" s="36"/>
      <c r="AB144" s="36"/>
      <c r="AC144" s="36"/>
      <c r="AD144" s="36"/>
      <c r="AE144" s="36"/>
      <c r="AR144" s="192" t="s">
        <v>663</v>
      </c>
      <c r="AT144" s="192" t="s">
        <v>170</v>
      </c>
      <c r="AU144" s="192" t="s">
        <v>81</v>
      </c>
      <c r="AY144" s="19" t="s">
        <v>167</v>
      </c>
      <c r="BE144" s="193">
        <f t="shared" si="34"/>
        <v>0</v>
      </c>
      <c r="BF144" s="193">
        <f t="shared" si="35"/>
        <v>0</v>
      </c>
      <c r="BG144" s="193">
        <f t="shared" si="36"/>
        <v>0</v>
      </c>
      <c r="BH144" s="193">
        <f t="shared" si="37"/>
        <v>0</v>
      </c>
      <c r="BI144" s="193">
        <f t="shared" si="38"/>
        <v>0</v>
      </c>
      <c r="BJ144" s="19" t="s">
        <v>81</v>
      </c>
      <c r="BK144" s="193">
        <f t="shared" si="39"/>
        <v>0</v>
      </c>
      <c r="BL144" s="19" t="s">
        <v>663</v>
      </c>
      <c r="BM144" s="192" t="s">
        <v>805</v>
      </c>
    </row>
    <row r="145" spans="2:63" s="12" customFormat="1" ht="25.9" customHeight="1">
      <c r="B145" s="165"/>
      <c r="C145" s="166"/>
      <c r="D145" s="167" t="s">
        <v>72</v>
      </c>
      <c r="E145" s="168" t="s">
        <v>1402</v>
      </c>
      <c r="F145" s="168" t="s">
        <v>1403</v>
      </c>
      <c r="G145" s="166"/>
      <c r="H145" s="166"/>
      <c r="I145" s="169"/>
      <c r="J145" s="170">
        <f>BK145</f>
        <v>0</v>
      </c>
      <c r="K145" s="166"/>
      <c r="L145" s="171"/>
      <c r="M145" s="172"/>
      <c r="N145" s="173"/>
      <c r="O145" s="173"/>
      <c r="P145" s="174">
        <f>P146</f>
        <v>0</v>
      </c>
      <c r="Q145" s="173"/>
      <c r="R145" s="174">
        <f>R146</f>
        <v>0</v>
      </c>
      <c r="S145" s="173"/>
      <c r="T145" s="175">
        <f>T146</f>
        <v>0</v>
      </c>
      <c r="AR145" s="176" t="s">
        <v>81</v>
      </c>
      <c r="AT145" s="177" t="s">
        <v>72</v>
      </c>
      <c r="AU145" s="177" t="s">
        <v>73</v>
      </c>
      <c r="AY145" s="176" t="s">
        <v>167</v>
      </c>
      <c r="BK145" s="178">
        <f>BK146</f>
        <v>0</v>
      </c>
    </row>
    <row r="146" spans="1:65" s="2" customFormat="1" ht="16.5" customHeight="1">
      <c r="A146" s="36"/>
      <c r="B146" s="37"/>
      <c r="C146" s="181" t="s">
        <v>530</v>
      </c>
      <c r="D146" s="181" t="s">
        <v>170</v>
      </c>
      <c r="E146" s="182" t="s">
        <v>1404</v>
      </c>
      <c r="F146" s="183" t="s">
        <v>1405</v>
      </c>
      <c r="G146" s="184" t="s">
        <v>106</v>
      </c>
      <c r="H146" s="185">
        <v>0.5</v>
      </c>
      <c r="I146" s="186"/>
      <c r="J146" s="187">
        <f>ROUND(I146*H146,2)</f>
        <v>0</v>
      </c>
      <c r="K146" s="183" t="s">
        <v>369</v>
      </c>
      <c r="L146" s="41"/>
      <c r="M146" s="188" t="s">
        <v>21</v>
      </c>
      <c r="N146" s="189" t="s">
        <v>44</v>
      </c>
      <c r="O146" s="66"/>
      <c r="P146" s="190">
        <f>O146*H146</f>
        <v>0</v>
      </c>
      <c r="Q146" s="190">
        <v>0</v>
      </c>
      <c r="R146" s="190">
        <f>Q146*H146</f>
        <v>0</v>
      </c>
      <c r="S146" s="190">
        <v>0</v>
      </c>
      <c r="T146" s="191">
        <f>S146*H146</f>
        <v>0</v>
      </c>
      <c r="U146" s="36"/>
      <c r="V146" s="36"/>
      <c r="W146" s="36"/>
      <c r="X146" s="36"/>
      <c r="Y146" s="36"/>
      <c r="Z146" s="36"/>
      <c r="AA146" s="36"/>
      <c r="AB146" s="36"/>
      <c r="AC146" s="36"/>
      <c r="AD146" s="36"/>
      <c r="AE146" s="36"/>
      <c r="AR146" s="192" t="s">
        <v>663</v>
      </c>
      <c r="AT146" s="192" t="s">
        <v>170</v>
      </c>
      <c r="AU146" s="192" t="s">
        <v>81</v>
      </c>
      <c r="AY146" s="19" t="s">
        <v>167</v>
      </c>
      <c r="BE146" s="193">
        <f>IF(N146="základní",J146,0)</f>
        <v>0</v>
      </c>
      <c r="BF146" s="193">
        <f>IF(N146="snížená",J146,0)</f>
        <v>0</v>
      </c>
      <c r="BG146" s="193">
        <f>IF(N146="zákl. přenesená",J146,0)</f>
        <v>0</v>
      </c>
      <c r="BH146" s="193">
        <f>IF(N146="sníž. přenesená",J146,0)</f>
        <v>0</v>
      </c>
      <c r="BI146" s="193">
        <f>IF(N146="nulová",J146,0)</f>
        <v>0</v>
      </c>
      <c r="BJ146" s="19" t="s">
        <v>81</v>
      </c>
      <c r="BK146" s="193">
        <f>ROUND(I146*H146,2)</f>
        <v>0</v>
      </c>
      <c r="BL146" s="19" t="s">
        <v>663</v>
      </c>
      <c r="BM146" s="192" t="s">
        <v>818</v>
      </c>
    </row>
    <row r="147" spans="2:63" s="12" customFormat="1" ht="25.9" customHeight="1">
      <c r="B147" s="165"/>
      <c r="C147" s="166"/>
      <c r="D147" s="167" t="s">
        <v>72</v>
      </c>
      <c r="E147" s="168" t="s">
        <v>1406</v>
      </c>
      <c r="F147" s="168" t="s">
        <v>1407</v>
      </c>
      <c r="G147" s="166"/>
      <c r="H147" s="166"/>
      <c r="I147" s="169"/>
      <c r="J147" s="170">
        <f>BK147</f>
        <v>0</v>
      </c>
      <c r="K147" s="166"/>
      <c r="L147" s="171"/>
      <c r="M147" s="172"/>
      <c r="N147" s="173"/>
      <c r="O147" s="173"/>
      <c r="P147" s="174">
        <f>SUM(P148:P152)</f>
        <v>0</v>
      </c>
      <c r="Q147" s="173"/>
      <c r="R147" s="174">
        <f>SUM(R148:R152)</f>
        <v>0</v>
      </c>
      <c r="S147" s="173"/>
      <c r="T147" s="175">
        <f>SUM(T148:T152)</f>
        <v>0</v>
      </c>
      <c r="AR147" s="176" t="s">
        <v>81</v>
      </c>
      <c r="AT147" s="177" t="s">
        <v>72</v>
      </c>
      <c r="AU147" s="177" t="s">
        <v>73</v>
      </c>
      <c r="AY147" s="176" t="s">
        <v>167</v>
      </c>
      <c r="BK147" s="178">
        <f>SUM(BK148:BK152)</f>
        <v>0</v>
      </c>
    </row>
    <row r="148" spans="1:65" s="2" customFormat="1" ht="16.5" customHeight="1">
      <c r="A148" s="36"/>
      <c r="B148" s="37"/>
      <c r="C148" s="181" t="s">
        <v>536</v>
      </c>
      <c r="D148" s="181" t="s">
        <v>170</v>
      </c>
      <c r="E148" s="182" t="s">
        <v>1408</v>
      </c>
      <c r="F148" s="183" t="s">
        <v>1409</v>
      </c>
      <c r="G148" s="184" t="s">
        <v>656</v>
      </c>
      <c r="H148" s="185">
        <v>32</v>
      </c>
      <c r="I148" s="186"/>
      <c r="J148" s="187">
        <f>ROUND(I148*H148,2)</f>
        <v>0</v>
      </c>
      <c r="K148" s="183" t="s">
        <v>369</v>
      </c>
      <c r="L148" s="41"/>
      <c r="M148" s="188" t="s">
        <v>21</v>
      </c>
      <c r="N148" s="189" t="s">
        <v>44</v>
      </c>
      <c r="O148" s="66"/>
      <c r="P148" s="190">
        <f>O148*H148</f>
        <v>0</v>
      </c>
      <c r="Q148" s="190">
        <v>0</v>
      </c>
      <c r="R148" s="190">
        <f>Q148*H148</f>
        <v>0</v>
      </c>
      <c r="S148" s="190">
        <v>0</v>
      </c>
      <c r="T148" s="191">
        <f>S148*H148</f>
        <v>0</v>
      </c>
      <c r="U148" s="36"/>
      <c r="V148" s="36"/>
      <c r="W148" s="36"/>
      <c r="X148" s="36"/>
      <c r="Y148" s="36"/>
      <c r="Z148" s="36"/>
      <c r="AA148" s="36"/>
      <c r="AB148" s="36"/>
      <c r="AC148" s="36"/>
      <c r="AD148" s="36"/>
      <c r="AE148" s="36"/>
      <c r="AR148" s="192" t="s">
        <v>174</v>
      </c>
      <c r="AT148" s="192" t="s">
        <v>170</v>
      </c>
      <c r="AU148" s="192" t="s">
        <v>81</v>
      </c>
      <c r="AY148" s="19" t="s">
        <v>167</v>
      </c>
      <c r="BE148" s="193">
        <f>IF(N148="základní",J148,0)</f>
        <v>0</v>
      </c>
      <c r="BF148" s="193">
        <f>IF(N148="snížená",J148,0)</f>
        <v>0</v>
      </c>
      <c r="BG148" s="193">
        <f>IF(N148="zákl. přenesená",J148,0)</f>
        <v>0</v>
      </c>
      <c r="BH148" s="193">
        <f>IF(N148="sníž. přenesená",J148,0)</f>
        <v>0</v>
      </c>
      <c r="BI148" s="193">
        <f>IF(N148="nulová",J148,0)</f>
        <v>0</v>
      </c>
      <c r="BJ148" s="19" t="s">
        <v>81</v>
      </c>
      <c r="BK148" s="193">
        <f>ROUND(I148*H148,2)</f>
        <v>0</v>
      </c>
      <c r="BL148" s="19" t="s">
        <v>174</v>
      </c>
      <c r="BM148" s="192" t="s">
        <v>829</v>
      </c>
    </row>
    <row r="149" spans="1:65" s="2" customFormat="1" ht="16.5" customHeight="1">
      <c r="A149" s="36"/>
      <c r="B149" s="37"/>
      <c r="C149" s="181" t="s">
        <v>542</v>
      </c>
      <c r="D149" s="181" t="s">
        <v>170</v>
      </c>
      <c r="E149" s="182" t="s">
        <v>1410</v>
      </c>
      <c r="F149" s="183" t="s">
        <v>1411</v>
      </c>
      <c r="G149" s="184" t="s">
        <v>656</v>
      </c>
      <c r="H149" s="185">
        <v>15</v>
      </c>
      <c r="I149" s="186"/>
      <c r="J149" s="187">
        <f>ROUND(I149*H149,2)</f>
        <v>0</v>
      </c>
      <c r="K149" s="183" t="s">
        <v>369</v>
      </c>
      <c r="L149" s="41"/>
      <c r="M149" s="188" t="s">
        <v>21</v>
      </c>
      <c r="N149" s="189" t="s">
        <v>44</v>
      </c>
      <c r="O149" s="66"/>
      <c r="P149" s="190">
        <f>O149*H149</f>
        <v>0</v>
      </c>
      <c r="Q149" s="190">
        <v>0</v>
      </c>
      <c r="R149" s="190">
        <f>Q149*H149</f>
        <v>0</v>
      </c>
      <c r="S149" s="190">
        <v>0</v>
      </c>
      <c r="T149" s="191">
        <f>S149*H149</f>
        <v>0</v>
      </c>
      <c r="U149" s="36"/>
      <c r="V149" s="36"/>
      <c r="W149" s="36"/>
      <c r="X149" s="36"/>
      <c r="Y149" s="36"/>
      <c r="Z149" s="36"/>
      <c r="AA149" s="36"/>
      <c r="AB149" s="36"/>
      <c r="AC149" s="36"/>
      <c r="AD149" s="36"/>
      <c r="AE149" s="36"/>
      <c r="AR149" s="192" t="s">
        <v>174</v>
      </c>
      <c r="AT149" s="192" t="s">
        <v>170</v>
      </c>
      <c r="AU149" s="192" t="s">
        <v>81</v>
      </c>
      <c r="AY149" s="19" t="s">
        <v>167</v>
      </c>
      <c r="BE149" s="193">
        <f>IF(N149="základní",J149,0)</f>
        <v>0</v>
      </c>
      <c r="BF149" s="193">
        <f>IF(N149="snížená",J149,0)</f>
        <v>0</v>
      </c>
      <c r="BG149" s="193">
        <f>IF(N149="zákl. přenesená",J149,0)</f>
        <v>0</v>
      </c>
      <c r="BH149" s="193">
        <f>IF(N149="sníž. přenesená",J149,0)</f>
        <v>0</v>
      </c>
      <c r="BI149" s="193">
        <f>IF(N149="nulová",J149,0)</f>
        <v>0</v>
      </c>
      <c r="BJ149" s="19" t="s">
        <v>81</v>
      </c>
      <c r="BK149" s="193">
        <f>ROUND(I149*H149,2)</f>
        <v>0</v>
      </c>
      <c r="BL149" s="19" t="s">
        <v>174</v>
      </c>
      <c r="BM149" s="192" t="s">
        <v>840</v>
      </c>
    </row>
    <row r="150" spans="1:65" s="2" customFormat="1" ht="16.5" customHeight="1">
      <c r="A150" s="36"/>
      <c r="B150" s="37"/>
      <c r="C150" s="181" t="s">
        <v>548</v>
      </c>
      <c r="D150" s="181" t="s">
        <v>170</v>
      </c>
      <c r="E150" s="182" t="s">
        <v>1412</v>
      </c>
      <c r="F150" s="183" t="s">
        <v>1413</v>
      </c>
      <c r="G150" s="184" t="s">
        <v>656</v>
      </c>
      <c r="H150" s="185">
        <v>32</v>
      </c>
      <c r="I150" s="186"/>
      <c r="J150" s="187">
        <f>ROUND(I150*H150,2)</f>
        <v>0</v>
      </c>
      <c r="K150" s="183" t="s">
        <v>369</v>
      </c>
      <c r="L150" s="41"/>
      <c r="M150" s="188" t="s">
        <v>21</v>
      </c>
      <c r="N150" s="189" t="s">
        <v>44</v>
      </c>
      <c r="O150" s="66"/>
      <c r="P150" s="190">
        <f>O150*H150</f>
        <v>0</v>
      </c>
      <c r="Q150" s="190">
        <v>0</v>
      </c>
      <c r="R150" s="190">
        <f>Q150*H150</f>
        <v>0</v>
      </c>
      <c r="S150" s="190">
        <v>0</v>
      </c>
      <c r="T150" s="191">
        <f>S150*H150</f>
        <v>0</v>
      </c>
      <c r="U150" s="36"/>
      <c r="V150" s="36"/>
      <c r="W150" s="36"/>
      <c r="X150" s="36"/>
      <c r="Y150" s="36"/>
      <c r="Z150" s="36"/>
      <c r="AA150" s="36"/>
      <c r="AB150" s="36"/>
      <c r="AC150" s="36"/>
      <c r="AD150" s="36"/>
      <c r="AE150" s="36"/>
      <c r="AR150" s="192" t="s">
        <v>174</v>
      </c>
      <c r="AT150" s="192" t="s">
        <v>170</v>
      </c>
      <c r="AU150" s="192" t="s">
        <v>81</v>
      </c>
      <c r="AY150" s="19" t="s">
        <v>167</v>
      </c>
      <c r="BE150" s="193">
        <f>IF(N150="základní",J150,0)</f>
        <v>0</v>
      </c>
      <c r="BF150" s="193">
        <f>IF(N150="snížená",J150,0)</f>
        <v>0</v>
      </c>
      <c r="BG150" s="193">
        <f>IF(N150="zákl. přenesená",J150,0)</f>
        <v>0</v>
      </c>
      <c r="BH150" s="193">
        <f>IF(N150="sníž. přenesená",J150,0)</f>
        <v>0</v>
      </c>
      <c r="BI150" s="193">
        <f>IF(N150="nulová",J150,0)</f>
        <v>0</v>
      </c>
      <c r="BJ150" s="19" t="s">
        <v>81</v>
      </c>
      <c r="BK150" s="193">
        <f>ROUND(I150*H150,2)</f>
        <v>0</v>
      </c>
      <c r="BL150" s="19" t="s">
        <v>174</v>
      </c>
      <c r="BM150" s="192" t="s">
        <v>855</v>
      </c>
    </row>
    <row r="151" spans="1:65" s="2" customFormat="1" ht="16.5" customHeight="1">
      <c r="A151" s="36"/>
      <c r="B151" s="37"/>
      <c r="C151" s="181" t="s">
        <v>551</v>
      </c>
      <c r="D151" s="181" t="s">
        <v>170</v>
      </c>
      <c r="E151" s="182" t="s">
        <v>1414</v>
      </c>
      <c r="F151" s="183" t="s">
        <v>1415</v>
      </c>
      <c r="G151" s="184" t="s">
        <v>183</v>
      </c>
      <c r="H151" s="185">
        <v>120</v>
      </c>
      <c r="I151" s="186"/>
      <c r="J151" s="187">
        <f>ROUND(I151*H151,2)</f>
        <v>0</v>
      </c>
      <c r="K151" s="183" t="s">
        <v>369</v>
      </c>
      <c r="L151" s="41"/>
      <c r="M151" s="188" t="s">
        <v>21</v>
      </c>
      <c r="N151" s="189" t="s">
        <v>44</v>
      </c>
      <c r="O151" s="66"/>
      <c r="P151" s="190">
        <f>O151*H151</f>
        <v>0</v>
      </c>
      <c r="Q151" s="190">
        <v>0</v>
      </c>
      <c r="R151" s="190">
        <f>Q151*H151</f>
        <v>0</v>
      </c>
      <c r="S151" s="190">
        <v>0</v>
      </c>
      <c r="T151" s="191">
        <f>S151*H151</f>
        <v>0</v>
      </c>
      <c r="U151" s="36"/>
      <c r="V151" s="36"/>
      <c r="W151" s="36"/>
      <c r="X151" s="36"/>
      <c r="Y151" s="36"/>
      <c r="Z151" s="36"/>
      <c r="AA151" s="36"/>
      <c r="AB151" s="36"/>
      <c r="AC151" s="36"/>
      <c r="AD151" s="36"/>
      <c r="AE151" s="36"/>
      <c r="AR151" s="192" t="s">
        <v>174</v>
      </c>
      <c r="AT151" s="192" t="s">
        <v>170</v>
      </c>
      <c r="AU151" s="192" t="s">
        <v>81</v>
      </c>
      <c r="AY151" s="19" t="s">
        <v>167</v>
      </c>
      <c r="BE151" s="193">
        <f>IF(N151="základní",J151,0)</f>
        <v>0</v>
      </c>
      <c r="BF151" s="193">
        <f>IF(N151="snížená",J151,0)</f>
        <v>0</v>
      </c>
      <c r="BG151" s="193">
        <f>IF(N151="zákl. přenesená",J151,0)</f>
        <v>0</v>
      </c>
      <c r="BH151" s="193">
        <f>IF(N151="sníž. přenesená",J151,0)</f>
        <v>0</v>
      </c>
      <c r="BI151" s="193">
        <f>IF(N151="nulová",J151,0)</f>
        <v>0</v>
      </c>
      <c r="BJ151" s="19" t="s">
        <v>81</v>
      </c>
      <c r="BK151" s="193">
        <f>ROUND(I151*H151,2)</f>
        <v>0</v>
      </c>
      <c r="BL151" s="19" t="s">
        <v>174</v>
      </c>
      <c r="BM151" s="192" t="s">
        <v>867</v>
      </c>
    </row>
    <row r="152" spans="1:65" s="2" customFormat="1" ht="16.5" customHeight="1">
      <c r="A152" s="36"/>
      <c r="B152" s="37"/>
      <c r="C152" s="181" t="s">
        <v>317</v>
      </c>
      <c r="D152" s="181" t="s">
        <v>170</v>
      </c>
      <c r="E152" s="182" t="s">
        <v>1416</v>
      </c>
      <c r="F152" s="183" t="s">
        <v>1417</v>
      </c>
      <c r="G152" s="184" t="s">
        <v>106</v>
      </c>
      <c r="H152" s="185">
        <v>5</v>
      </c>
      <c r="I152" s="186"/>
      <c r="J152" s="187">
        <f>ROUND(I152*H152,2)</f>
        <v>0</v>
      </c>
      <c r="K152" s="183" t="s">
        <v>369</v>
      </c>
      <c r="L152" s="41"/>
      <c r="M152" s="188" t="s">
        <v>21</v>
      </c>
      <c r="N152" s="189" t="s">
        <v>44</v>
      </c>
      <c r="O152" s="66"/>
      <c r="P152" s="190">
        <f>O152*H152</f>
        <v>0</v>
      </c>
      <c r="Q152" s="190">
        <v>0</v>
      </c>
      <c r="R152" s="190">
        <f>Q152*H152</f>
        <v>0</v>
      </c>
      <c r="S152" s="190">
        <v>0</v>
      </c>
      <c r="T152" s="191">
        <f>S152*H152</f>
        <v>0</v>
      </c>
      <c r="U152" s="36"/>
      <c r="V152" s="36"/>
      <c r="W152" s="36"/>
      <c r="X152" s="36"/>
      <c r="Y152" s="36"/>
      <c r="Z152" s="36"/>
      <c r="AA152" s="36"/>
      <c r="AB152" s="36"/>
      <c r="AC152" s="36"/>
      <c r="AD152" s="36"/>
      <c r="AE152" s="36"/>
      <c r="AR152" s="192" t="s">
        <v>174</v>
      </c>
      <c r="AT152" s="192" t="s">
        <v>170</v>
      </c>
      <c r="AU152" s="192" t="s">
        <v>81</v>
      </c>
      <c r="AY152" s="19" t="s">
        <v>167</v>
      </c>
      <c r="BE152" s="193">
        <f>IF(N152="základní",J152,0)</f>
        <v>0</v>
      </c>
      <c r="BF152" s="193">
        <f>IF(N152="snížená",J152,0)</f>
        <v>0</v>
      </c>
      <c r="BG152" s="193">
        <f>IF(N152="zákl. přenesená",J152,0)</f>
        <v>0</v>
      </c>
      <c r="BH152" s="193">
        <f>IF(N152="sníž. přenesená",J152,0)</f>
        <v>0</v>
      </c>
      <c r="BI152" s="193">
        <f>IF(N152="nulová",J152,0)</f>
        <v>0</v>
      </c>
      <c r="BJ152" s="19" t="s">
        <v>81</v>
      </c>
      <c r="BK152" s="193">
        <f>ROUND(I152*H152,2)</f>
        <v>0</v>
      </c>
      <c r="BL152" s="19" t="s">
        <v>174</v>
      </c>
      <c r="BM152" s="192" t="s">
        <v>908</v>
      </c>
    </row>
    <row r="153" spans="2:63" s="12" customFormat="1" ht="25.9" customHeight="1">
      <c r="B153" s="165"/>
      <c r="C153" s="166"/>
      <c r="D153" s="167" t="s">
        <v>72</v>
      </c>
      <c r="E153" s="168" t="s">
        <v>1418</v>
      </c>
      <c r="F153" s="168" t="s">
        <v>1419</v>
      </c>
      <c r="G153" s="166"/>
      <c r="H153" s="166"/>
      <c r="I153" s="169"/>
      <c r="J153" s="170">
        <f>BK153</f>
        <v>0</v>
      </c>
      <c r="K153" s="166"/>
      <c r="L153" s="171"/>
      <c r="M153" s="172"/>
      <c r="N153" s="173"/>
      <c r="O153" s="173"/>
      <c r="P153" s="174">
        <f>SUM(P154:P155)</f>
        <v>0</v>
      </c>
      <c r="Q153" s="173"/>
      <c r="R153" s="174">
        <f>SUM(R154:R155)</f>
        <v>0</v>
      </c>
      <c r="S153" s="173"/>
      <c r="T153" s="175">
        <f>SUM(T154:T155)</f>
        <v>0</v>
      </c>
      <c r="AR153" s="176" t="s">
        <v>81</v>
      </c>
      <c r="AT153" s="177" t="s">
        <v>72</v>
      </c>
      <c r="AU153" s="177" t="s">
        <v>73</v>
      </c>
      <c r="AY153" s="176" t="s">
        <v>167</v>
      </c>
      <c r="BK153" s="178">
        <f>SUM(BK154:BK155)</f>
        <v>0</v>
      </c>
    </row>
    <row r="154" spans="1:65" s="2" customFormat="1" ht="16.5" customHeight="1">
      <c r="A154" s="36"/>
      <c r="B154" s="37"/>
      <c r="C154" s="181" t="s">
        <v>562</v>
      </c>
      <c r="D154" s="181" t="s">
        <v>170</v>
      </c>
      <c r="E154" s="182" t="s">
        <v>1420</v>
      </c>
      <c r="F154" s="183" t="s">
        <v>1421</v>
      </c>
      <c r="G154" s="184" t="s">
        <v>391</v>
      </c>
      <c r="H154" s="185">
        <v>12</v>
      </c>
      <c r="I154" s="186"/>
      <c r="J154" s="187">
        <f>ROUND(I154*H154,2)</f>
        <v>0</v>
      </c>
      <c r="K154" s="183" t="s">
        <v>369</v>
      </c>
      <c r="L154" s="41"/>
      <c r="M154" s="188" t="s">
        <v>21</v>
      </c>
      <c r="N154" s="189" t="s">
        <v>44</v>
      </c>
      <c r="O154" s="66"/>
      <c r="P154" s="190">
        <f>O154*H154</f>
        <v>0</v>
      </c>
      <c r="Q154" s="190">
        <v>0</v>
      </c>
      <c r="R154" s="190">
        <f>Q154*H154</f>
        <v>0</v>
      </c>
      <c r="S154" s="190">
        <v>0</v>
      </c>
      <c r="T154" s="191">
        <f>S154*H154</f>
        <v>0</v>
      </c>
      <c r="U154" s="36"/>
      <c r="V154" s="36"/>
      <c r="W154" s="36"/>
      <c r="X154" s="36"/>
      <c r="Y154" s="36"/>
      <c r="Z154" s="36"/>
      <c r="AA154" s="36"/>
      <c r="AB154" s="36"/>
      <c r="AC154" s="36"/>
      <c r="AD154" s="36"/>
      <c r="AE154" s="36"/>
      <c r="AR154" s="192" t="s">
        <v>174</v>
      </c>
      <c r="AT154" s="192" t="s">
        <v>170</v>
      </c>
      <c r="AU154" s="192" t="s">
        <v>81</v>
      </c>
      <c r="AY154" s="19" t="s">
        <v>167</v>
      </c>
      <c r="BE154" s="193">
        <f>IF(N154="základní",J154,0)</f>
        <v>0</v>
      </c>
      <c r="BF154" s="193">
        <f>IF(N154="snížená",J154,0)</f>
        <v>0</v>
      </c>
      <c r="BG154" s="193">
        <f>IF(N154="zákl. přenesená",J154,0)</f>
        <v>0</v>
      </c>
      <c r="BH154" s="193">
        <f>IF(N154="sníž. přenesená",J154,0)</f>
        <v>0</v>
      </c>
      <c r="BI154" s="193">
        <f>IF(N154="nulová",J154,0)</f>
        <v>0</v>
      </c>
      <c r="BJ154" s="19" t="s">
        <v>81</v>
      </c>
      <c r="BK154" s="193">
        <f>ROUND(I154*H154,2)</f>
        <v>0</v>
      </c>
      <c r="BL154" s="19" t="s">
        <v>174</v>
      </c>
      <c r="BM154" s="192" t="s">
        <v>918</v>
      </c>
    </row>
    <row r="155" spans="1:65" s="2" customFormat="1" ht="16.5" customHeight="1">
      <c r="A155" s="36"/>
      <c r="B155" s="37"/>
      <c r="C155" s="181" t="s">
        <v>572</v>
      </c>
      <c r="D155" s="181" t="s">
        <v>170</v>
      </c>
      <c r="E155" s="182" t="s">
        <v>1422</v>
      </c>
      <c r="F155" s="183" t="s">
        <v>1423</v>
      </c>
      <c r="G155" s="184" t="s">
        <v>391</v>
      </c>
      <c r="H155" s="185">
        <v>32</v>
      </c>
      <c r="I155" s="186"/>
      <c r="J155" s="187">
        <f>ROUND(I155*H155,2)</f>
        <v>0</v>
      </c>
      <c r="K155" s="183" t="s">
        <v>369</v>
      </c>
      <c r="L155" s="41"/>
      <c r="M155" s="259" t="s">
        <v>21</v>
      </c>
      <c r="N155" s="260" t="s">
        <v>44</v>
      </c>
      <c r="O155" s="257"/>
      <c r="P155" s="261">
        <f>O155*H155</f>
        <v>0</v>
      </c>
      <c r="Q155" s="261">
        <v>0</v>
      </c>
      <c r="R155" s="261">
        <f>Q155*H155</f>
        <v>0</v>
      </c>
      <c r="S155" s="261">
        <v>0</v>
      </c>
      <c r="T155" s="262">
        <f>S155*H155</f>
        <v>0</v>
      </c>
      <c r="U155" s="36"/>
      <c r="V155" s="36"/>
      <c r="W155" s="36"/>
      <c r="X155" s="36"/>
      <c r="Y155" s="36"/>
      <c r="Z155" s="36"/>
      <c r="AA155" s="36"/>
      <c r="AB155" s="36"/>
      <c r="AC155" s="36"/>
      <c r="AD155" s="36"/>
      <c r="AE155" s="36"/>
      <c r="AR155" s="192" t="s">
        <v>174</v>
      </c>
      <c r="AT155" s="192" t="s">
        <v>170</v>
      </c>
      <c r="AU155" s="192" t="s">
        <v>81</v>
      </c>
      <c r="AY155" s="19" t="s">
        <v>167</v>
      </c>
      <c r="BE155" s="193">
        <f>IF(N155="základní",J155,0)</f>
        <v>0</v>
      </c>
      <c r="BF155" s="193">
        <f>IF(N155="snížená",J155,0)</f>
        <v>0</v>
      </c>
      <c r="BG155" s="193">
        <f>IF(N155="zákl. přenesená",J155,0)</f>
        <v>0</v>
      </c>
      <c r="BH155" s="193">
        <f>IF(N155="sníž. přenesená",J155,0)</f>
        <v>0</v>
      </c>
      <c r="BI155" s="193">
        <f>IF(N155="nulová",J155,0)</f>
        <v>0</v>
      </c>
      <c r="BJ155" s="19" t="s">
        <v>81</v>
      </c>
      <c r="BK155" s="193">
        <f>ROUND(I155*H155,2)</f>
        <v>0</v>
      </c>
      <c r="BL155" s="19" t="s">
        <v>174</v>
      </c>
      <c r="BM155" s="192" t="s">
        <v>929</v>
      </c>
    </row>
    <row r="156" spans="1:31" s="2" customFormat="1" ht="6.95" customHeight="1">
      <c r="A156" s="36"/>
      <c r="B156" s="49"/>
      <c r="C156" s="50"/>
      <c r="D156" s="50"/>
      <c r="E156" s="50"/>
      <c r="F156" s="50"/>
      <c r="G156" s="50"/>
      <c r="H156" s="50"/>
      <c r="I156" s="50"/>
      <c r="J156" s="50"/>
      <c r="K156" s="50"/>
      <c r="L156" s="41"/>
      <c r="M156" s="36"/>
      <c r="O156" s="36"/>
      <c r="P156" s="36"/>
      <c r="Q156" s="36"/>
      <c r="R156" s="36"/>
      <c r="S156" s="36"/>
      <c r="T156" s="36"/>
      <c r="U156" s="36"/>
      <c r="V156" s="36"/>
      <c r="W156" s="36"/>
      <c r="X156" s="36"/>
      <c r="Y156" s="36"/>
      <c r="Z156" s="36"/>
      <c r="AA156" s="36"/>
      <c r="AB156" s="36"/>
      <c r="AC156" s="36"/>
      <c r="AD156" s="36"/>
      <c r="AE156" s="36"/>
    </row>
  </sheetData>
  <sheetProtection algorithmName="SHA-512" hashValue="uwXGOCZccGEoc7RExmWFzqPgntAPMmZQQ0qIsPnyMiskHepndIL5ONY/sIUg2XyOph/fmyr9kfJNfzkh94gt8Q==" saltValue="oePI28doiAzswTR0/BnrAtvCJmwOGhLXVR9edLoJwo+um1il8jj8kAVr/++V4SR19ZjFYMQ62cHt2kg3bCgfBg==" spinCount="100000" sheet="1" objects="1" scenarios="1" formatColumns="0" formatRows="0" autoFilter="0"/>
  <autoFilter ref="C93:K155"/>
  <mergeCells count="12">
    <mergeCell ref="E86:H86"/>
    <mergeCell ref="L2:V2"/>
    <mergeCell ref="E50:H50"/>
    <mergeCell ref="E52:H52"/>
    <mergeCell ref="E54:H54"/>
    <mergeCell ref="E82:H82"/>
    <mergeCell ref="E84:H8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4"/>
      <c r="M2" s="404"/>
      <c r="N2" s="404"/>
      <c r="O2" s="404"/>
      <c r="P2" s="404"/>
      <c r="Q2" s="404"/>
      <c r="R2" s="404"/>
      <c r="S2" s="404"/>
      <c r="T2" s="404"/>
      <c r="U2" s="404"/>
      <c r="V2" s="404"/>
      <c r="AT2" s="19" t="s">
        <v>96</v>
      </c>
    </row>
    <row r="3" spans="2:46" s="1" customFormat="1" ht="6.95" customHeight="1">
      <c r="B3" s="111"/>
      <c r="C3" s="112"/>
      <c r="D3" s="112"/>
      <c r="E3" s="112"/>
      <c r="F3" s="112"/>
      <c r="G3" s="112"/>
      <c r="H3" s="112"/>
      <c r="I3" s="112"/>
      <c r="J3" s="112"/>
      <c r="K3" s="112"/>
      <c r="L3" s="22"/>
      <c r="AT3" s="19" t="s">
        <v>83</v>
      </c>
    </row>
    <row r="4" spans="2:46" s="1" customFormat="1" ht="24.95" customHeight="1">
      <c r="B4" s="22"/>
      <c r="D4" s="113" t="s">
        <v>111</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5" t="str">
        <f>'Rekapitulace stavby'!K6</f>
        <v>Rekonstrukce kanceláří a výukových prostor v objektu NC, UPOL, tř. Miru 111, Olomouc</v>
      </c>
      <c r="F7" s="406"/>
      <c r="G7" s="406"/>
      <c r="H7" s="406"/>
      <c r="L7" s="22"/>
    </row>
    <row r="8" spans="2:12" s="1" customFormat="1" ht="12" customHeight="1">
      <c r="B8" s="22"/>
      <c r="D8" s="115" t="s">
        <v>124</v>
      </c>
      <c r="L8" s="22"/>
    </row>
    <row r="9" spans="1:31" s="2" customFormat="1" ht="16.5" customHeight="1">
      <c r="A9" s="36"/>
      <c r="B9" s="41"/>
      <c r="C9" s="36"/>
      <c r="D9" s="36"/>
      <c r="E9" s="405" t="s">
        <v>1203</v>
      </c>
      <c r="F9" s="408"/>
      <c r="G9" s="408"/>
      <c r="H9" s="408"/>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1204</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07" t="s">
        <v>1424</v>
      </c>
      <c r="F11" s="408"/>
      <c r="G11" s="408"/>
      <c r="H11" s="408"/>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19</v>
      </c>
      <c r="G13" s="36"/>
      <c r="H13" s="36"/>
      <c r="I13" s="115" t="s">
        <v>20</v>
      </c>
      <c r="J13" s="105" t="s">
        <v>21</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22</v>
      </c>
      <c r="E14" s="36"/>
      <c r="F14" s="105" t="s">
        <v>23</v>
      </c>
      <c r="G14" s="36"/>
      <c r="H14" s="36"/>
      <c r="I14" s="115" t="s">
        <v>24</v>
      </c>
      <c r="J14" s="117" t="str">
        <f>'Rekapitulace stavby'!AN8</f>
        <v>6. 5. 2022</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26</v>
      </c>
      <c r="E16" s="36"/>
      <c r="F16" s="36"/>
      <c r="G16" s="36"/>
      <c r="H16" s="36"/>
      <c r="I16" s="115" t="s">
        <v>27</v>
      </c>
      <c r="J16" s="105" t="s">
        <v>21</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5" t="s">
        <v>29</v>
      </c>
      <c r="J17" s="105" t="s">
        <v>21</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30</v>
      </c>
      <c r="E19" s="36"/>
      <c r="F19" s="36"/>
      <c r="G19" s="36"/>
      <c r="H19" s="36"/>
      <c r="I19" s="115" t="s">
        <v>27</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5" t="s">
        <v>29</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32</v>
      </c>
      <c r="E22" s="36"/>
      <c r="F22" s="36"/>
      <c r="G22" s="36"/>
      <c r="H22" s="36"/>
      <c r="I22" s="115" t="s">
        <v>27</v>
      </c>
      <c r="J22" s="105" t="s">
        <v>21</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5" t="s">
        <v>29</v>
      </c>
      <c r="J23" s="105" t="s">
        <v>21</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35</v>
      </c>
      <c r="E25" s="36"/>
      <c r="F25" s="36"/>
      <c r="G25" s="36"/>
      <c r="H25" s="36"/>
      <c r="I25" s="115" t="s">
        <v>27</v>
      </c>
      <c r="J25" s="105" t="s">
        <v>21</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
        <v>1425</v>
      </c>
      <c r="F26" s="36"/>
      <c r="G26" s="36"/>
      <c r="H26" s="36"/>
      <c r="I26" s="115" t="s">
        <v>29</v>
      </c>
      <c r="J26" s="105" t="s">
        <v>21</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37</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334.5" customHeight="1">
      <c r="A29" s="118"/>
      <c r="B29" s="119"/>
      <c r="C29" s="118"/>
      <c r="D29" s="118"/>
      <c r="E29" s="411" t="s">
        <v>1207</v>
      </c>
      <c r="F29" s="411"/>
      <c r="G29" s="411"/>
      <c r="H29" s="411"/>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25.35" customHeight="1">
      <c r="A32" s="36"/>
      <c r="B32" s="41"/>
      <c r="C32" s="36"/>
      <c r="D32" s="122" t="s">
        <v>39</v>
      </c>
      <c r="E32" s="36"/>
      <c r="F32" s="36"/>
      <c r="G32" s="36"/>
      <c r="H32" s="36"/>
      <c r="I32" s="36"/>
      <c r="J32" s="123">
        <f>ROUND(J95,2)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1"/>
      <c r="E33" s="121"/>
      <c r="F33" s="121"/>
      <c r="G33" s="121"/>
      <c r="H33" s="121"/>
      <c r="I33" s="121"/>
      <c r="J33" s="121"/>
      <c r="K33" s="121"/>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4" t="s">
        <v>41</v>
      </c>
      <c r="G34" s="36"/>
      <c r="H34" s="36"/>
      <c r="I34" s="124" t="s">
        <v>40</v>
      </c>
      <c r="J34" s="124" t="s">
        <v>42</v>
      </c>
      <c r="K34" s="36"/>
      <c r="L34" s="116"/>
      <c r="S34" s="36"/>
      <c r="T34" s="36"/>
      <c r="U34" s="36"/>
      <c r="V34" s="36"/>
      <c r="W34" s="36"/>
      <c r="X34" s="36"/>
      <c r="Y34" s="36"/>
      <c r="Z34" s="36"/>
      <c r="AA34" s="36"/>
      <c r="AB34" s="36"/>
      <c r="AC34" s="36"/>
      <c r="AD34" s="36"/>
      <c r="AE34" s="36"/>
    </row>
    <row r="35" spans="1:31" s="2" customFormat="1" ht="14.45" customHeight="1">
      <c r="A35" s="36"/>
      <c r="B35" s="41"/>
      <c r="C35" s="36"/>
      <c r="D35" s="125" t="s">
        <v>43</v>
      </c>
      <c r="E35" s="115" t="s">
        <v>44</v>
      </c>
      <c r="F35" s="126">
        <f>ROUND((SUM(BE95:BE259)),2)</f>
        <v>0</v>
      </c>
      <c r="G35" s="36"/>
      <c r="H35" s="36"/>
      <c r="I35" s="127">
        <v>0.21</v>
      </c>
      <c r="J35" s="126">
        <f>ROUND(((SUM(BE95:BE259))*I35),2)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45</v>
      </c>
      <c r="F36" s="126">
        <f>ROUND((SUM(BF95:BF259)),2)</f>
        <v>0</v>
      </c>
      <c r="G36" s="36"/>
      <c r="H36" s="36"/>
      <c r="I36" s="127">
        <v>0.15</v>
      </c>
      <c r="J36" s="126">
        <f>ROUND(((SUM(BF95:BF259))*I36),2)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46</v>
      </c>
      <c r="F37" s="126">
        <f>ROUND((SUM(BG95:BG259)),2)</f>
        <v>0</v>
      </c>
      <c r="G37" s="36"/>
      <c r="H37" s="36"/>
      <c r="I37" s="127">
        <v>0.21</v>
      </c>
      <c r="J37" s="126">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47</v>
      </c>
      <c r="F38" s="126">
        <f>ROUND((SUM(BH95:BH259)),2)</f>
        <v>0</v>
      </c>
      <c r="G38" s="36"/>
      <c r="H38" s="36"/>
      <c r="I38" s="127">
        <v>0.15</v>
      </c>
      <c r="J38" s="126">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48</v>
      </c>
      <c r="F39" s="126">
        <f>ROUND((SUM(BI95:BI259)),2)</f>
        <v>0</v>
      </c>
      <c r="G39" s="36"/>
      <c r="H39" s="36"/>
      <c r="I39" s="127">
        <v>0</v>
      </c>
      <c r="J39" s="126">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8"/>
      <c r="D41" s="129" t="s">
        <v>49</v>
      </c>
      <c r="E41" s="130"/>
      <c r="F41" s="130"/>
      <c r="G41" s="131" t="s">
        <v>50</v>
      </c>
      <c r="H41" s="132" t="s">
        <v>51</v>
      </c>
      <c r="I41" s="130"/>
      <c r="J41" s="133">
        <f>SUM(J32:J39)</f>
        <v>0</v>
      </c>
      <c r="K41" s="134"/>
      <c r="L41" s="116"/>
      <c r="S41" s="36"/>
      <c r="T41" s="36"/>
      <c r="U41" s="36"/>
      <c r="V41" s="36"/>
      <c r="W41" s="36"/>
      <c r="X41" s="36"/>
      <c r="Y41" s="36"/>
      <c r="Z41" s="36"/>
      <c r="AA41" s="36"/>
      <c r="AB41" s="36"/>
      <c r="AC41" s="36"/>
      <c r="AD41" s="36"/>
      <c r="AE41" s="36"/>
    </row>
    <row r="42" spans="1:31" s="2" customFormat="1" ht="14.45" customHeight="1">
      <c r="A42" s="36"/>
      <c r="B42" s="135"/>
      <c r="C42" s="136"/>
      <c r="D42" s="136"/>
      <c r="E42" s="136"/>
      <c r="F42" s="136"/>
      <c r="G42" s="136"/>
      <c r="H42" s="136"/>
      <c r="I42" s="136"/>
      <c r="J42" s="136"/>
      <c r="K42" s="136"/>
      <c r="L42" s="116"/>
      <c r="S42" s="36"/>
      <c r="T42" s="36"/>
      <c r="U42" s="36"/>
      <c r="V42" s="36"/>
      <c r="W42" s="36"/>
      <c r="X42" s="36"/>
      <c r="Y42" s="36"/>
      <c r="Z42" s="36"/>
      <c r="AA42" s="36"/>
      <c r="AB42" s="36"/>
      <c r="AC42" s="36"/>
      <c r="AD42" s="36"/>
      <c r="AE42" s="36"/>
    </row>
    <row r="46" spans="1:31" s="2" customFormat="1" ht="6.95" customHeight="1">
      <c r="A46" s="36"/>
      <c r="B46" s="137"/>
      <c r="C46" s="138"/>
      <c r="D46" s="138"/>
      <c r="E46" s="138"/>
      <c r="F46" s="138"/>
      <c r="G46" s="138"/>
      <c r="H46" s="138"/>
      <c r="I46" s="138"/>
      <c r="J46" s="138"/>
      <c r="K46" s="138"/>
      <c r="L46" s="116"/>
      <c r="S46" s="36"/>
      <c r="T46" s="36"/>
      <c r="U46" s="36"/>
      <c r="V46" s="36"/>
      <c r="W46" s="36"/>
      <c r="X46" s="36"/>
      <c r="Y46" s="36"/>
      <c r="Z46" s="36"/>
      <c r="AA46" s="36"/>
      <c r="AB46" s="36"/>
      <c r="AC46" s="36"/>
      <c r="AD46" s="36"/>
      <c r="AE46" s="36"/>
    </row>
    <row r="47" spans="1:31" s="2" customFormat="1" ht="24.95" customHeight="1">
      <c r="A47" s="36"/>
      <c r="B47" s="37"/>
      <c r="C47" s="25" t="s">
        <v>132</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12" t="str">
        <f>E7</f>
        <v>Rekonstrukce kanceláří a výukových prostor v objektu NC, UPOL, tř. Miru 111, Olomouc</v>
      </c>
      <c r="F50" s="413"/>
      <c r="G50" s="413"/>
      <c r="H50" s="413"/>
      <c r="I50" s="38"/>
      <c r="J50" s="38"/>
      <c r="K50" s="38"/>
      <c r="L50" s="116"/>
      <c r="S50" s="36"/>
      <c r="T50" s="36"/>
      <c r="U50" s="36"/>
      <c r="V50" s="36"/>
      <c r="W50" s="36"/>
      <c r="X50" s="36"/>
      <c r="Y50" s="36"/>
      <c r="Z50" s="36"/>
      <c r="AA50" s="36"/>
      <c r="AB50" s="36"/>
      <c r="AC50" s="36"/>
      <c r="AD50" s="36"/>
      <c r="AE50" s="36"/>
    </row>
    <row r="51" spans="2:12" s="1" customFormat="1" ht="12" customHeight="1">
      <c r="B51" s="23"/>
      <c r="C51" s="31" t="s">
        <v>124</v>
      </c>
      <c r="D51" s="24"/>
      <c r="E51" s="24"/>
      <c r="F51" s="24"/>
      <c r="G51" s="24"/>
      <c r="H51" s="24"/>
      <c r="I51" s="24"/>
      <c r="J51" s="24"/>
      <c r="K51" s="24"/>
      <c r="L51" s="22"/>
    </row>
    <row r="52" spans="1:31" s="2" customFormat="1" ht="16.5" customHeight="1">
      <c r="A52" s="36"/>
      <c r="B52" s="37"/>
      <c r="C52" s="38"/>
      <c r="D52" s="38"/>
      <c r="E52" s="412" t="s">
        <v>1203</v>
      </c>
      <c r="F52" s="414"/>
      <c r="G52" s="414"/>
      <c r="H52" s="414"/>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1204</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1" t="str">
        <f>E11</f>
        <v>2022/HEX/01-14-3 - D.1.4.3-Zařízení slaboproudé elektrotechniky</v>
      </c>
      <c r="F54" s="414"/>
      <c r="G54" s="414"/>
      <c r="H54" s="414"/>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31" t="s">
        <v>24</v>
      </c>
      <c r="J56" s="61" t="str">
        <f>IF(J14="","",J14)</f>
        <v>6. 5. 2022</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UPOL FTK Olomouc</v>
      </c>
      <c r="G58" s="38"/>
      <c r="H58" s="38"/>
      <c r="I58" s="31" t="s">
        <v>32</v>
      </c>
      <c r="J58" s="34" t="str">
        <f>E23</f>
        <v>HEXAPLAN INTERNATIONAL spol. s r.o.</v>
      </c>
      <c r="K58" s="38"/>
      <c r="L58" s="116"/>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31" t="s">
        <v>35</v>
      </c>
      <c r="J59" s="34" t="str">
        <f>E26</f>
        <v>Ing.P.Míka</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39" t="s">
        <v>133</v>
      </c>
      <c r="D61" s="140"/>
      <c r="E61" s="140"/>
      <c r="F61" s="140"/>
      <c r="G61" s="140"/>
      <c r="H61" s="140"/>
      <c r="I61" s="140"/>
      <c r="J61" s="141" t="s">
        <v>134</v>
      </c>
      <c r="K61" s="140"/>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2" t="s">
        <v>71</v>
      </c>
      <c r="D63" s="38"/>
      <c r="E63" s="38"/>
      <c r="F63" s="38"/>
      <c r="G63" s="38"/>
      <c r="H63" s="38"/>
      <c r="I63" s="38"/>
      <c r="J63" s="79">
        <f>J95</f>
        <v>0</v>
      </c>
      <c r="K63" s="38"/>
      <c r="L63" s="116"/>
      <c r="S63" s="36"/>
      <c r="T63" s="36"/>
      <c r="U63" s="36"/>
      <c r="V63" s="36"/>
      <c r="W63" s="36"/>
      <c r="X63" s="36"/>
      <c r="Y63" s="36"/>
      <c r="Z63" s="36"/>
      <c r="AA63" s="36"/>
      <c r="AB63" s="36"/>
      <c r="AC63" s="36"/>
      <c r="AD63" s="36"/>
      <c r="AE63" s="36"/>
      <c r="AU63" s="19" t="s">
        <v>135</v>
      </c>
    </row>
    <row r="64" spans="2:12" s="9" customFormat="1" ht="24.95" customHeight="1">
      <c r="B64" s="143"/>
      <c r="C64" s="144"/>
      <c r="D64" s="145" t="s">
        <v>1426</v>
      </c>
      <c r="E64" s="146"/>
      <c r="F64" s="146"/>
      <c r="G64" s="146"/>
      <c r="H64" s="146"/>
      <c r="I64" s="146"/>
      <c r="J64" s="147">
        <f>J96</f>
        <v>0</v>
      </c>
      <c r="K64" s="144"/>
      <c r="L64" s="148"/>
    </row>
    <row r="65" spans="2:12" s="10" customFormat="1" ht="19.9" customHeight="1">
      <c r="B65" s="149"/>
      <c r="C65" s="99"/>
      <c r="D65" s="150" t="s">
        <v>1427</v>
      </c>
      <c r="E65" s="151"/>
      <c r="F65" s="151"/>
      <c r="G65" s="151"/>
      <c r="H65" s="151"/>
      <c r="I65" s="151"/>
      <c r="J65" s="152">
        <f>J97</f>
        <v>0</v>
      </c>
      <c r="K65" s="99"/>
      <c r="L65" s="153"/>
    </row>
    <row r="66" spans="2:12" s="10" customFormat="1" ht="19.9" customHeight="1">
      <c r="B66" s="149"/>
      <c r="C66" s="99"/>
      <c r="D66" s="150" t="s">
        <v>1428</v>
      </c>
      <c r="E66" s="151"/>
      <c r="F66" s="151"/>
      <c r="G66" s="151"/>
      <c r="H66" s="151"/>
      <c r="I66" s="151"/>
      <c r="J66" s="152">
        <f>J146</f>
        <v>0</v>
      </c>
      <c r="K66" s="99"/>
      <c r="L66" s="153"/>
    </row>
    <row r="67" spans="2:12" s="10" customFormat="1" ht="19.9" customHeight="1">
      <c r="B67" s="149"/>
      <c r="C67" s="99"/>
      <c r="D67" s="150" t="s">
        <v>1429</v>
      </c>
      <c r="E67" s="151"/>
      <c r="F67" s="151"/>
      <c r="G67" s="151"/>
      <c r="H67" s="151"/>
      <c r="I67" s="151"/>
      <c r="J67" s="152">
        <f>J168</f>
        <v>0</v>
      </c>
      <c r="K67" s="99"/>
      <c r="L67" s="153"/>
    </row>
    <row r="68" spans="2:12" s="9" customFormat="1" ht="24.95" customHeight="1">
      <c r="B68" s="143"/>
      <c r="C68" s="144"/>
      <c r="D68" s="145" t="s">
        <v>1430</v>
      </c>
      <c r="E68" s="146"/>
      <c r="F68" s="146"/>
      <c r="G68" s="146"/>
      <c r="H68" s="146"/>
      <c r="I68" s="146"/>
      <c r="J68" s="147">
        <f>J175</f>
        <v>0</v>
      </c>
      <c r="K68" s="144"/>
      <c r="L68" s="148"/>
    </row>
    <row r="69" spans="2:12" s="10" customFormat="1" ht="19.9" customHeight="1">
      <c r="B69" s="149"/>
      <c r="C69" s="99"/>
      <c r="D69" s="150" t="s">
        <v>1427</v>
      </c>
      <c r="E69" s="151"/>
      <c r="F69" s="151"/>
      <c r="G69" s="151"/>
      <c r="H69" s="151"/>
      <c r="I69" s="151"/>
      <c r="J69" s="152">
        <f>J176</f>
        <v>0</v>
      </c>
      <c r="K69" s="99"/>
      <c r="L69" s="153"/>
    </row>
    <row r="70" spans="2:12" s="10" customFormat="1" ht="19.9" customHeight="1">
      <c r="B70" s="149"/>
      <c r="C70" s="99"/>
      <c r="D70" s="150" t="s">
        <v>1428</v>
      </c>
      <c r="E70" s="151"/>
      <c r="F70" s="151"/>
      <c r="G70" s="151"/>
      <c r="H70" s="151"/>
      <c r="I70" s="151"/>
      <c r="J70" s="152">
        <f>J192</f>
        <v>0</v>
      </c>
      <c r="K70" s="99"/>
      <c r="L70" s="153"/>
    </row>
    <row r="71" spans="2:12" s="10" customFormat="1" ht="19.9" customHeight="1">
      <c r="B71" s="149"/>
      <c r="C71" s="99"/>
      <c r="D71" s="150" t="s">
        <v>1429</v>
      </c>
      <c r="E71" s="151"/>
      <c r="F71" s="151"/>
      <c r="G71" s="151"/>
      <c r="H71" s="151"/>
      <c r="I71" s="151"/>
      <c r="J71" s="152">
        <f>J208</f>
        <v>0</v>
      </c>
      <c r="K71" s="99"/>
      <c r="L71" s="153"/>
    </row>
    <row r="72" spans="2:12" s="9" customFormat="1" ht="24.95" customHeight="1">
      <c r="B72" s="143"/>
      <c r="C72" s="144"/>
      <c r="D72" s="145" t="s">
        <v>1431</v>
      </c>
      <c r="E72" s="146"/>
      <c r="F72" s="146"/>
      <c r="G72" s="146"/>
      <c r="H72" s="146"/>
      <c r="I72" s="146"/>
      <c r="J72" s="147">
        <f>J213</f>
        <v>0</v>
      </c>
      <c r="K72" s="144"/>
      <c r="L72" s="148"/>
    </row>
    <row r="73" spans="2:12" s="10" customFormat="1" ht="19.9" customHeight="1">
      <c r="B73" s="149"/>
      <c r="C73" s="99"/>
      <c r="D73" s="150" t="s">
        <v>1428</v>
      </c>
      <c r="E73" s="151"/>
      <c r="F73" s="151"/>
      <c r="G73" s="151"/>
      <c r="H73" s="151"/>
      <c r="I73" s="151"/>
      <c r="J73" s="152">
        <f>J214</f>
        <v>0</v>
      </c>
      <c r="K73" s="99"/>
      <c r="L73" s="153"/>
    </row>
    <row r="74" spans="1:31" s="2" customFormat="1" ht="21.75" customHeight="1">
      <c r="A74" s="36"/>
      <c r="B74" s="37"/>
      <c r="C74" s="38"/>
      <c r="D74" s="38"/>
      <c r="E74" s="38"/>
      <c r="F74" s="38"/>
      <c r="G74" s="38"/>
      <c r="H74" s="38"/>
      <c r="I74" s="38"/>
      <c r="J74" s="38"/>
      <c r="K74" s="38"/>
      <c r="L74" s="116"/>
      <c r="S74" s="36"/>
      <c r="T74" s="36"/>
      <c r="U74" s="36"/>
      <c r="V74" s="36"/>
      <c r="W74" s="36"/>
      <c r="X74" s="36"/>
      <c r="Y74" s="36"/>
      <c r="Z74" s="36"/>
      <c r="AA74" s="36"/>
      <c r="AB74" s="36"/>
      <c r="AC74" s="36"/>
      <c r="AD74" s="36"/>
      <c r="AE74" s="36"/>
    </row>
    <row r="75" spans="1:31" s="2" customFormat="1" ht="6.95" customHeight="1">
      <c r="A75" s="36"/>
      <c r="B75" s="49"/>
      <c r="C75" s="50"/>
      <c r="D75" s="50"/>
      <c r="E75" s="50"/>
      <c r="F75" s="50"/>
      <c r="G75" s="50"/>
      <c r="H75" s="50"/>
      <c r="I75" s="50"/>
      <c r="J75" s="50"/>
      <c r="K75" s="50"/>
      <c r="L75" s="116"/>
      <c r="S75" s="36"/>
      <c r="T75" s="36"/>
      <c r="U75" s="36"/>
      <c r="V75" s="36"/>
      <c r="W75" s="36"/>
      <c r="X75" s="36"/>
      <c r="Y75" s="36"/>
      <c r="Z75" s="36"/>
      <c r="AA75" s="36"/>
      <c r="AB75" s="36"/>
      <c r="AC75" s="36"/>
      <c r="AD75" s="36"/>
      <c r="AE75" s="36"/>
    </row>
    <row r="79" spans="1:31" s="2" customFormat="1" ht="6.95" customHeight="1">
      <c r="A79" s="36"/>
      <c r="B79" s="51"/>
      <c r="C79" s="52"/>
      <c r="D79" s="52"/>
      <c r="E79" s="52"/>
      <c r="F79" s="52"/>
      <c r="G79" s="52"/>
      <c r="H79" s="52"/>
      <c r="I79" s="52"/>
      <c r="J79" s="52"/>
      <c r="K79" s="52"/>
      <c r="L79" s="116"/>
      <c r="S79" s="36"/>
      <c r="T79" s="36"/>
      <c r="U79" s="36"/>
      <c r="V79" s="36"/>
      <c r="W79" s="36"/>
      <c r="X79" s="36"/>
      <c r="Y79" s="36"/>
      <c r="Z79" s="36"/>
      <c r="AA79" s="36"/>
      <c r="AB79" s="36"/>
      <c r="AC79" s="36"/>
      <c r="AD79" s="36"/>
      <c r="AE79" s="36"/>
    </row>
    <row r="80" spans="1:31" s="2" customFormat="1" ht="24.95" customHeight="1">
      <c r="A80" s="36"/>
      <c r="B80" s="37"/>
      <c r="C80" s="25" t="s">
        <v>152</v>
      </c>
      <c r="D80" s="38"/>
      <c r="E80" s="38"/>
      <c r="F80" s="38"/>
      <c r="G80" s="38"/>
      <c r="H80" s="38"/>
      <c r="I80" s="38"/>
      <c r="J80" s="38"/>
      <c r="K80" s="38"/>
      <c r="L80" s="116"/>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6"/>
      <c r="S81" s="36"/>
      <c r="T81" s="36"/>
      <c r="U81" s="36"/>
      <c r="V81" s="36"/>
      <c r="W81" s="36"/>
      <c r="X81" s="36"/>
      <c r="Y81" s="36"/>
      <c r="Z81" s="36"/>
      <c r="AA81" s="36"/>
      <c r="AB81" s="36"/>
      <c r="AC81" s="36"/>
      <c r="AD81" s="36"/>
      <c r="AE81" s="36"/>
    </row>
    <row r="82" spans="1:31" s="2" customFormat="1" ht="12" customHeight="1">
      <c r="A82" s="36"/>
      <c r="B82" s="37"/>
      <c r="C82" s="31" t="s">
        <v>16</v>
      </c>
      <c r="D82" s="38"/>
      <c r="E82" s="38"/>
      <c r="F82" s="38"/>
      <c r="G82" s="38"/>
      <c r="H82" s="38"/>
      <c r="I82" s="38"/>
      <c r="J82" s="38"/>
      <c r="K82" s="38"/>
      <c r="L82" s="116"/>
      <c r="S82" s="36"/>
      <c r="T82" s="36"/>
      <c r="U82" s="36"/>
      <c r="V82" s="36"/>
      <c r="W82" s="36"/>
      <c r="X82" s="36"/>
      <c r="Y82" s="36"/>
      <c r="Z82" s="36"/>
      <c r="AA82" s="36"/>
      <c r="AB82" s="36"/>
      <c r="AC82" s="36"/>
      <c r="AD82" s="36"/>
      <c r="AE82" s="36"/>
    </row>
    <row r="83" spans="1:31" s="2" customFormat="1" ht="16.5" customHeight="1">
      <c r="A83" s="36"/>
      <c r="B83" s="37"/>
      <c r="C83" s="38"/>
      <c r="D83" s="38"/>
      <c r="E83" s="412" t="str">
        <f>E7</f>
        <v>Rekonstrukce kanceláří a výukových prostor v objektu NC, UPOL, tř. Miru 111, Olomouc</v>
      </c>
      <c r="F83" s="413"/>
      <c r="G83" s="413"/>
      <c r="H83" s="413"/>
      <c r="I83" s="38"/>
      <c r="J83" s="38"/>
      <c r="K83" s="38"/>
      <c r="L83" s="116"/>
      <c r="S83" s="36"/>
      <c r="T83" s="36"/>
      <c r="U83" s="36"/>
      <c r="V83" s="36"/>
      <c r="W83" s="36"/>
      <c r="X83" s="36"/>
      <c r="Y83" s="36"/>
      <c r="Z83" s="36"/>
      <c r="AA83" s="36"/>
      <c r="AB83" s="36"/>
      <c r="AC83" s="36"/>
      <c r="AD83" s="36"/>
      <c r="AE83" s="36"/>
    </row>
    <row r="84" spans="2:12" s="1" customFormat="1" ht="12" customHeight="1">
      <c r="B84" s="23"/>
      <c r="C84" s="31" t="s">
        <v>124</v>
      </c>
      <c r="D84" s="24"/>
      <c r="E84" s="24"/>
      <c r="F84" s="24"/>
      <c r="G84" s="24"/>
      <c r="H84" s="24"/>
      <c r="I84" s="24"/>
      <c r="J84" s="24"/>
      <c r="K84" s="24"/>
      <c r="L84" s="22"/>
    </row>
    <row r="85" spans="1:31" s="2" customFormat="1" ht="16.5" customHeight="1">
      <c r="A85" s="36"/>
      <c r="B85" s="37"/>
      <c r="C85" s="38"/>
      <c r="D85" s="38"/>
      <c r="E85" s="412" t="s">
        <v>1203</v>
      </c>
      <c r="F85" s="414"/>
      <c r="G85" s="414"/>
      <c r="H85" s="414"/>
      <c r="I85" s="38"/>
      <c r="J85" s="38"/>
      <c r="K85" s="38"/>
      <c r="L85" s="116"/>
      <c r="S85" s="36"/>
      <c r="T85" s="36"/>
      <c r="U85" s="36"/>
      <c r="V85" s="36"/>
      <c r="W85" s="36"/>
      <c r="X85" s="36"/>
      <c r="Y85" s="36"/>
      <c r="Z85" s="36"/>
      <c r="AA85" s="36"/>
      <c r="AB85" s="36"/>
      <c r="AC85" s="36"/>
      <c r="AD85" s="36"/>
      <c r="AE85" s="36"/>
    </row>
    <row r="86" spans="1:31" s="2" customFormat="1" ht="12" customHeight="1">
      <c r="A86" s="36"/>
      <c r="B86" s="37"/>
      <c r="C86" s="31" t="s">
        <v>1204</v>
      </c>
      <c r="D86" s="38"/>
      <c r="E86" s="38"/>
      <c r="F86" s="38"/>
      <c r="G86" s="38"/>
      <c r="H86" s="38"/>
      <c r="I86" s="38"/>
      <c r="J86" s="38"/>
      <c r="K86" s="38"/>
      <c r="L86" s="116"/>
      <c r="S86" s="36"/>
      <c r="T86" s="36"/>
      <c r="U86" s="36"/>
      <c r="V86" s="36"/>
      <c r="W86" s="36"/>
      <c r="X86" s="36"/>
      <c r="Y86" s="36"/>
      <c r="Z86" s="36"/>
      <c r="AA86" s="36"/>
      <c r="AB86" s="36"/>
      <c r="AC86" s="36"/>
      <c r="AD86" s="36"/>
      <c r="AE86" s="36"/>
    </row>
    <row r="87" spans="1:31" s="2" customFormat="1" ht="16.5" customHeight="1">
      <c r="A87" s="36"/>
      <c r="B87" s="37"/>
      <c r="C87" s="38"/>
      <c r="D87" s="38"/>
      <c r="E87" s="361" t="str">
        <f>E11</f>
        <v>2022/HEX/01-14-3 - D.1.4.3-Zařízení slaboproudé elektrotechniky</v>
      </c>
      <c r="F87" s="414"/>
      <c r="G87" s="414"/>
      <c r="H87" s="414"/>
      <c r="I87" s="38"/>
      <c r="J87" s="38"/>
      <c r="K87" s="38"/>
      <c r="L87" s="116"/>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6"/>
      <c r="S88" s="36"/>
      <c r="T88" s="36"/>
      <c r="U88" s="36"/>
      <c r="V88" s="36"/>
      <c r="W88" s="36"/>
      <c r="X88" s="36"/>
      <c r="Y88" s="36"/>
      <c r="Z88" s="36"/>
      <c r="AA88" s="36"/>
      <c r="AB88" s="36"/>
      <c r="AC88" s="36"/>
      <c r="AD88" s="36"/>
      <c r="AE88" s="36"/>
    </row>
    <row r="89" spans="1:31" s="2" customFormat="1" ht="12" customHeight="1">
      <c r="A89" s="36"/>
      <c r="B89" s="37"/>
      <c r="C89" s="31" t="s">
        <v>22</v>
      </c>
      <c r="D89" s="38"/>
      <c r="E89" s="38"/>
      <c r="F89" s="29" t="str">
        <f>F14</f>
        <v xml:space="preserve"> </v>
      </c>
      <c r="G89" s="38"/>
      <c r="H89" s="38"/>
      <c r="I89" s="31" t="s">
        <v>24</v>
      </c>
      <c r="J89" s="61" t="str">
        <f>IF(J14="","",J14)</f>
        <v>6. 5. 2022</v>
      </c>
      <c r="K89" s="38"/>
      <c r="L89" s="116"/>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16"/>
      <c r="S90" s="36"/>
      <c r="T90" s="36"/>
      <c r="U90" s="36"/>
      <c r="V90" s="36"/>
      <c r="W90" s="36"/>
      <c r="X90" s="36"/>
      <c r="Y90" s="36"/>
      <c r="Z90" s="36"/>
      <c r="AA90" s="36"/>
      <c r="AB90" s="36"/>
      <c r="AC90" s="36"/>
      <c r="AD90" s="36"/>
      <c r="AE90" s="36"/>
    </row>
    <row r="91" spans="1:31" s="2" customFormat="1" ht="40.15" customHeight="1">
      <c r="A91" s="36"/>
      <c r="B91" s="37"/>
      <c r="C91" s="31" t="s">
        <v>26</v>
      </c>
      <c r="D91" s="38"/>
      <c r="E91" s="38"/>
      <c r="F91" s="29" t="str">
        <f>E17</f>
        <v>UPOL FTK Olomouc</v>
      </c>
      <c r="G91" s="38"/>
      <c r="H91" s="38"/>
      <c r="I91" s="31" t="s">
        <v>32</v>
      </c>
      <c r="J91" s="34" t="str">
        <f>E23</f>
        <v>HEXAPLAN INTERNATIONAL spol. s r.o.</v>
      </c>
      <c r="K91" s="38"/>
      <c r="L91" s="116"/>
      <c r="S91" s="36"/>
      <c r="T91" s="36"/>
      <c r="U91" s="36"/>
      <c r="V91" s="36"/>
      <c r="W91" s="36"/>
      <c r="X91" s="36"/>
      <c r="Y91" s="36"/>
      <c r="Z91" s="36"/>
      <c r="AA91" s="36"/>
      <c r="AB91" s="36"/>
      <c r="AC91" s="36"/>
      <c r="AD91" s="36"/>
      <c r="AE91" s="36"/>
    </row>
    <row r="92" spans="1:31" s="2" customFormat="1" ht="15.2" customHeight="1">
      <c r="A92" s="36"/>
      <c r="B92" s="37"/>
      <c r="C92" s="31" t="s">
        <v>30</v>
      </c>
      <c r="D92" s="38"/>
      <c r="E92" s="38"/>
      <c r="F92" s="29" t="str">
        <f>IF(E20="","",E20)</f>
        <v>Vyplň údaj</v>
      </c>
      <c r="G92" s="38"/>
      <c r="H92" s="38"/>
      <c r="I92" s="31" t="s">
        <v>35</v>
      </c>
      <c r="J92" s="34" t="str">
        <f>E26</f>
        <v>Ing.P.Míka</v>
      </c>
      <c r="K92" s="38"/>
      <c r="L92" s="116"/>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116"/>
      <c r="S93" s="36"/>
      <c r="T93" s="36"/>
      <c r="U93" s="36"/>
      <c r="V93" s="36"/>
      <c r="W93" s="36"/>
      <c r="X93" s="36"/>
      <c r="Y93" s="36"/>
      <c r="Z93" s="36"/>
      <c r="AA93" s="36"/>
      <c r="AB93" s="36"/>
      <c r="AC93" s="36"/>
      <c r="AD93" s="36"/>
      <c r="AE93" s="36"/>
    </row>
    <row r="94" spans="1:31" s="11" customFormat="1" ht="29.25" customHeight="1">
      <c r="A94" s="154"/>
      <c r="B94" s="155"/>
      <c r="C94" s="156" t="s">
        <v>153</v>
      </c>
      <c r="D94" s="157" t="s">
        <v>58</v>
      </c>
      <c r="E94" s="157" t="s">
        <v>54</v>
      </c>
      <c r="F94" s="157" t="s">
        <v>55</v>
      </c>
      <c r="G94" s="157" t="s">
        <v>154</v>
      </c>
      <c r="H94" s="157" t="s">
        <v>155</v>
      </c>
      <c r="I94" s="157" t="s">
        <v>156</v>
      </c>
      <c r="J94" s="157" t="s">
        <v>134</v>
      </c>
      <c r="K94" s="158" t="s">
        <v>157</v>
      </c>
      <c r="L94" s="159"/>
      <c r="M94" s="70" t="s">
        <v>21</v>
      </c>
      <c r="N94" s="71" t="s">
        <v>43</v>
      </c>
      <c r="O94" s="71" t="s">
        <v>158</v>
      </c>
      <c r="P94" s="71" t="s">
        <v>159</v>
      </c>
      <c r="Q94" s="71" t="s">
        <v>160</v>
      </c>
      <c r="R94" s="71" t="s">
        <v>161</v>
      </c>
      <c r="S94" s="71" t="s">
        <v>162</v>
      </c>
      <c r="T94" s="72" t="s">
        <v>163</v>
      </c>
      <c r="U94" s="154"/>
      <c r="V94" s="154"/>
      <c r="W94" s="154"/>
      <c r="X94" s="154"/>
      <c r="Y94" s="154"/>
      <c r="Z94" s="154"/>
      <c r="AA94" s="154"/>
      <c r="AB94" s="154"/>
      <c r="AC94" s="154"/>
      <c r="AD94" s="154"/>
      <c r="AE94" s="154"/>
    </row>
    <row r="95" spans="1:63" s="2" customFormat="1" ht="22.9" customHeight="1">
      <c r="A95" s="36"/>
      <c r="B95" s="37"/>
      <c r="C95" s="77" t="s">
        <v>164</v>
      </c>
      <c r="D95" s="38"/>
      <c r="E95" s="38"/>
      <c r="F95" s="38"/>
      <c r="G95" s="38"/>
      <c r="H95" s="38"/>
      <c r="I95" s="38"/>
      <c r="J95" s="160">
        <f>BK95</f>
        <v>0</v>
      </c>
      <c r="K95" s="38"/>
      <c r="L95" s="41"/>
      <c r="M95" s="73"/>
      <c r="N95" s="161"/>
      <c r="O95" s="74"/>
      <c r="P95" s="162">
        <f>P96+P175+P213</f>
        <v>0</v>
      </c>
      <c r="Q95" s="74"/>
      <c r="R95" s="162">
        <f>R96+R175+R213</f>
        <v>0</v>
      </c>
      <c r="S95" s="74"/>
      <c r="T95" s="163">
        <f>T96+T175+T213</f>
        <v>0</v>
      </c>
      <c r="U95" s="36"/>
      <c r="V95" s="36"/>
      <c r="W95" s="36"/>
      <c r="X95" s="36"/>
      <c r="Y95" s="36"/>
      <c r="Z95" s="36"/>
      <c r="AA95" s="36"/>
      <c r="AB95" s="36"/>
      <c r="AC95" s="36"/>
      <c r="AD95" s="36"/>
      <c r="AE95" s="36"/>
      <c r="AT95" s="19" t="s">
        <v>72</v>
      </c>
      <c r="AU95" s="19" t="s">
        <v>135</v>
      </c>
      <c r="BK95" s="164">
        <f>BK96+BK175+BK213</f>
        <v>0</v>
      </c>
    </row>
    <row r="96" spans="2:63" s="12" customFormat="1" ht="25.9" customHeight="1">
      <c r="B96" s="165"/>
      <c r="C96" s="166"/>
      <c r="D96" s="167" t="s">
        <v>72</v>
      </c>
      <c r="E96" s="168" t="s">
        <v>1220</v>
      </c>
      <c r="F96" s="168" t="s">
        <v>1432</v>
      </c>
      <c r="G96" s="166"/>
      <c r="H96" s="166"/>
      <c r="I96" s="169"/>
      <c r="J96" s="170">
        <f>BK96</f>
        <v>0</v>
      </c>
      <c r="K96" s="166"/>
      <c r="L96" s="171"/>
      <c r="M96" s="172"/>
      <c r="N96" s="173"/>
      <c r="O96" s="173"/>
      <c r="P96" s="174">
        <f>P97+P146+P168</f>
        <v>0</v>
      </c>
      <c r="Q96" s="173"/>
      <c r="R96" s="174">
        <f>R97+R146+R168</f>
        <v>0</v>
      </c>
      <c r="S96" s="173"/>
      <c r="T96" s="175">
        <f>T97+T146+T168</f>
        <v>0</v>
      </c>
      <c r="AR96" s="176" t="s">
        <v>81</v>
      </c>
      <c r="AT96" s="177" t="s">
        <v>72</v>
      </c>
      <c r="AU96" s="177" t="s">
        <v>73</v>
      </c>
      <c r="AY96" s="176" t="s">
        <v>167</v>
      </c>
      <c r="BK96" s="178">
        <f>BK97+BK146+BK168</f>
        <v>0</v>
      </c>
    </row>
    <row r="97" spans="2:63" s="12" customFormat="1" ht="22.9" customHeight="1">
      <c r="B97" s="165"/>
      <c r="C97" s="166"/>
      <c r="D97" s="167" t="s">
        <v>72</v>
      </c>
      <c r="E97" s="179" t="s">
        <v>1227</v>
      </c>
      <c r="F97" s="179" t="s">
        <v>1433</v>
      </c>
      <c r="G97" s="166"/>
      <c r="H97" s="166"/>
      <c r="I97" s="169"/>
      <c r="J97" s="180">
        <f>BK97</f>
        <v>0</v>
      </c>
      <c r="K97" s="166"/>
      <c r="L97" s="171"/>
      <c r="M97" s="172"/>
      <c r="N97" s="173"/>
      <c r="O97" s="173"/>
      <c r="P97" s="174">
        <f>SUM(P98:P145)</f>
        <v>0</v>
      </c>
      <c r="Q97" s="173"/>
      <c r="R97" s="174">
        <f>SUM(R98:R145)</f>
        <v>0</v>
      </c>
      <c r="S97" s="173"/>
      <c r="T97" s="175">
        <f>SUM(T98:T145)</f>
        <v>0</v>
      </c>
      <c r="AR97" s="176" t="s">
        <v>81</v>
      </c>
      <c r="AT97" s="177" t="s">
        <v>72</v>
      </c>
      <c r="AU97" s="177" t="s">
        <v>81</v>
      </c>
      <c r="AY97" s="176" t="s">
        <v>167</v>
      </c>
      <c r="BK97" s="178">
        <f>SUM(BK98:BK145)</f>
        <v>0</v>
      </c>
    </row>
    <row r="98" spans="1:65" s="2" customFormat="1" ht="33" customHeight="1">
      <c r="A98" s="36"/>
      <c r="B98" s="37"/>
      <c r="C98" s="181" t="s">
        <v>81</v>
      </c>
      <c r="D98" s="181" t="s">
        <v>170</v>
      </c>
      <c r="E98" s="182" t="s">
        <v>81</v>
      </c>
      <c r="F98" s="183" t="s">
        <v>1434</v>
      </c>
      <c r="G98" s="184" t="s">
        <v>391</v>
      </c>
      <c r="H98" s="185">
        <v>4</v>
      </c>
      <c r="I98" s="186"/>
      <c r="J98" s="187">
        <f>ROUND(I98*H98,2)</f>
        <v>0</v>
      </c>
      <c r="K98" s="183" t="s">
        <v>369</v>
      </c>
      <c r="L98" s="41"/>
      <c r="M98" s="188" t="s">
        <v>21</v>
      </c>
      <c r="N98" s="189" t="s">
        <v>44</v>
      </c>
      <c r="O98" s="66"/>
      <c r="P98" s="190">
        <f>O98*H98</f>
        <v>0</v>
      </c>
      <c r="Q98" s="190">
        <v>0</v>
      </c>
      <c r="R98" s="190">
        <f>Q98*H98</f>
        <v>0</v>
      </c>
      <c r="S98" s="190">
        <v>0</v>
      </c>
      <c r="T98" s="191">
        <f>S98*H98</f>
        <v>0</v>
      </c>
      <c r="U98" s="36"/>
      <c r="V98" s="36"/>
      <c r="W98" s="36"/>
      <c r="X98" s="36"/>
      <c r="Y98" s="36"/>
      <c r="Z98" s="36"/>
      <c r="AA98" s="36"/>
      <c r="AB98" s="36"/>
      <c r="AC98" s="36"/>
      <c r="AD98" s="36"/>
      <c r="AE98" s="36"/>
      <c r="AR98" s="192" t="s">
        <v>663</v>
      </c>
      <c r="AT98" s="192" t="s">
        <v>170</v>
      </c>
      <c r="AU98" s="192" t="s">
        <v>83</v>
      </c>
      <c r="AY98" s="19" t="s">
        <v>167</v>
      </c>
      <c r="BE98" s="193">
        <f>IF(N98="základní",J98,0)</f>
        <v>0</v>
      </c>
      <c r="BF98" s="193">
        <f>IF(N98="snížená",J98,0)</f>
        <v>0</v>
      </c>
      <c r="BG98" s="193">
        <f>IF(N98="zákl. přenesená",J98,0)</f>
        <v>0</v>
      </c>
      <c r="BH98" s="193">
        <f>IF(N98="sníž. přenesená",J98,0)</f>
        <v>0</v>
      </c>
      <c r="BI98" s="193">
        <f>IF(N98="nulová",J98,0)</f>
        <v>0</v>
      </c>
      <c r="BJ98" s="19" t="s">
        <v>81</v>
      </c>
      <c r="BK98" s="193">
        <f>ROUND(I98*H98,2)</f>
        <v>0</v>
      </c>
      <c r="BL98" s="19" t="s">
        <v>663</v>
      </c>
      <c r="BM98" s="192" t="s">
        <v>83</v>
      </c>
    </row>
    <row r="99" spans="2:51" s="13" customFormat="1" ht="11.25">
      <c r="B99" s="199"/>
      <c r="C99" s="200"/>
      <c r="D99" s="201" t="s">
        <v>178</v>
      </c>
      <c r="E99" s="202" t="s">
        <v>21</v>
      </c>
      <c r="F99" s="203" t="s">
        <v>1435</v>
      </c>
      <c r="G99" s="200"/>
      <c r="H99" s="204">
        <v>4</v>
      </c>
      <c r="I99" s="205"/>
      <c r="J99" s="200"/>
      <c r="K99" s="200"/>
      <c r="L99" s="206"/>
      <c r="M99" s="207"/>
      <c r="N99" s="208"/>
      <c r="O99" s="208"/>
      <c r="P99" s="208"/>
      <c r="Q99" s="208"/>
      <c r="R99" s="208"/>
      <c r="S99" s="208"/>
      <c r="T99" s="209"/>
      <c r="AT99" s="210" t="s">
        <v>178</v>
      </c>
      <c r="AU99" s="210" t="s">
        <v>83</v>
      </c>
      <c r="AV99" s="13" t="s">
        <v>83</v>
      </c>
      <c r="AW99" s="13" t="s">
        <v>34</v>
      </c>
      <c r="AX99" s="13" t="s">
        <v>73</v>
      </c>
      <c r="AY99" s="210" t="s">
        <v>167</v>
      </c>
    </row>
    <row r="100" spans="2:51" s="16" customFormat="1" ht="11.25">
      <c r="B100" s="232"/>
      <c r="C100" s="233"/>
      <c r="D100" s="201" t="s">
        <v>178</v>
      </c>
      <c r="E100" s="234" t="s">
        <v>21</v>
      </c>
      <c r="F100" s="235" t="s">
        <v>230</v>
      </c>
      <c r="G100" s="233"/>
      <c r="H100" s="236">
        <v>4</v>
      </c>
      <c r="I100" s="237"/>
      <c r="J100" s="233"/>
      <c r="K100" s="233"/>
      <c r="L100" s="238"/>
      <c r="M100" s="239"/>
      <c r="N100" s="240"/>
      <c r="O100" s="240"/>
      <c r="P100" s="240"/>
      <c r="Q100" s="240"/>
      <c r="R100" s="240"/>
      <c r="S100" s="240"/>
      <c r="T100" s="241"/>
      <c r="AT100" s="242" t="s">
        <v>178</v>
      </c>
      <c r="AU100" s="242" t="s">
        <v>83</v>
      </c>
      <c r="AV100" s="16" t="s">
        <v>174</v>
      </c>
      <c r="AW100" s="16" t="s">
        <v>34</v>
      </c>
      <c r="AX100" s="16" t="s">
        <v>81</v>
      </c>
      <c r="AY100" s="242" t="s">
        <v>167</v>
      </c>
    </row>
    <row r="101" spans="1:65" s="2" customFormat="1" ht="21.75" customHeight="1">
      <c r="A101" s="36"/>
      <c r="B101" s="37"/>
      <c r="C101" s="181" t="s">
        <v>83</v>
      </c>
      <c r="D101" s="181" t="s">
        <v>170</v>
      </c>
      <c r="E101" s="182" t="s">
        <v>83</v>
      </c>
      <c r="F101" s="183" t="s">
        <v>1436</v>
      </c>
      <c r="G101" s="184" t="s">
        <v>656</v>
      </c>
      <c r="H101" s="185">
        <v>1</v>
      </c>
      <c r="I101" s="186"/>
      <c r="J101" s="187">
        <f>ROUND(I101*H101,2)</f>
        <v>0</v>
      </c>
      <c r="K101" s="183" t="s">
        <v>369</v>
      </c>
      <c r="L101" s="41"/>
      <c r="M101" s="188" t="s">
        <v>21</v>
      </c>
      <c r="N101" s="189" t="s">
        <v>44</v>
      </c>
      <c r="O101" s="66"/>
      <c r="P101" s="190">
        <f>O101*H101</f>
        <v>0</v>
      </c>
      <c r="Q101" s="190">
        <v>0</v>
      </c>
      <c r="R101" s="190">
        <f>Q101*H101</f>
        <v>0</v>
      </c>
      <c r="S101" s="190">
        <v>0</v>
      </c>
      <c r="T101" s="191">
        <f>S101*H101</f>
        <v>0</v>
      </c>
      <c r="U101" s="36"/>
      <c r="V101" s="36"/>
      <c r="W101" s="36"/>
      <c r="X101" s="36"/>
      <c r="Y101" s="36"/>
      <c r="Z101" s="36"/>
      <c r="AA101" s="36"/>
      <c r="AB101" s="36"/>
      <c r="AC101" s="36"/>
      <c r="AD101" s="36"/>
      <c r="AE101" s="36"/>
      <c r="AR101" s="192" t="s">
        <v>663</v>
      </c>
      <c r="AT101" s="192" t="s">
        <v>170</v>
      </c>
      <c r="AU101" s="192" t="s">
        <v>83</v>
      </c>
      <c r="AY101" s="19" t="s">
        <v>167</v>
      </c>
      <c r="BE101" s="193">
        <f>IF(N101="základní",J101,0)</f>
        <v>0</v>
      </c>
      <c r="BF101" s="193">
        <f>IF(N101="snížená",J101,0)</f>
        <v>0</v>
      </c>
      <c r="BG101" s="193">
        <f>IF(N101="zákl. přenesená",J101,0)</f>
        <v>0</v>
      </c>
      <c r="BH101" s="193">
        <f>IF(N101="sníž. přenesená",J101,0)</f>
        <v>0</v>
      </c>
      <c r="BI101" s="193">
        <f>IF(N101="nulová",J101,0)</f>
        <v>0</v>
      </c>
      <c r="BJ101" s="19" t="s">
        <v>81</v>
      </c>
      <c r="BK101" s="193">
        <f>ROUND(I101*H101,2)</f>
        <v>0</v>
      </c>
      <c r="BL101" s="19" t="s">
        <v>663</v>
      </c>
      <c r="BM101" s="192" t="s">
        <v>174</v>
      </c>
    </row>
    <row r="102" spans="2:51" s="13" customFormat="1" ht="11.25">
      <c r="B102" s="199"/>
      <c r="C102" s="200"/>
      <c r="D102" s="201" t="s">
        <v>178</v>
      </c>
      <c r="E102" s="202" t="s">
        <v>21</v>
      </c>
      <c r="F102" s="203" t="s">
        <v>81</v>
      </c>
      <c r="G102" s="200"/>
      <c r="H102" s="204">
        <v>1</v>
      </c>
      <c r="I102" s="205"/>
      <c r="J102" s="200"/>
      <c r="K102" s="200"/>
      <c r="L102" s="206"/>
      <c r="M102" s="207"/>
      <c r="N102" s="208"/>
      <c r="O102" s="208"/>
      <c r="P102" s="208"/>
      <c r="Q102" s="208"/>
      <c r="R102" s="208"/>
      <c r="S102" s="208"/>
      <c r="T102" s="209"/>
      <c r="AT102" s="210" t="s">
        <v>178</v>
      </c>
      <c r="AU102" s="210" t="s">
        <v>83</v>
      </c>
      <c r="AV102" s="13" t="s">
        <v>83</v>
      </c>
      <c r="AW102" s="13" t="s">
        <v>34</v>
      </c>
      <c r="AX102" s="13" t="s">
        <v>73</v>
      </c>
      <c r="AY102" s="210" t="s">
        <v>167</v>
      </c>
    </row>
    <row r="103" spans="2:51" s="16" customFormat="1" ht="11.25">
      <c r="B103" s="232"/>
      <c r="C103" s="233"/>
      <c r="D103" s="201" t="s">
        <v>178</v>
      </c>
      <c r="E103" s="234" t="s">
        <v>21</v>
      </c>
      <c r="F103" s="235" t="s">
        <v>230</v>
      </c>
      <c r="G103" s="233"/>
      <c r="H103" s="236">
        <v>1</v>
      </c>
      <c r="I103" s="237"/>
      <c r="J103" s="233"/>
      <c r="K103" s="233"/>
      <c r="L103" s="238"/>
      <c r="M103" s="239"/>
      <c r="N103" s="240"/>
      <c r="O103" s="240"/>
      <c r="P103" s="240"/>
      <c r="Q103" s="240"/>
      <c r="R103" s="240"/>
      <c r="S103" s="240"/>
      <c r="T103" s="241"/>
      <c r="AT103" s="242" t="s">
        <v>178</v>
      </c>
      <c r="AU103" s="242" t="s">
        <v>83</v>
      </c>
      <c r="AV103" s="16" t="s">
        <v>174</v>
      </c>
      <c r="AW103" s="16" t="s">
        <v>34</v>
      </c>
      <c r="AX103" s="16" t="s">
        <v>81</v>
      </c>
      <c r="AY103" s="242" t="s">
        <v>167</v>
      </c>
    </row>
    <row r="104" spans="1:65" s="2" customFormat="1" ht="16.5" customHeight="1">
      <c r="A104" s="36"/>
      <c r="B104" s="37"/>
      <c r="C104" s="181" t="s">
        <v>168</v>
      </c>
      <c r="D104" s="181" t="s">
        <v>170</v>
      </c>
      <c r="E104" s="182" t="s">
        <v>168</v>
      </c>
      <c r="F104" s="183" t="s">
        <v>1437</v>
      </c>
      <c r="G104" s="184" t="s">
        <v>656</v>
      </c>
      <c r="H104" s="185">
        <v>1</v>
      </c>
      <c r="I104" s="186"/>
      <c r="J104" s="187">
        <f>ROUND(I104*H104,2)</f>
        <v>0</v>
      </c>
      <c r="K104" s="183" t="s">
        <v>369</v>
      </c>
      <c r="L104" s="41"/>
      <c r="M104" s="188" t="s">
        <v>21</v>
      </c>
      <c r="N104" s="189" t="s">
        <v>44</v>
      </c>
      <c r="O104" s="66"/>
      <c r="P104" s="190">
        <f>O104*H104</f>
        <v>0</v>
      </c>
      <c r="Q104" s="190">
        <v>0</v>
      </c>
      <c r="R104" s="190">
        <f>Q104*H104</f>
        <v>0</v>
      </c>
      <c r="S104" s="190">
        <v>0</v>
      </c>
      <c r="T104" s="191">
        <f>S104*H104</f>
        <v>0</v>
      </c>
      <c r="U104" s="36"/>
      <c r="V104" s="36"/>
      <c r="W104" s="36"/>
      <c r="X104" s="36"/>
      <c r="Y104" s="36"/>
      <c r="Z104" s="36"/>
      <c r="AA104" s="36"/>
      <c r="AB104" s="36"/>
      <c r="AC104" s="36"/>
      <c r="AD104" s="36"/>
      <c r="AE104" s="36"/>
      <c r="AR104" s="192" t="s">
        <v>663</v>
      </c>
      <c r="AT104" s="192" t="s">
        <v>170</v>
      </c>
      <c r="AU104" s="192" t="s">
        <v>83</v>
      </c>
      <c r="AY104" s="19" t="s">
        <v>167</v>
      </c>
      <c r="BE104" s="193">
        <f>IF(N104="základní",J104,0)</f>
        <v>0</v>
      </c>
      <c r="BF104" s="193">
        <f>IF(N104="snížená",J104,0)</f>
        <v>0</v>
      </c>
      <c r="BG104" s="193">
        <f>IF(N104="zákl. přenesená",J104,0)</f>
        <v>0</v>
      </c>
      <c r="BH104" s="193">
        <f>IF(N104="sníž. přenesená",J104,0)</f>
        <v>0</v>
      </c>
      <c r="BI104" s="193">
        <f>IF(N104="nulová",J104,0)</f>
        <v>0</v>
      </c>
      <c r="BJ104" s="19" t="s">
        <v>81</v>
      </c>
      <c r="BK104" s="193">
        <f>ROUND(I104*H104,2)</f>
        <v>0</v>
      </c>
      <c r="BL104" s="19" t="s">
        <v>663</v>
      </c>
      <c r="BM104" s="192" t="s">
        <v>197</v>
      </c>
    </row>
    <row r="105" spans="2:51" s="13" customFormat="1" ht="11.25">
      <c r="B105" s="199"/>
      <c r="C105" s="200"/>
      <c r="D105" s="201" t="s">
        <v>178</v>
      </c>
      <c r="E105" s="202" t="s">
        <v>21</v>
      </c>
      <c r="F105" s="203" t="s">
        <v>1438</v>
      </c>
      <c r="G105" s="200"/>
      <c r="H105" s="204">
        <v>1</v>
      </c>
      <c r="I105" s="205"/>
      <c r="J105" s="200"/>
      <c r="K105" s="200"/>
      <c r="L105" s="206"/>
      <c r="M105" s="207"/>
      <c r="N105" s="208"/>
      <c r="O105" s="208"/>
      <c r="P105" s="208"/>
      <c r="Q105" s="208"/>
      <c r="R105" s="208"/>
      <c r="S105" s="208"/>
      <c r="T105" s="209"/>
      <c r="AT105" s="210" t="s">
        <v>178</v>
      </c>
      <c r="AU105" s="210" t="s">
        <v>83</v>
      </c>
      <c r="AV105" s="13" t="s">
        <v>83</v>
      </c>
      <c r="AW105" s="13" t="s">
        <v>34</v>
      </c>
      <c r="AX105" s="13" t="s">
        <v>73</v>
      </c>
      <c r="AY105" s="210" t="s">
        <v>167</v>
      </c>
    </row>
    <row r="106" spans="2:51" s="16" customFormat="1" ht="11.25">
      <c r="B106" s="232"/>
      <c r="C106" s="233"/>
      <c r="D106" s="201" t="s">
        <v>178</v>
      </c>
      <c r="E106" s="234" t="s">
        <v>21</v>
      </c>
      <c r="F106" s="235" t="s">
        <v>230</v>
      </c>
      <c r="G106" s="233"/>
      <c r="H106" s="236">
        <v>1</v>
      </c>
      <c r="I106" s="237"/>
      <c r="J106" s="233"/>
      <c r="K106" s="233"/>
      <c r="L106" s="238"/>
      <c r="M106" s="239"/>
      <c r="N106" s="240"/>
      <c r="O106" s="240"/>
      <c r="P106" s="240"/>
      <c r="Q106" s="240"/>
      <c r="R106" s="240"/>
      <c r="S106" s="240"/>
      <c r="T106" s="241"/>
      <c r="AT106" s="242" t="s">
        <v>178</v>
      </c>
      <c r="AU106" s="242" t="s">
        <v>83</v>
      </c>
      <c r="AV106" s="16" t="s">
        <v>174</v>
      </c>
      <c r="AW106" s="16" t="s">
        <v>34</v>
      </c>
      <c r="AX106" s="16" t="s">
        <v>81</v>
      </c>
      <c r="AY106" s="242" t="s">
        <v>167</v>
      </c>
    </row>
    <row r="107" spans="1:65" s="2" customFormat="1" ht="16.5" customHeight="1">
      <c r="A107" s="36"/>
      <c r="B107" s="37"/>
      <c r="C107" s="181" t="s">
        <v>174</v>
      </c>
      <c r="D107" s="181" t="s">
        <v>170</v>
      </c>
      <c r="E107" s="182" t="s">
        <v>174</v>
      </c>
      <c r="F107" s="183" t="s">
        <v>1439</v>
      </c>
      <c r="G107" s="184" t="s">
        <v>656</v>
      </c>
      <c r="H107" s="185">
        <v>2</v>
      </c>
      <c r="I107" s="186"/>
      <c r="J107" s="187">
        <f>ROUND(I107*H107,2)</f>
        <v>0</v>
      </c>
      <c r="K107" s="183" t="s">
        <v>369</v>
      </c>
      <c r="L107" s="41"/>
      <c r="M107" s="188" t="s">
        <v>21</v>
      </c>
      <c r="N107" s="189" t="s">
        <v>44</v>
      </c>
      <c r="O107" s="66"/>
      <c r="P107" s="190">
        <f>O107*H107</f>
        <v>0</v>
      </c>
      <c r="Q107" s="190">
        <v>0</v>
      </c>
      <c r="R107" s="190">
        <f>Q107*H107</f>
        <v>0</v>
      </c>
      <c r="S107" s="190">
        <v>0</v>
      </c>
      <c r="T107" s="191">
        <f>S107*H107</f>
        <v>0</v>
      </c>
      <c r="U107" s="36"/>
      <c r="V107" s="36"/>
      <c r="W107" s="36"/>
      <c r="X107" s="36"/>
      <c r="Y107" s="36"/>
      <c r="Z107" s="36"/>
      <c r="AA107" s="36"/>
      <c r="AB107" s="36"/>
      <c r="AC107" s="36"/>
      <c r="AD107" s="36"/>
      <c r="AE107" s="36"/>
      <c r="AR107" s="192" t="s">
        <v>663</v>
      </c>
      <c r="AT107" s="192" t="s">
        <v>170</v>
      </c>
      <c r="AU107" s="192" t="s">
        <v>83</v>
      </c>
      <c r="AY107" s="19" t="s">
        <v>167</v>
      </c>
      <c r="BE107" s="193">
        <f>IF(N107="základní",J107,0)</f>
        <v>0</v>
      </c>
      <c r="BF107" s="193">
        <f>IF(N107="snížená",J107,0)</f>
        <v>0</v>
      </c>
      <c r="BG107" s="193">
        <f>IF(N107="zákl. přenesená",J107,0)</f>
        <v>0</v>
      </c>
      <c r="BH107" s="193">
        <f>IF(N107="sníž. přenesená",J107,0)</f>
        <v>0</v>
      </c>
      <c r="BI107" s="193">
        <f>IF(N107="nulová",J107,0)</f>
        <v>0</v>
      </c>
      <c r="BJ107" s="19" t="s">
        <v>81</v>
      </c>
      <c r="BK107" s="193">
        <f>ROUND(I107*H107,2)</f>
        <v>0</v>
      </c>
      <c r="BL107" s="19" t="s">
        <v>663</v>
      </c>
      <c r="BM107" s="192" t="s">
        <v>237</v>
      </c>
    </row>
    <row r="108" spans="2:51" s="13" customFormat="1" ht="11.25">
      <c r="B108" s="199"/>
      <c r="C108" s="200"/>
      <c r="D108" s="201" t="s">
        <v>178</v>
      </c>
      <c r="E108" s="202" t="s">
        <v>21</v>
      </c>
      <c r="F108" s="203" t="s">
        <v>1440</v>
      </c>
      <c r="G108" s="200"/>
      <c r="H108" s="204">
        <v>2</v>
      </c>
      <c r="I108" s="205"/>
      <c r="J108" s="200"/>
      <c r="K108" s="200"/>
      <c r="L108" s="206"/>
      <c r="M108" s="207"/>
      <c r="N108" s="208"/>
      <c r="O108" s="208"/>
      <c r="P108" s="208"/>
      <c r="Q108" s="208"/>
      <c r="R108" s="208"/>
      <c r="S108" s="208"/>
      <c r="T108" s="209"/>
      <c r="AT108" s="210" t="s">
        <v>178</v>
      </c>
      <c r="AU108" s="210" t="s">
        <v>83</v>
      </c>
      <c r="AV108" s="13" t="s">
        <v>83</v>
      </c>
      <c r="AW108" s="13" t="s">
        <v>34</v>
      </c>
      <c r="AX108" s="13" t="s">
        <v>73</v>
      </c>
      <c r="AY108" s="210" t="s">
        <v>167</v>
      </c>
    </row>
    <row r="109" spans="2:51" s="16" customFormat="1" ht="11.25">
      <c r="B109" s="232"/>
      <c r="C109" s="233"/>
      <c r="D109" s="201" t="s">
        <v>178</v>
      </c>
      <c r="E109" s="234" t="s">
        <v>21</v>
      </c>
      <c r="F109" s="235" t="s">
        <v>230</v>
      </c>
      <c r="G109" s="233"/>
      <c r="H109" s="236">
        <v>2</v>
      </c>
      <c r="I109" s="237"/>
      <c r="J109" s="233"/>
      <c r="K109" s="233"/>
      <c r="L109" s="238"/>
      <c r="M109" s="239"/>
      <c r="N109" s="240"/>
      <c r="O109" s="240"/>
      <c r="P109" s="240"/>
      <c r="Q109" s="240"/>
      <c r="R109" s="240"/>
      <c r="S109" s="240"/>
      <c r="T109" s="241"/>
      <c r="AT109" s="242" t="s">
        <v>178</v>
      </c>
      <c r="AU109" s="242" t="s">
        <v>83</v>
      </c>
      <c r="AV109" s="16" t="s">
        <v>174</v>
      </c>
      <c r="AW109" s="16" t="s">
        <v>34</v>
      </c>
      <c r="AX109" s="16" t="s">
        <v>81</v>
      </c>
      <c r="AY109" s="242" t="s">
        <v>167</v>
      </c>
    </row>
    <row r="110" spans="1:65" s="2" customFormat="1" ht="16.5" customHeight="1">
      <c r="A110" s="36"/>
      <c r="B110" s="37"/>
      <c r="C110" s="181" t="s">
        <v>199</v>
      </c>
      <c r="D110" s="181" t="s">
        <v>170</v>
      </c>
      <c r="E110" s="182" t="s">
        <v>199</v>
      </c>
      <c r="F110" s="183" t="s">
        <v>1441</v>
      </c>
      <c r="G110" s="184" t="s">
        <v>656</v>
      </c>
      <c r="H110" s="185">
        <v>24</v>
      </c>
      <c r="I110" s="186"/>
      <c r="J110" s="187">
        <f>ROUND(I110*H110,2)</f>
        <v>0</v>
      </c>
      <c r="K110" s="183" t="s">
        <v>369</v>
      </c>
      <c r="L110" s="41"/>
      <c r="M110" s="188" t="s">
        <v>21</v>
      </c>
      <c r="N110" s="189" t="s">
        <v>44</v>
      </c>
      <c r="O110" s="66"/>
      <c r="P110" s="190">
        <f>O110*H110</f>
        <v>0</v>
      </c>
      <c r="Q110" s="190">
        <v>0</v>
      </c>
      <c r="R110" s="190">
        <f>Q110*H110</f>
        <v>0</v>
      </c>
      <c r="S110" s="190">
        <v>0</v>
      </c>
      <c r="T110" s="191">
        <f>S110*H110</f>
        <v>0</v>
      </c>
      <c r="U110" s="36"/>
      <c r="V110" s="36"/>
      <c r="W110" s="36"/>
      <c r="X110" s="36"/>
      <c r="Y110" s="36"/>
      <c r="Z110" s="36"/>
      <c r="AA110" s="36"/>
      <c r="AB110" s="36"/>
      <c r="AC110" s="36"/>
      <c r="AD110" s="36"/>
      <c r="AE110" s="36"/>
      <c r="AR110" s="192" t="s">
        <v>663</v>
      </c>
      <c r="AT110" s="192" t="s">
        <v>170</v>
      </c>
      <c r="AU110" s="192" t="s">
        <v>83</v>
      </c>
      <c r="AY110" s="19" t="s">
        <v>167</v>
      </c>
      <c r="BE110" s="193">
        <f>IF(N110="základní",J110,0)</f>
        <v>0</v>
      </c>
      <c r="BF110" s="193">
        <f>IF(N110="snížená",J110,0)</f>
        <v>0</v>
      </c>
      <c r="BG110" s="193">
        <f>IF(N110="zákl. přenesená",J110,0)</f>
        <v>0</v>
      </c>
      <c r="BH110" s="193">
        <f>IF(N110="sníž. přenesená",J110,0)</f>
        <v>0</v>
      </c>
      <c r="BI110" s="193">
        <f>IF(N110="nulová",J110,0)</f>
        <v>0</v>
      </c>
      <c r="BJ110" s="19" t="s">
        <v>81</v>
      </c>
      <c r="BK110" s="193">
        <f>ROUND(I110*H110,2)</f>
        <v>0</v>
      </c>
      <c r="BL110" s="19" t="s">
        <v>663</v>
      </c>
      <c r="BM110" s="192" t="s">
        <v>229</v>
      </c>
    </row>
    <row r="111" spans="2:51" s="13" customFormat="1" ht="11.25">
      <c r="B111" s="199"/>
      <c r="C111" s="200"/>
      <c r="D111" s="201" t="s">
        <v>178</v>
      </c>
      <c r="E111" s="202" t="s">
        <v>21</v>
      </c>
      <c r="F111" s="203" t="s">
        <v>1442</v>
      </c>
      <c r="G111" s="200"/>
      <c r="H111" s="204">
        <v>24</v>
      </c>
      <c r="I111" s="205"/>
      <c r="J111" s="200"/>
      <c r="K111" s="200"/>
      <c r="L111" s="206"/>
      <c r="M111" s="207"/>
      <c r="N111" s="208"/>
      <c r="O111" s="208"/>
      <c r="P111" s="208"/>
      <c r="Q111" s="208"/>
      <c r="R111" s="208"/>
      <c r="S111" s="208"/>
      <c r="T111" s="209"/>
      <c r="AT111" s="210" t="s">
        <v>178</v>
      </c>
      <c r="AU111" s="210" t="s">
        <v>83</v>
      </c>
      <c r="AV111" s="13" t="s">
        <v>83</v>
      </c>
      <c r="AW111" s="13" t="s">
        <v>34</v>
      </c>
      <c r="AX111" s="13" t="s">
        <v>73</v>
      </c>
      <c r="AY111" s="210" t="s">
        <v>167</v>
      </c>
    </row>
    <row r="112" spans="2:51" s="16" customFormat="1" ht="11.25">
      <c r="B112" s="232"/>
      <c r="C112" s="233"/>
      <c r="D112" s="201" t="s">
        <v>178</v>
      </c>
      <c r="E112" s="234" t="s">
        <v>21</v>
      </c>
      <c r="F112" s="235" t="s">
        <v>230</v>
      </c>
      <c r="G112" s="233"/>
      <c r="H112" s="236">
        <v>24</v>
      </c>
      <c r="I112" s="237"/>
      <c r="J112" s="233"/>
      <c r="K112" s="233"/>
      <c r="L112" s="238"/>
      <c r="M112" s="239"/>
      <c r="N112" s="240"/>
      <c r="O112" s="240"/>
      <c r="P112" s="240"/>
      <c r="Q112" s="240"/>
      <c r="R112" s="240"/>
      <c r="S112" s="240"/>
      <c r="T112" s="241"/>
      <c r="AT112" s="242" t="s">
        <v>178</v>
      </c>
      <c r="AU112" s="242" t="s">
        <v>83</v>
      </c>
      <c r="AV112" s="16" t="s">
        <v>174</v>
      </c>
      <c r="AW112" s="16" t="s">
        <v>34</v>
      </c>
      <c r="AX112" s="16" t="s">
        <v>81</v>
      </c>
      <c r="AY112" s="242" t="s">
        <v>167</v>
      </c>
    </row>
    <row r="113" spans="1:65" s="2" customFormat="1" ht="16.5" customHeight="1">
      <c r="A113" s="36"/>
      <c r="B113" s="37"/>
      <c r="C113" s="181" t="s">
        <v>197</v>
      </c>
      <c r="D113" s="181" t="s">
        <v>170</v>
      </c>
      <c r="E113" s="182" t="s">
        <v>197</v>
      </c>
      <c r="F113" s="183" t="s">
        <v>1443</v>
      </c>
      <c r="G113" s="184" t="s">
        <v>656</v>
      </c>
      <c r="H113" s="185">
        <v>24</v>
      </c>
      <c r="I113" s="186"/>
      <c r="J113" s="187">
        <f>ROUND(I113*H113,2)</f>
        <v>0</v>
      </c>
      <c r="K113" s="183" t="s">
        <v>369</v>
      </c>
      <c r="L113" s="41"/>
      <c r="M113" s="188" t="s">
        <v>21</v>
      </c>
      <c r="N113" s="189" t="s">
        <v>44</v>
      </c>
      <c r="O113" s="66"/>
      <c r="P113" s="190">
        <f>O113*H113</f>
        <v>0</v>
      </c>
      <c r="Q113" s="190">
        <v>0</v>
      </c>
      <c r="R113" s="190">
        <f>Q113*H113</f>
        <v>0</v>
      </c>
      <c r="S113" s="190">
        <v>0</v>
      </c>
      <c r="T113" s="191">
        <f>S113*H113</f>
        <v>0</v>
      </c>
      <c r="U113" s="36"/>
      <c r="V113" s="36"/>
      <c r="W113" s="36"/>
      <c r="X113" s="36"/>
      <c r="Y113" s="36"/>
      <c r="Z113" s="36"/>
      <c r="AA113" s="36"/>
      <c r="AB113" s="36"/>
      <c r="AC113" s="36"/>
      <c r="AD113" s="36"/>
      <c r="AE113" s="36"/>
      <c r="AR113" s="192" t="s">
        <v>663</v>
      </c>
      <c r="AT113" s="192" t="s">
        <v>170</v>
      </c>
      <c r="AU113" s="192" t="s">
        <v>83</v>
      </c>
      <c r="AY113" s="19" t="s">
        <v>167</v>
      </c>
      <c r="BE113" s="193">
        <f>IF(N113="základní",J113,0)</f>
        <v>0</v>
      </c>
      <c r="BF113" s="193">
        <f>IF(N113="snížená",J113,0)</f>
        <v>0</v>
      </c>
      <c r="BG113" s="193">
        <f>IF(N113="zákl. přenesená",J113,0)</f>
        <v>0</v>
      </c>
      <c r="BH113" s="193">
        <f>IF(N113="sníž. přenesená",J113,0)</f>
        <v>0</v>
      </c>
      <c r="BI113" s="193">
        <f>IF(N113="nulová",J113,0)</f>
        <v>0</v>
      </c>
      <c r="BJ113" s="19" t="s">
        <v>81</v>
      </c>
      <c r="BK113" s="193">
        <f>ROUND(I113*H113,2)</f>
        <v>0</v>
      </c>
      <c r="BL113" s="19" t="s">
        <v>663</v>
      </c>
      <c r="BM113" s="192" t="s">
        <v>264</v>
      </c>
    </row>
    <row r="114" spans="2:51" s="13" customFormat="1" ht="11.25">
      <c r="B114" s="199"/>
      <c r="C114" s="200"/>
      <c r="D114" s="201" t="s">
        <v>178</v>
      </c>
      <c r="E114" s="202" t="s">
        <v>21</v>
      </c>
      <c r="F114" s="203" t="s">
        <v>1442</v>
      </c>
      <c r="G114" s="200"/>
      <c r="H114" s="204">
        <v>24</v>
      </c>
      <c r="I114" s="205"/>
      <c r="J114" s="200"/>
      <c r="K114" s="200"/>
      <c r="L114" s="206"/>
      <c r="M114" s="207"/>
      <c r="N114" s="208"/>
      <c r="O114" s="208"/>
      <c r="P114" s="208"/>
      <c r="Q114" s="208"/>
      <c r="R114" s="208"/>
      <c r="S114" s="208"/>
      <c r="T114" s="209"/>
      <c r="AT114" s="210" t="s">
        <v>178</v>
      </c>
      <c r="AU114" s="210" t="s">
        <v>83</v>
      </c>
      <c r="AV114" s="13" t="s">
        <v>83</v>
      </c>
      <c r="AW114" s="13" t="s">
        <v>34</v>
      </c>
      <c r="AX114" s="13" t="s">
        <v>73</v>
      </c>
      <c r="AY114" s="210" t="s">
        <v>167</v>
      </c>
    </row>
    <row r="115" spans="2:51" s="16" customFormat="1" ht="11.25">
      <c r="B115" s="232"/>
      <c r="C115" s="233"/>
      <c r="D115" s="201" t="s">
        <v>178</v>
      </c>
      <c r="E115" s="234" t="s">
        <v>21</v>
      </c>
      <c r="F115" s="235" t="s">
        <v>230</v>
      </c>
      <c r="G115" s="233"/>
      <c r="H115" s="236">
        <v>24</v>
      </c>
      <c r="I115" s="237"/>
      <c r="J115" s="233"/>
      <c r="K115" s="233"/>
      <c r="L115" s="238"/>
      <c r="M115" s="239"/>
      <c r="N115" s="240"/>
      <c r="O115" s="240"/>
      <c r="P115" s="240"/>
      <c r="Q115" s="240"/>
      <c r="R115" s="240"/>
      <c r="S115" s="240"/>
      <c r="T115" s="241"/>
      <c r="AT115" s="242" t="s">
        <v>178</v>
      </c>
      <c r="AU115" s="242" t="s">
        <v>83</v>
      </c>
      <c r="AV115" s="16" t="s">
        <v>174</v>
      </c>
      <c r="AW115" s="16" t="s">
        <v>34</v>
      </c>
      <c r="AX115" s="16" t="s">
        <v>81</v>
      </c>
      <c r="AY115" s="242" t="s">
        <v>167</v>
      </c>
    </row>
    <row r="116" spans="1:65" s="2" customFormat="1" ht="16.5" customHeight="1">
      <c r="A116" s="36"/>
      <c r="B116" s="37"/>
      <c r="C116" s="181" t="s">
        <v>231</v>
      </c>
      <c r="D116" s="181" t="s">
        <v>170</v>
      </c>
      <c r="E116" s="182" t="s">
        <v>231</v>
      </c>
      <c r="F116" s="183" t="s">
        <v>1444</v>
      </c>
      <c r="G116" s="184" t="s">
        <v>656</v>
      </c>
      <c r="H116" s="185">
        <v>2</v>
      </c>
      <c r="I116" s="186"/>
      <c r="J116" s="187">
        <f>ROUND(I116*H116,2)</f>
        <v>0</v>
      </c>
      <c r="K116" s="183" t="s">
        <v>369</v>
      </c>
      <c r="L116" s="41"/>
      <c r="M116" s="188" t="s">
        <v>21</v>
      </c>
      <c r="N116" s="189" t="s">
        <v>44</v>
      </c>
      <c r="O116" s="66"/>
      <c r="P116" s="190">
        <f>O116*H116</f>
        <v>0</v>
      </c>
      <c r="Q116" s="190">
        <v>0</v>
      </c>
      <c r="R116" s="190">
        <f>Q116*H116</f>
        <v>0</v>
      </c>
      <c r="S116" s="190">
        <v>0</v>
      </c>
      <c r="T116" s="191">
        <f>S116*H116</f>
        <v>0</v>
      </c>
      <c r="U116" s="36"/>
      <c r="V116" s="36"/>
      <c r="W116" s="36"/>
      <c r="X116" s="36"/>
      <c r="Y116" s="36"/>
      <c r="Z116" s="36"/>
      <c r="AA116" s="36"/>
      <c r="AB116" s="36"/>
      <c r="AC116" s="36"/>
      <c r="AD116" s="36"/>
      <c r="AE116" s="36"/>
      <c r="AR116" s="192" t="s">
        <v>663</v>
      </c>
      <c r="AT116" s="192" t="s">
        <v>170</v>
      </c>
      <c r="AU116" s="192" t="s">
        <v>83</v>
      </c>
      <c r="AY116" s="19" t="s">
        <v>167</v>
      </c>
      <c r="BE116" s="193">
        <f>IF(N116="základní",J116,0)</f>
        <v>0</v>
      </c>
      <c r="BF116" s="193">
        <f>IF(N116="snížená",J116,0)</f>
        <v>0</v>
      </c>
      <c r="BG116" s="193">
        <f>IF(N116="zákl. přenesená",J116,0)</f>
        <v>0</v>
      </c>
      <c r="BH116" s="193">
        <f>IF(N116="sníž. přenesená",J116,0)</f>
        <v>0</v>
      </c>
      <c r="BI116" s="193">
        <f>IF(N116="nulová",J116,0)</f>
        <v>0</v>
      </c>
      <c r="BJ116" s="19" t="s">
        <v>81</v>
      </c>
      <c r="BK116" s="193">
        <f>ROUND(I116*H116,2)</f>
        <v>0</v>
      </c>
      <c r="BL116" s="19" t="s">
        <v>663</v>
      </c>
      <c r="BM116" s="192" t="s">
        <v>318</v>
      </c>
    </row>
    <row r="117" spans="2:51" s="13" customFormat="1" ht="11.25">
      <c r="B117" s="199"/>
      <c r="C117" s="200"/>
      <c r="D117" s="201" t="s">
        <v>178</v>
      </c>
      <c r="E117" s="202" t="s">
        <v>21</v>
      </c>
      <c r="F117" s="203" t="s">
        <v>1440</v>
      </c>
      <c r="G117" s="200"/>
      <c r="H117" s="204">
        <v>2</v>
      </c>
      <c r="I117" s="205"/>
      <c r="J117" s="200"/>
      <c r="K117" s="200"/>
      <c r="L117" s="206"/>
      <c r="M117" s="207"/>
      <c r="N117" s="208"/>
      <c r="O117" s="208"/>
      <c r="P117" s="208"/>
      <c r="Q117" s="208"/>
      <c r="R117" s="208"/>
      <c r="S117" s="208"/>
      <c r="T117" s="209"/>
      <c r="AT117" s="210" t="s">
        <v>178</v>
      </c>
      <c r="AU117" s="210" t="s">
        <v>83</v>
      </c>
      <c r="AV117" s="13" t="s">
        <v>83</v>
      </c>
      <c r="AW117" s="13" t="s">
        <v>34</v>
      </c>
      <c r="AX117" s="13" t="s">
        <v>73</v>
      </c>
      <c r="AY117" s="210" t="s">
        <v>167</v>
      </c>
    </row>
    <row r="118" spans="2:51" s="16" customFormat="1" ht="11.25">
      <c r="B118" s="232"/>
      <c r="C118" s="233"/>
      <c r="D118" s="201" t="s">
        <v>178</v>
      </c>
      <c r="E118" s="234" t="s">
        <v>21</v>
      </c>
      <c r="F118" s="235" t="s">
        <v>230</v>
      </c>
      <c r="G118" s="233"/>
      <c r="H118" s="236">
        <v>2</v>
      </c>
      <c r="I118" s="237"/>
      <c r="J118" s="233"/>
      <c r="K118" s="233"/>
      <c r="L118" s="238"/>
      <c r="M118" s="239"/>
      <c r="N118" s="240"/>
      <c r="O118" s="240"/>
      <c r="P118" s="240"/>
      <c r="Q118" s="240"/>
      <c r="R118" s="240"/>
      <c r="S118" s="240"/>
      <c r="T118" s="241"/>
      <c r="AT118" s="242" t="s">
        <v>178</v>
      </c>
      <c r="AU118" s="242" t="s">
        <v>83</v>
      </c>
      <c r="AV118" s="16" t="s">
        <v>174</v>
      </c>
      <c r="AW118" s="16" t="s">
        <v>34</v>
      </c>
      <c r="AX118" s="16" t="s">
        <v>81</v>
      </c>
      <c r="AY118" s="242" t="s">
        <v>167</v>
      </c>
    </row>
    <row r="119" spans="1:65" s="2" customFormat="1" ht="16.5" customHeight="1">
      <c r="A119" s="36"/>
      <c r="B119" s="37"/>
      <c r="C119" s="181" t="s">
        <v>237</v>
      </c>
      <c r="D119" s="181" t="s">
        <v>170</v>
      </c>
      <c r="E119" s="182" t="s">
        <v>237</v>
      </c>
      <c r="F119" s="183" t="s">
        <v>1445</v>
      </c>
      <c r="G119" s="184" t="s">
        <v>656</v>
      </c>
      <c r="H119" s="185">
        <v>6</v>
      </c>
      <c r="I119" s="186"/>
      <c r="J119" s="187">
        <f>ROUND(I119*H119,2)</f>
        <v>0</v>
      </c>
      <c r="K119" s="183" t="s">
        <v>369</v>
      </c>
      <c r="L119" s="41"/>
      <c r="M119" s="188" t="s">
        <v>21</v>
      </c>
      <c r="N119" s="189" t="s">
        <v>44</v>
      </c>
      <c r="O119" s="66"/>
      <c r="P119" s="190">
        <f>O119*H119</f>
        <v>0</v>
      </c>
      <c r="Q119" s="190">
        <v>0</v>
      </c>
      <c r="R119" s="190">
        <f>Q119*H119</f>
        <v>0</v>
      </c>
      <c r="S119" s="190">
        <v>0</v>
      </c>
      <c r="T119" s="191">
        <f>S119*H119</f>
        <v>0</v>
      </c>
      <c r="U119" s="36"/>
      <c r="V119" s="36"/>
      <c r="W119" s="36"/>
      <c r="X119" s="36"/>
      <c r="Y119" s="36"/>
      <c r="Z119" s="36"/>
      <c r="AA119" s="36"/>
      <c r="AB119" s="36"/>
      <c r="AC119" s="36"/>
      <c r="AD119" s="36"/>
      <c r="AE119" s="36"/>
      <c r="AR119" s="192" t="s">
        <v>663</v>
      </c>
      <c r="AT119" s="192" t="s">
        <v>170</v>
      </c>
      <c r="AU119" s="192" t="s">
        <v>83</v>
      </c>
      <c r="AY119" s="19" t="s">
        <v>167</v>
      </c>
      <c r="BE119" s="193">
        <f>IF(N119="základní",J119,0)</f>
        <v>0</v>
      </c>
      <c r="BF119" s="193">
        <f>IF(N119="snížená",J119,0)</f>
        <v>0</v>
      </c>
      <c r="BG119" s="193">
        <f>IF(N119="zákl. přenesená",J119,0)</f>
        <v>0</v>
      </c>
      <c r="BH119" s="193">
        <f>IF(N119="sníž. přenesená",J119,0)</f>
        <v>0</v>
      </c>
      <c r="BI119" s="193">
        <f>IF(N119="nulová",J119,0)</f>
        <v>0</v>
      </c>
      <c r="BJ119" s="19" t="s">
        <v>81</v>
      </c>
      <c r="BK119" s="193">
        <f>ROUND(I119*H119,2)</f>
        <v>0</v>
      </c>
      <c r="BL119" s="19" t="s">
        <v>663</v>
      </c>
      <c r="BM119" s="192" t="s">
        <v>336</v>
      </c>
    </row>
    <row r="120" spans="2:51" s="13" customFormat="1" ht="11.25">
      <c r="B120" s="199"/>
      <c r="C120" s="200"/>
      <c r="D120" s="201" t="s">
        <v>178</v>
      </c>
      <c r="E120" s="202" t="s">
        <v>21</v>
      </c>
      <c r="F120" s="203" t="s">
        <v>1446</v>
      </c>
      <c r="G120" s="200"/>
      <c r="H120" s="204">
        <v>6</v>
      </c>
      <c r="I120" s="205"/>
      <c r="J120" s="200"/>
      <c r="K120" s="200"/>
      <c r="L120" s="206"/>
      <c r="M120" s="207"/>
      <c r="N120" s="208"/>
      <c r="O120" s="208"/>
      <c r="P120" s="208"/>
      <c r="Q120" s="208"/>
      <c r="R120" s="208"/>
      <c r="S120" s="208"/>
      <c r="T120" s="209"/>
      <c r="AT120" s="210" t="s">
        <v>178</v>
      </c>
      <c r="AU120" s="210" t="s">
        <v>83</v>
      </c>
      <c r="AV120" s="13" t="s">
        <v>83</v>
      </c>
      <c r="AW120" s="13" t="s">
        <v>34</v>
      </c>
      <c r="AX120" s="13" t="s">
        <v>73</v>
      </c>
      <c r="AY120" s="210" t="s">
        <v>167</v>
      </c>
    </row>
    <row r="121" spans="2:51" s="16" customFormat="1" ht="11.25">
      <c r="B121" s="232"/>
      <c r="C121" s="233"/>
      <c r="D121" s="201" t="s">
        <v>178</v>
      </c>
      <c r="E121" s="234" t="s">
        <v>21</v>
      </c>
      <c r="F121" s="235" t="s">
        <v>230</v>
      </c>
      <c r="G121" s="233"/>
      <c r="H121" s="236">
        <v>6</v>
      </c>
      <c r="I121" s="237"/>
      <c r="J121" s="233"/>
      <c r="K121" s="233"/>
      <c r="L121" s="238"/>
      <c r="M121" s="239"/>
      <c r="N121" s="240"/>
      <c r="O121" s="240"/>
      <c r="P121" s="240"/>
      <c r="Q121" s="240"/>
      <c r="R121" s="240"/>
      <c r="S121" s="240"/>
      <c r="T121" s="241"/>
      <c r="AT121" s="242" t="s">
        <v>178</v>
      </c>
      <c r="AU121" s="242" t="s">
        <v>83</v>
      </c>
      <c r="AV121" s="16" t="s">
        <v>174</v>
      </c>
      <c r="AW121" s="16" t="s">
        <v>34</v>
      </c>
      <c r="AX121" s="16" t="s">
        <v>81</v>
      </c>
      <c r="AY121" s="242" t="s">
        <v>167</v>
      </c>
    </row>
    <row r="122" spans="1:65" s="2" customFormat="1" ht="16.5" customHeight="1">
      <c r="A122" s="36"/>
      <c r="B122" s="37"/>
      <c r="C122" s="181" t="s">
        <v>244</v>
      </c>
      <c r="D122" s="181" t="s">
        <v>170</v>
      </c>
      <c r="E122" s="182" t="s">
        <v>244</v>
      </c>
      <c r="F122" s="183" t="s">
        <v>1447</v>
      </c>
      <c r="G122" s="184" t="s">
        <v>656</v>
      </c>
      <c r="H122" s="185">
        <v>2</v>
      </c>
      <c r="I122" s="186"/>
      <c r="J122" s="187">
        <f>ROUND(I122*H122,2)</f>
        <v>0</v>
      </c>
      <c r="K122" s="183" t="s">
        <v>369</v>
      </c>
      <c r="L122" s="41"/>
      <c r="M122" s="188" t="s">
        <v>21</v>
      </c>
      <c r="N122" s="189" t="s">
        <v>44</v>
      </c>
      <c r="O122" s="66"/>
      <c r="P122" s="190">
        <f>O122*H122</f>
        <v>0</v>
      </c>
      <c r="Q122" s="190">
        <v>0</v>
      </c>
      <c r="R122" s="190">
        <f>Q122*H122</f>
        <v>0</v>
      </c>
      <c r="S122" s="190">
        <v>0</v>
      </c>
      <c r="T122" s="191">
        <f>S122*H122</f>
        <v>0</v>
      </c>
      <c r="U122" s="36"/>
      <c r="V122" s="36"/>
      <c r="W122" s="36"/>
      <c r="X122" s="36"/>
      <c r="Y122" s="36"/>
      <c r="Z122" s="36"/>
      <c r="AA122" s="36"/>
      <c r="AB122" s="36"/>
      <c r="AC122" s="36"/>
      <c r="AD122" s="36"/>
      <c r="AE122" s="36"/>
      <c r="AR122" s="192" t="s">
        <v>663</v>
      </c>
      <c r="AT122" s="192" t="s">
        <v>170</v>
      </c>
      <c r="AU122" s="192" t="s">
        <v>83</v>
      </c>
      <c r="AY122" s="19" t="s">
        <v>167</v>
      </c>
      <c r="BE122" s="193">
        <f>IF(N122="základní",J122,0)</f>
        <v>0</v>
      </c>
      <c r="BF122" s="193">
        <f>IF(N122="snížená",J122,0)</f>
        <v>0</v>
      </c>
      <c r="BG122" s="193">
        <f>IF(N122="zákl. přenesená",J122,0)</f>
        <v>0</v>
      </c>
      <c r="BH122" s="193">
        <f>IF(N122="sníž. přenesená",J122,0)</f>
        <v>0</v>
      </c>
      <c r="BI122" s="193">
        <f>IF(N122="nulová",J122,0)</f>
        <v>0</v>
      </c>
      <c r="BJ122" s="19" t="s">
        <v>81</v>
      </c>
      <c r="BK122" s="193">
        <f>ROUND(I122*H122,2)</f>
        <v>0</v>
      </c>
      <c r="BL122" s="19" t="s">
        <v>663</v>
      </c>
      <c r="BM122" s="192" t="s">
        <v>349</v>
      </c>
    </row>
    <row r="123" spans="2:51" s="13" customFormat="1" ht="11.25">
      <c r="B123" s="199"/>
      <c r="C123" s="200"/>
      <c r="D123" s="201" t="s">
        <v>178</v>
      </c>
      <c r="E123" s="202" t="s">
        <v>21</v>
      </c>
      <c r="F123" s="203" t="s">
        <v>1440</v>
      </c>
      <c r="G123" s="200"/>
      <c r="H123" s="204">
        <v>2</v>
      </c>
      <c r="I123" s="205"/>
      <c r="J123" s="200"/>
      <c r="K123" s="200"/>
      <c r="L123" s="206"/>
      <c r="M123" s="207"/>
      <c r="N123" s="208"/>
      <c r="O123" s="208"/>
      <c r="P123" s="208"/>
      <c r="Q123" s="208"/>
      <c r="R123" s="208"/>
      <c r="S123" s="208"/>
      <c r="T123" s="209"/>
      <c r="AT123" s="210" t="s">
        <v>178</v>
      </c>
      <c r="AU123" s="210" t="s">
        <v>83</v>
      </c>
      <c r="AV123" s="13" t="s">
        <v>83</v>
      </c>
      <c r="AW123" s="13" t="s">
        <v>34</v>
      </c>
      <c r="AX123" s="13" t="s">
        <v>73</v>
      </c>
      <c r="AY123" s="210" t="s">
        <v>167</v>
      </c>
    </row>
    <row r="124" spans="2:51" s="16" customFormat="1" ht="11.25">
      <c r="B124" s="232"/>
      <c r="C124" s="233"/>
      <c r="D124" s="201" t="s">
        <v>178</v>
      </c>
      <c r="E124" s="234" t="s">
        <v>21</v>
      </c>
      <c r="F124" s="235" t="s">
        <v>230</v>
      </c>
      <c r="G124" s="233"/>
      <c r="H124" s="236">
        <v>2</v>
      </c>
      <c r="I124" s="237"/>
      <c r="J124" s="233"/>
      <c r="K124" s="233"/>
      <c r="L124" s="238"/>
      <c r="M124" s="239"/>
      <c r="N124" s="240"/>
      <c r="O124" s="240"/>
      <c r="P124" s="240"/>
      <c r="Q124" s="240"/>
      <c r="R124" s="240"/>
      <c r="S124" s="240"/>
      <c r="T124" s="241"/>
      <c r="AT124" s="242" t="s">
        <v>178</v>
      </c>
      <c r="AU124" s="242" t="s">
        <v>83</v>
      </c>
      <c r="AV124" s="16" t="s">
        <v>174</v>
      </c>
      <c r="AW124" s="16" t="s">
        <v>34</v>
      </c>
      <c r="AX124" s="16" t="s">
        <v>81</v>
      </c>
      <c r="AY124" s="242" t="s">
        <v>167</v>
      </c>
    </row>
    <row r="125" spans="1:65" s="2" customFormat="1" ht="16.5" customHeight="1">
      <c r="A125" s="36"/>
      <c r="B125" s="37"/>
      <c r="C125" s="181" t="s">
        <v>229</v>
      </c>
      <c r="D125" s="181" t="s">
        <v>170</v>
      </c>
      <c r="E125" s="182" t="s">
        <v>229</v>
      </c>
      <c r="F125" s="183" t="s">
        <v>1448</v>
      </c>
      <c r="G125" s="184" t="s">
        <v>656</v>
      </c>
      <c r="H125" s="185">
        <v>4</v>
      </c>
      <c r="I125" s="186"/>
      <c r="J125" s="187">
        <f>ROUND(I125*H125,2)</f>
        <v>0</v>
      </c>
      <c r="K125" s="183" t="s">
        <v>369</v>
      </c>
      <c r="L125" s="41"/>
      <c r="M125" s="188" t="s">
        <v>21</v>
      </c>
      <c r="N125" s="189" t="s">
        <v>44</v>
      </c>
      <c r="O125" s="66"/>
      <c r="P125" s="190">
        <f>O125*H125</f>
        <v>0</v>
      </c>
      <c r="Q125" s="190">
        <v>0</v>
      </c>
      <c r="R125" s="190">
        <f>Q125*H125</f>
        <v>0</v>
      </c>
      <c r="S125" s="190">
        <v>0</v>
      </c>
      <c r="T125" s="191">
        <f>S125*H125</f>
        <v>0</v>
      </c>
      <c r="U125" s="36"/>
      <c r="V125" s="36"/>
      <c r="W125" s="36"/>
      <c r="X125" s="36"/>
      <c r="Y125" s="36"/>
      <c r="Z125" s="36"/>
      <c r="AA125" s="36"/>
      <c r="AB125" s="36"/>
      <c r="AC125" s="36"/>
      <c r="AD125" s="36"/>
      <c r="AE125" s="36"/>
      <c r="AR125" s="192" t="s">
        <v>663</v>
      </c>
      <c r="AT125" s="192" t="s">
        <v>170</v>
      </c>
      <c r="AU125" s="192" t="s">
        <v>83</v>
      </c>
      <c r="AY125" s="19" t="s">
        <v>167</v>
      </c>
      <c r="BE125" s="193">
        <f>IF(N125="základní",J125,0)</f>
        <v>0</v>
      </c>
      <c r="BF125" s="193">
        <f>IF(N125="snížená",J125,0)</f>
        <v>0</v>
      </c>
      <c r="BG125" s="193">
        <f>IF(N125="zákl. přenesená",J125,0)</f>
        <v>0</v>
      </c>
      <c r="BH125" s="193">
        <f>IF(N125="sníž. přenesená",J125,0)</f>
        <v>0</v>
      </c>
      <c r="BI125" s="193">
        <f>IF(N125="nulová",J125,0)</f>
        <v>0</v>
      </c>
      <c r="BJ125" s="19" t="s">
        <v>81</v>
      </c>
      <c r="BK125" s="193">
        <f>ROUND(I125*H125,2)</f>
        <v>0</v>
      </c>
      <c r="BL125" s="19" t="s">
        <v>663</v>
      </c>
      <c r="BM125" s="192" t="s">
        <v>366</v>
      </c>
    </row>
    <row r="126" spans="2:51" s="13" customFormat="1" ht="11.25">
      <c r="B126" s="199"/>
      <c r="C126" s="200"/>
      <c r="D126" s="201" t="s">
        <v>178</v>
      </c>
      <c r="E126" s="202" t="s">
        <v>21</v>
      </c>
      <c r="F126" s="203" t="s">
        <v>1435</v>
      </c>
      <c r="G126" s="200"/>
      <c r="H126" s="204">
        <v>4</v>
      </c>
      <c r="I126" s="205"/>
      <c r="J126" s="200"/>
      <c r="K126" s="200"/>
      <c r="L126" s="206"/>
      <c r="M126" s="207"/>
      <c r="N126" s="208"/>
      <c r="O126" s="208"/>
      <c r="P126" s="208"/>
      <c r="Q126" s="208"/>
      <c r="R126" s="208"/>
      <c r="S126" s="208"/>
      <c r="T126" s="209"/>
      <c r="AT126" s="210" t="s">
        <v>178</v>
      </c>
      <c r="AU126" s="210" t="s">
        <v>83</v>
      </c>
      <c r="AV126" s="13" t="s">
        <v>83</v>
      </c>
      <c r="AW126" s="13" t="s">
        <v>34</v>
      </c>
      <c r="AX126" s="13" t="s">
        <v>73</v>
      </c>
      <c r="AY126" s="210" t="s">
        <v>167</v>
      </c>
    </row>
    <row r="127" spans="2:51" s="16" customFormat="1" ht="11.25">
      <c r="B127" s="232"/>
      <c r="C127" s="233"/>
      <c r="D127" s="201" t="s">
        <v>178</v>
      </c>
      <c r="E127" s="234" t="s">
        <v>21</v>
      </c>
      <c r="F127" s="235" t="s">
        <v>230</v>
      </c>
      <c r="G127" s="233"/>
      <c r="H127" s="236">
        <v>4</v>
      </c>
      <c r="I127" s="237"/>
      <c r="J127" s="233"/>
      <c r="K127" s="233"/>
      <c r="L127" s="238"/>
      <c r="M127" s="239"/>
      <c r="N127" s="240"/>
      <c r="O127" s="240"/>
      <c r="P127" s="240"/>
      <c r="Q127" s="240"/>
      <c r="R127" s="240"/>
      <c r="S127" s="240"/>
      <c r="T127" s="241"/>
      <c r="AT127" s="242" t="s">
        <v>178</v>
      </c>
      <c r="AU127" s="242" t="s">
        <v>83</v>
      </c>
      <c r="AV127" s="16" t="s">
        <v>174</v>
      </c>
      <c r="AW127" s="16" t="s">
        <v>34</v>
      </c>
      <c r="AX127" s="16" t="s">
        <v>81</v>
      </c>
      <c r="AY127" s="242" t="s">
        <v>167</v>
      </c>
    </row>
    <row r="128" spans="1:65" s="2" customFormat="1" ht="16.5" customHeight="1">
      <c r="A128" s="36"/>
      <c r="B128" s="37"/>
      <c r="C128" s="181" t="s">
        <v>259</v>
      </c>
      <c r="D128" s="181" t="s">
        <v>170</v>
      </c>
      <c r="E128" s="182" t="s">
        <v>259</v>
      </c>
      <c r="F128" s="183" t="s">
        <v>1449</v>
      </c>
      <c r="G128" s="184" t="s">
        <v>656</v>
      </c>
      <c r="H128" s="185">
        <v>4</v>
      </c>
      <c r="I128" s="186"/>
      <c r="J128" s="187">
        <f>ROUND(I128*H128,2)</f>
        <v>0</v>
      </c>
      <c r="K128" s="183" t="s">
        <v>369</v>
      </c>
      <c r="L128" s="41"/>
      <c r="M128" s="188" t="s">
        <v>21</v>
      </c>
      <c r="N128" s="189" t="s">
        <v>44</v>
      </c>
      <c r="O128" s="66"/>
      <c r="P128" s="190">
        <f>O128*H128</f>
        <v>0</v>
      </c>
      <c r="Q128" s="190">
        <v>0</v>
      </c>
      <c r="R128" s="190">
        <f>Q128*H128</f>
        <v>0</v>
      </c>
      <c r="S128" s="190">
        <v>0</v>
      </c>
      <c r="T128" s="191">
        <f>S128*H128</f>
        <v>0</v>
      </c>
      <c r="U128" s="36"/>
      <c r="V128" s="36"/>
      <c r="W128" s="36"/>
      <c r="X128" s="36"/>
      <c r="Y128" s="36"/>
      <c r="Z128" s="36"/>
      <c r="AA128" s="36"/>
      <c r="AB128" s="36"/>
      <c r="AC128" s="36"/>
      <c r="AD128" s="36"/>
      <c r="AE128" s="36"/>
      <c r="AR128" s="192" t="s">
        <v>663</v>
      </c>
      <c r="AT128" s="192" t="s">
        <v>170</v>
      </c>
      <c r="AU128" s="192" t="s">
        <v>83</v>
      </c>
      <c r="AY128" s="19" t="s">
        <v>167</v>
      </c>
      <c r="BE128" s="193">
        <f>IF(N128="základní",J128,0)</f>
        <v>0</v>
      </c>
      <c r="BF128" s="193">
        <f>IF(N128="snížená",J128,0)</f>
        <v>0</v>
      </c>
      <c r="BG128" s="193">
        <f>IF(N128="zákl. přenesená",J128,0)</f>
        <v>0</v>
      </c>
      <c r="BH128" s="193">
        <f>IF(N128="sníž. přenesená",J128,0)</f>
        <v>0</v>
      </c>
      <c r="BI128" s="193">
        <f>IF(N128="nulová",J128,0)</f>
        <v>0</v>
      </c>
      <c r="BJ128" s="19" t="s">
        <v>81</v>
      </c>
      <c r="BK128" s="193">
        <f>ROUND(I128*H128,2)</f>
        <v>0</v>
      </c>
      <c r="BL128" s="19" t="s">
        <v>663</v>
      </c>
      <c r="BM128" s="192" t="s">
        <v>377</v>
      </c>
    </row>
    <row r="129" spans="2:51" s="13" customFormat="1" ht="11.25">
      <c r="B129" s="199"/>
      <c r="C129" s="200"/>
      <c r="D129" s="201" t="s">
        <v>178</v>
      </c>
      <c r="E129" s="202" t="s">
        <v>21</v>
      </c>
      <c r="F129" s="203" t="s">
        <v>1435</v>
      </c>
      <c r="G129" s="200"/>
      <c r="H129" s="204">
        <v>4</v>
      </c>
      <c r="I129" s="205"/>
      <c r="J129" s="200"/>
      <c r="K129" s="200"/>
      <c r="L129" s="206"/>
      <c r="M129" s="207"/>
      <c r="N129" s="208"/>
      <c r="O129" s="208"/>
      <c r="P129" s="208"/>
      <c r="Q129" s="208"/>
      <c r="R129" s="208"/>
      <c r="S129" s="208"/>
      <c r="T129" s="209"/>
      <c r="AT129" s="210" t="s">
        <v>178</v>
      </c>
      <c r="AU129" s="210" t="s">
        <v>83</v>
      </c>
      <c r="AV129" s="13" t="s">
        <v>83</v>
      </c>
      <c r="AW129" s="13" t="s">
        <v>34</v>
      </c>
      <c r="AX129" s="13" t="s">
        <v>73</v>
      </c>
      <c r="AY129" s="210" t="s">
        <v>167</v>
      </c>
    </row>
    <row r="130" spans="2:51" s="16" customFormat="1" ht="11.25">
      <c r="B130" s="232"/>
      <c r="C130" s="233"/>
      <c r="D130" s="201" t="s">
        <v>178</v>
      </c>
      <c r="E130" s="234" t="s">
        <v>21</v>
      </c>
      <c r="F130" s="235" t="s">
        <v>230</v>
      </c>
      <c r="G130" s="233"/>
      <c r="H130" s="236">
        <v>4</v>
      </c>
      <c r="I130" s="237"/>
      <c r="J130" s="233"/>
      <c r="K130" s="233"/>
      <c r="L130" s="238"/>
      <c r="M130" s="239"/>
      <c r="N130" s="240"/>
      <c r="O130" s="240"/>
      <c r="P130" s="240"/>
      <c r="Q130" s="240"/>
      <c r="R130" s="240"/>
      <c r="S130" s="240"/>
      <c r="T130" s="241"/>
      <c r="AT130" s="242" t="s">
        <v>178</v>
      </c>
      <c r="AU130" s="242" t="s">
        <v>83</v>
      </c>
      <c r="AV130" s="16" t="s">
        <v>174</v>
      </c>
      <c r="AW130" s="16" t="s">
        <v>34</v>
      </c>
      <c r="AX130" s="16" t="s">
        <v>81</v>
      </c>
      <c r="AY130" s="242" t="s">
        <v>167</v>
      </c>
    </row>
    <row r="131" spans="1:65" s="2" customFormat="1" ht="16.5" customHeight="1">
      <c r="A131" s="36"/>
      <c r="B131" s="37"/>
      <c r="C131" s="181" t="s">
        <v>264</v>
      </c>
      <c r="D131" s="181" t="s">
        <v>170</v>
      </c>
      <c r="E131" s="182" t="s">
        <v>264</v>
      </c>
      <c r="F131" s="183" t="s">
        <v>1450</v>
      </c>
      <c r="G131" s="184" t="s">
        <v>656</v>
      </c>
      <c r="H131" s="185">
        <v>152</v>
      </c>
      <c r="I131" s="186"/>
      <c r="J131" s="187">
        <f>ROUND(I131*H131,2)</f>
        <v>0</v>
      </c>
      <c r="K131" s="183" t="s">
        <v>369</v>
      </c>
      <c r="L131" s="41"/>
      <c r="M131" s="188" t="s">
        <v>21</v>
      </c>
      <c r="N131" s="189" t="s">
        <v>44</v>
      </c>
      <c r="O131" s="66"/>
      <c r="P131" s="190">
        <f>O131*H131</f>
        <v>0</v>
      </c>
      <c r="Q131" s="190">
        <v>0</v>
      </c>
      <c r="R131" s="190">
        <f>Q131*H131</f>
        <v>0</v>
      </c>
      <c r="S131" s="190">
        <v>0</v>
      </c>
      <c r="T131" s="191">
        <f>S131*H131</f>
        <v>0</v>
      </c>
      <c r="U131" s="36"/>
      <c r="V131" s="36"/>
      <c r="W131" s="36"/>
      <c r="X131" s="36"/>
      <c r="Y131" s="36"/>
      <c r="Z131" s="36"/>
      <c r="AA131" s="36"/>
      <c r="AB131" s="36"/>
      <c r="AC131" s="36"/>
      <c r="AD131" s="36"/>
      <c r="AE131" s="36"/>
      <c r="AR131" s="192" t="s">
        <v>663</v>
      </c>
      <c r="AT131" s="192" t="s">
        <v>170</v>
      </c>
      <c r="AU131" s="192" t="s">
        <v>83</v>
      </c>
      <c r="AY131" s="19" t="s">
        <v>167</v>
      </c>
      <c r="BE131" s="193">
        <f>IF(N131="základní",J131,0)</f>
        <v>0</v>
      </c>
      <c r="BF131" s="193">
        <f>IF(N131="snížená",J131,0)</f>
        <v>0</v>
      </c>
      <c r="BG131" s="193">
        <f>IF(N131="zákl. přenesená",J131,0)</f>
        <v>0</v>
      </c>
      <c r="BH131" s="193">
        <f>IF(N131="sníž. přenesená",J131,0)</f>
        <v>0</v>
      </c>
      <c r="BI131" s="193">
        <f>IF(N131="nulová",J131,0)</f>
        <v>0</v>
      </c>
      <c r="BJ131" s="19" t="s">
        <v>81</v>
      </c>
      <c r="BK131" s="193">
        <f>ROUND(I131*H131,2)</f>
        <v>0</v>
      </c>
      <c r="BL131" s="19" t="s">
        <v>663</v>
      </c>
      <c r="BM131" s="192" t="s">
        <v>388</v>
      </c>
    </row>
    <row r="132" spans="2:51" s="13" customFormat="1" ht="11.25">
      <c r="B132" s="199"/>
      <c r="C132" s="200"/>
      <c r="D132" s="201" t="s">
        <v>178</v>
      </c>
      <c r="E132" s="202" t="s">
        <v>21</v>
      </c>
      <c r="F132" s="203" t="s">
        <v>1451</v>
      </c>
      <c r="G132" s="200"/>
      <c r="H132" s="204">
        <v>152</v>
      </c>
      <c r="I132" s="205"/>
      <c r="J132" s="200"/>
      <c r="K132" s="200"/>
      <c r="L132" s="206"/>
      <c r="M132" s="207"/>
      <c r="N132" s="208"/>
      <c r="O132" s="208"/>
      <c r="P132" s="208"/>
      <c r="Q132" s="208"/>
      <c r="R132" s="208"/>
      <c r="S132" s="208"/>
      <c r="T132" s="209"/>
      <c r="AT132" s="210" t="s">
        <v>178</v>
      </c>
      <c r="AU132" s="210" t="s">
        <v>83</v>
      </c>
      <c r="AV132" s="13" t="s">
        <v>83</v>
      </c>
      <c r="AW132" s="13" t="s">
        <v>34</v>
      </c>
      <c r="AX132" s="13" t="s">
        <v>73</v>
      </c>
      <c r="AY132" s="210" t="s">
        <v>167</v>
      </c>
    </row>
    <row r="133" spans="2:51" s="16" customFormat="1" ht="11.25">
      <c r="B133" s="232"/>
      <c r="C133" s="233"/>
      <c r="D133" s="201" t="s">
        <v>178</v>
      </c>
      <c r="E133" s="234" t="s">
        <v>21</v>
      </c>
      <c r="F133" s="235" t="s">
        <v>230</v>
      </c>
      <c r="G133" s="233"/>
      <c r="H133" s="236">
        <v>152</v>
      </c>
      <c r="I133" s="237"/>
      <c r="J133" s="233"/>
      <c r="K133" s="233"/>
      <c r="L133" s="238"/>
      <c r="M133" s="239"/>
      <c r="N133" s="240"/>
      <c r="O133" s="240"/>
      <c r="P133" s="240"/>
      <c r="Q133" s="240"/>
      <c r="R133" s="240"/>
      <c r="S133" s="240"/>
      <c r="T133" s="241"/>
      <c r="AT133" s="242" t="s">
        <v>178</v>
      </c>
      <c r="AU133" s="242" t="s">
        <v>83</v>
      </c>
      <c r="AV133" s="16" t="s">
        <v>174</v>
      </c>
      <c r="AW133" s="16" t="s">
        <v>34</v>
      </c>
      <c r="AX133" s="16" t="s">
        <v>81</v>
      </c>
      <c r="AY133" s="242" t="s">
        <v>167</v>
      </c>
    </row>
    <row r="134" spans="1:65" s="2" customFormat="1" ht="24.2" customHeight="1">
      <c r="A134" s="36"/>
      <c r="B134" s="37"/>
      <c r="C134" s="181" t="s">
        <v>271</v>
      </c>
      <c r="D134" s="181" t="s">
        <v>170</v>
      </c>
      <c r="E134" s="182" t="s">
        <v>271</v>
      </c>
      <c r="F134" s="183" t="s">
        <v>1452</v>
      </c>
      <c r="G134" s="184" t="s">
        <v>656</v>
      </c>
      <c r="H134" s="185">
        <v>76</v>
      </c>
      <c r="I134" s="186"/>
      <c r="J134" s="187">
        <f>ROUND(I134*H134,2)</f>
        <v>0</v>
      </c>
      <c r="K134" s="183" t="s">
        <v>369</v>
      </c>
      <c r="L134" s="41"/>
      <c r="M134" s="188" t="s">
        <v>21</v>
      </c>
      <c r="N134" s="189" t="s">
        <v>44</v>
      </c>
      <c r="O134" s="66"/>
      <c r="P134" s="190">
        <f>O134*H134</f>
        <v>0</v>
      </c>
      <c r="Q134" s="190">
        <v>0</v>
      </c>
      <c r="R134" s="190">
        <f>Q134*H134</f>
        <v>0</v>
      </c>
      <c r="S134" s="190">
        <v>0</v>
      </c>
      <c r="T134" s="191">
        <f>S134*H134</f>
        <v>0</v>
      </c>
      <c r="U134" s="36"/>
      <c r="V134" s="36"/>
      <c r="W134" s="36"/>
      <c r="X134" s="36"/>
      <c r="Y134" s="36"/>
      <c r="Z134" s="36"/>
      <c r="AA134" s="36"/>
      <c r="AB134" s="36"/>
      <c r="AC134" s="36"/>
      <c r="AD134" s="36"/>
      <c r="AE134" s="36"/>
      <c r="AR134" s="192" t="s">
        <v>663</v>
      </c>
      <c r="AT134" s="192" t="s">
        <v>170</v>
      </c>
      <c r="AU134" s="192" t="s">
        <v>83</v>
      </c>
      <c r="AY134" s="19" t="s">
        <v>167</v>
      </c>
      <c r="BE134" s="193">
        <f>IF(N134="základní",J134,0)</f>
        <v>0</v>
      </c>
      <c r="BF134" s="193">
        <f>IF(N134="snížená",J134,0)</f>
        <v>0</v>
      </c>
      <c r="BG134" s="193">
        <f>IF(N134="zákl. přenesená",J134,0)</f>
        <v>0</v>
      </c>
      <c r="BH134" s="193">
        <f>IF(N134="sníž. přenesená",J134,0)</f>
        <v>0</v>
      </c>
      <c r="BI134" s="193">
        <f>IF(N134="nulová",J134,0)</f>
        <v>0</v>
      </c>
      <c r="BJ134" s="19" t="s">
        <v>81</v>
      </c>
      <c r="BK134" s="193">
        <f>ROUND(I134*H134,2)</f>
        <v>0</v>
      </c>
      <c r="BL134" s="19" t="s">
        <v>663</v>
      </c>
      <c r="BM134" s="192" t="s">
        <v>399</v>
      </c>
    </row>
    <row r="135" spans="2:51" s="13" customFormat="1" ht="11.25">
      <c r="B135" s="199"/>
      <c r="C135" s="200"/>
      <c r="D135" s="201" t="s">
        <v>178</v>
      </c>
      <c r="E135" s="202" t="s">
        <v>21</v>
      </c>
      <c r="F135" s="203" t="s">
        <v>1453</v>
      </c>
      <c r="G135" s="200"/>
      <c r="H135" s="204">
        <v>76</v>
      </c>
      <c r="I135" s="205"/>
      <c r="J135" s="200"/>
      <c r="K135" s="200"/>
      <c r="L135" s="206"/>
      <c r="M135" s="207"/>
      <c r="N135" s="208"/>
      <c r="O135" s="208"/>
      <c r="P135" s="208"/>
      <c r="Q135" s="208"/>
      <c r="R135" s="208"/>
      <c r="S135" s="208"/>
      <c r="T135" s="209"/>
      <c r="AT135" s="210" t="s">
        <v>178</v>
      </c>
      <c r="AU135" s="210" t="s">
        <v>83</v>
      </c>
      <c r="AV135" s="13" t="s">
        <v>83</v>
      </c>
      <c r="AW135" s="13" t="s">
        <v>34</v>
      </c>
      <c r="AX135" s="13" t="s">
        <v>73</v>
      </c>
      <c r="AY135" s="210" t="s">
        <v>167</v>
      </c>
    </row>
    <row r="136" spans="2:51" s="16" customFormat="1" ht="11.25">
      <c r="B136" s="232"/>
      <c r="C136" s="233"/>
      <c r="D136" s="201" t="s">
        <v>178</v>
      </c>
      <c r="E136" s="234" t="s">
        <v>21</v>
      </c>
      <c r="F136" s="235" t="s">
        <v>230</v>
      </c>
      <c r="G136" s="233"/>
      <c r="H136" s="236">
        <v>76</v>
      </c>
      <c r="I136" s="237"/>
      <c r="J136" s="233"/>
      <c r="K136" s="233"/>
      <c r="L136" s="238"/>
      <c r="M136" s="239"/>
      <c r="N136" s="240"/>
      <c r="O136" s="240"/>
      <c r="P136" s="240"/>
      <c r="Q136" s="240"/>
      <c r="R136" s="240"/>
      <c r="S136" s="240"/>
      <c r="T136" s="241"/>
      <c r="AT136" s="242" t="s">
        <v>178</v>
      </c>
      <c r="AU136" s="242" t="s">
        <v>83</v>
      </c>
      <c r="AV136" s="16" t="s">
        <v>174</v>
      </c>
      <c r="AW136" s="16" t="s">
        <v>34</v>
      </c>
      <c r="AX136" s="16" t="s">
        <v>81</v>
      </c>
      <c r="AY136" s="242" t="s">
        <v>167</v>
      </c>
    </row>
    <row r="137" spans="1:65" s="2" customFormat="1" ht="24.2" customHeight="1">
      <c r="A137" s="36"/>
      <c r="B137" s="37"/>
      <c r="C137" s="181" t="s">
        <v>318</v>
      </c>
      <c r="D137" s="181" t="s">
        <v>170</v>
      </c>
      <c r="E137" s="182" t="s">
        <v>318</v>
      </c>
      <c r="F137" s="183" t="s">
        <v>1454</v>
      </c>
      <c r="G137" s="184" t="s">
        <v>656</v>
      </c>
      <c r="H137" s="185">
        <v>4</v>
      </c>
      <c r="I137" s="186"/>
      <c r="J137" s="187">
        <f>ROUND(I137*H137,2)</f>
        <v>0</v>
      </c>
      <c r="K137" s="183" t="s">
        <v>369</v>
      </c>
      <c r="L137" s="41"/>
      <c r="M137" s="188" t="s">
        <v>21</v>
      </c>
      <c r="N137" s="189" t="s">
        <v>44</v>
      </c>
      <c r="O137" s="66"/>
      <c r="P137" s="190">
        <f>O137*H137</f>
        <v>0</v>
      </c>
      <c r="Q137" s="190">
        <v>0</v>
      </c>
      <c r="R137" s="190">
        <f>Q137*H137</f>
        <v>0</v>
      </c>
      <c r="S137" s="190">
        <v>0</v>
      </c>
      <c r="T137" s="191">
        <f>S137*H137</f>
        <v>0</v>
      </c>
      <c r="U137" s="36"/>
      <c r="V137" s="36"/>
      <c r="W137" s="36"/>
      <c r="X137" s="36"/>
      <c r="Y137" s="36"/>
      <c r="Z137" s="36"/>
      <c r="AA137" s="36"/>
      <c r="AB137" s="36"/>
      <c r="AC137" s="36"/>
      <c r="AD137" s="36"/>
      <c r="AE137" s="36"/>
      <c r="AR137" s="192" t="s">
        <v>663</v>
      </c>
      <c r="AT137" s="192" t="s">
        <v>170</v>
      </c>
      <c r="AU137" s="192" t="s">
        <v>83</v>
      </c>
      <c r="AY137" s="19" t="s">
        <v>167</v>
      </c>
      <c r="BE137" s="193">
        <f>IF(N137="základní",J137,0)</f>
        <v>0</v>
      </c>
      <c r="BF137" s="193">
        <f>IF(N137="snížená",J137,0)</f>
        <v>0</v>
      </c>
      <c r="BG137" s="193">
        <f>IF(N137="zákl. přenesená",J137,0)</f>
        <v>0</v>
      </c>
      <c r="BH137" s="193">
        <f>IF(N137="sníž. přenesená",J137,0)</f>
        <v>0</v>
      </c>
      <c r="BI137" s="193">
        <f>IF(N137="nulová",J137,0)</f>
        <v>0</v>
      </c>
      <c r="BJ137" s="19" t="s">
        <v>81</v>
      </c>
      <c r="BK137" s="193">
        <f>ROUND(I137*H137,2)</f>
        <v>0</v>
      </c>
      <c r="BL137" s="19" t="s">
        <v>663</v>
      </c>
      <c r="BM137" s="192" t="s">
        <v>409</v>
      </c>
    </row>
    <row r="138" spans="2:51" s="13" customFormat="1" ht="11.25">
      <c r="B138" s="199"/>
      <c r="C138" s="200"/>
      <c r="D138" s="201" t="s">
        <v>178</v>
      </c>
      <c r="E138" s="202" t="s">
        <v>21</v>
      </c>
      <c r="F138" s="203" t="s">
        <v>1435</v>
      </c>
      <c r="G138" s="200"/>
      <c r="H138" s="204">
        <v>4</v>
      </c>
      <c r="I138" s="205"/>
      <c r="J138" s="200"/>
      <c r="K138" s="200"/>
      <c r="L138" s="206"/>
      <c r="M138" s="207"/>
      <c r="N138" s="208"/>
      <c r="O138" s="208"/>
      <c r="P138" s="208"/>
      <c r="Q138" s="208"/>
      <c r="R138" s="208"/>
      <c r="S138" s="208"/>
      <c r="T138" s="209"/>
      <c r="AT138" s="210" t="s">
        <v>178</v>
      </c>
      <c r="AU138" s="210" t="s">
        <v>83</v>
      </c>
      <c r="AV138" s="13" t="s">
        <v>83</v>
      </c>
      <c r="AW138" s="13" t="s">
        <v>34</v>
      </c>
      <c r="AX138" s="13" t="s">
        <v>73</v>
      </c>
      <c r="AY138" s="210" t="s">
        <v>167</v>
      </c>
    </row>
    <row r="139" spans="2:51" s="16" customFormat="1" ht="11.25">
      <c r="B139" s="232"/>
      <c r="C139" s="233"/>
      <c r="D139" s="201" t="s">
        <v>178</v>
      </c>
      <c r="E139" s="234" t="s">
        <v>21</v>
      </c>
      <c r="F139" s="235" t="s">
        <v>230</v>
      </c>
      <c r="G139" s="233"/>
      <c r="H139" s="236">
        <v>4</v>
      </c>
      <c r="I139" s="237"/>
      <c r="J139" s="233"/>
      <c r="K139" s="233"/>
      <c r="L139" s="238"/>
      <c r="M139" s="239"/>
      <c r="N139" s="240"/>
      <c r="O139" s="240"/>
      <c r="P139" s="240"/>
      <c r="Q139" s="240"/>
      <c r="R139" s="240"/>
      <c r="S139" s="240"/>
      <c r="T139" s="241"/>
      <c r="AT139" s="242" t="s">
        <v>178</v>
      </c>
      <c r="AU139" s="242" t="s">
        <v>83</v>
      </c>
      <c r="AV139" s="16" t="s">
        <v>174</v>
      </c>
      <c r="AW139" s="16" t="s">
        <v>34</v>
      </c>
      <c r="AX139" s="16" t="s">
        <v>81</v>
      </c>
      <c r="AY139" s="242" t="s">
        <v>167</v>
      </c>
    </row>
    <row r="140" spans="1:65" s="2" customFormat="1" ht="16.5" customHeight="1">
      <c r="A140" s="36"/>
      <c r="B140" s="37"/>
      <c r="C140" s="181" t="s">
        <v>8</v>
      </c>
      <c r="D140" s="181" t="s">
        <v>170</v>
      </c>
      <c r="E140" s="182" t="s">
        <v>8</v>
      </c>
      <c r="F140" s="183" t="s">
        <v>1455</v>
      </c>
      <c r="G140" s="184" t="s">
        <v>656</v>
      </c>
      <c r="H140" s="185">
        <v>24</v>
      </c>
      <c r="I140" s="186"/>
      <c r="J140" s="187">
        <f>ROUND(I140*H140,2)</f>
        <v>0</v>
      </c>
      <c r="K140" s="183" t="s">
        <v>369</v>
      </c>
      <c r="L140" s="41"/>
      <c r="M140" s="188" t="s">
        <v>21</v>
      </c>
      <c r="N140" s="189" t="s">
        <v>44</v>
      </c>
      <c r="O140" s="66"/>
      <c r="P140" s="190">
        <f>O140*H140</f>
        <v>0</v>
      </c>
      <c r="Q140" s="190">
        <v>0</v>
      </c>
      <c r="R140" s="190">
        <f>Q140*H140</f>
        <v>0</v>
      </c>
      <c r="S140" s="190">
        <v>0</v>
      </c>
      <c r="T140" s="191">
        <f>S140*H140</f>
        <v>0</v>
      </c>
      <c r="U140" s="36"/>
      <c r="V140" s="36"/>
      <c r="W140" s="36"/>
      <c r="X140" s="36"/>
      <c r="Y140" s="36"/>
      <c r="Z140" s="36"/>
      <c r="AA140" s="36"/>
      <c r="AB140" s="36"/>
      <c r="AC140" s="36"/>
      <c r="AD140" s="36"/>
      <c r="AE140" s="36"/>
      <c r="AR140" s="192" t="s">
        <v>663</v>
      </c>
      <c r="AT140" s="192" t="s">
        <v>170</v>
      </c>
      <c r="AU140" s="192" t="s">
        <v>83</v>
      </c>
      <c r="AY140" s="19" t="s">
        <v>167</v>
      </c>
      <c r="BE140" s="193">
        <f>IF(N140="základní",J140,0)</f>
        <v>0</v>
      </c>
      <c r="BF140" s="193">
        <f>IF(N140="snížená",J140,0)</f>
        <v>0</v>
      </c>
      <c r="BG140" s="193">
        <f>IF(N140="zákl. přenesená",J140,0)</f>
        <v>0</v>
      </c>
      <c r="BH140" s="193">
        <f>IF(N140="sníž. přenesená",J140,0)</f>
        <v>0</v>
      </c>
      <c r="BI140" s="193">
        <f>IF(N140="nulová",J140,0)</f>
        <v>0</v>
      </c>
      <c r="BJ140" s="19" t="s">
        <v>81</v>
      </c>
      <c r="BK140" s="193">
        <f>ROUND(I140*H140,2)</f>
        <v>0</v>
      </c>
      <c r="BL140" s="19" t="s">
        <v>663</v>
      </c>
      <c r="BM140" s="192" t="s">
        <v>421</v>
      </c>
    </row>
    <row r="141" spans="2:51" s="13" customFormat="1" ht="11.25">
      <c r="B141" s="199"/>
      <c r="C141" s="200"/>
      <c r="D141" s="201" t="s">
        <v>178</v>
      </c>
      <c r="E141" s="202" t="s">
        <v>21</v>
      </c>
      <c r="F141" s="203" t="s">
        <v>1456</v>
      </c>
      <c r="G141" s="200"/>
      <c r="H141" s="204">
        <v>24</v>
      </c>
      <c r="I141" s="205"/>
      <c r="J141" s="200"/>
      <c r="K141" s="200"/>
      <c r="L141" s="206"/>
      <c r="M141" s="207"/>
      <c r="N141" s="208"/>
      <c r="O141" s="208"/>
      <c r="P141" s="208"/>
      <c r="Q141" s="208"/>
      <c r="R141" s="208"/>
      <c r="S141" s="208"/>
      <c r="T141" s="209"/>
      <c r="AT141" s="210" t="s">
        <v>178</v>
      </c>
      <c r="AU141" s="210" t="s">
        <v>83</v>
      </c>
      <c r="AV141" s="13" t="s">
        <v>83</v>
      </c>
      <c r="AW141" s="13" t="s">
        <v>34</v>
      </c>
      <c r="AX141" s="13" t="s">
        <v>73</v>
      </c>
      <c r="AY141" s="210" t="s">
        <v>167</v>
      </c>
    </row>
    <row r="142" spans="2:51" s="16" customFormat="1" ht="11.25">
      <c r="B142" s="232"/>
      <c r="C142" s="233"/>
      <c r="D142" s="201" t="s">
        <v>178</v>
      </c>
      <c r="E142" s="234" t="s">
        <v>21</v>
      </c>
      <c r="F142" s="235" t="s">
        <v>230</v>
      </c>
      <c r="G142" s="233"/>
      <c r="H142" s="236">
        <v>24</v>
      </c>
      <c r="I142" s="237"/>
      <c r="J142" s="233"/>
      <c r="K142" s="233"/>
      <c r="L142" s="238"/>
      <c r="M142" s="239"/>
      <c r="N142" s="240"/>
      <c r="O142" s="240"/>
      <c r="P142" s="240"/>
      <c r="Q142" s="240"/>
      <c r="R142" s="240"/>
      <c r="S142" s="240"/>
      <c r="T142" s="241"/>
      <c r="AT142" s="242" t="s">
        <v>178</v>
      </c>
      <c r="AU142" s="242" t="s">
        <v>83</v>
      </c>
      <c r="AV142" s="16" t="s">
        <v>174</v>
      </c>
      <c r="AW142" s="16" t="s">
        <v>34</v>
      </c>
      <c r="AX142" s="16" t="s">
        <v>81</v>
      </c>
      <c r="AY142" s="242" t="s">
        <v>167</v>
      </c>
    </row>
    <row r="143" spans="1:65" s="2" customFormat="1" ht="16.5" customHeight="1">
      <c r="A143" s="36"/>
      <c r="B143" s="37"/>
      <c r="C143" s="181" t="s">
        <v>336</v>
      </c>
      <c r="D143" s="181" t="s">
        <v>170</v>
      </c>
      <c r="E143" s="182" t="s">
        <v>336</v>
      </c>
      <c r="F143" s="183" t="s">
        <v>1457</v>
      </c>
      <c r="G143" s="184" t="s">
        <v>391</v>
      </c>
      <c r="H143" s="185">
        <v>30</v>
      </c>
      <c r="I143" s="186"/>
      <c r="J143" s="187">
        <f>ROUND(I143*H143,2)</f>
        <v>0</v>
      </c>
      <c r="K143" s="183" t="s">
        <v>369</v>
      </c>
      <c r="L143" s="41"/>
      <c r="M143" s="188" t="s">
        <v>21</v>
      </c>
      <c r="N143" s="189" t="s">
        <v>44</v>
      </c>
      <c r="O143" s="66"/>
      <c r="P143" s="190">
        <f>O143*H143</f>
        <v>0</v>
      </c>
      <c r="Q143" s="190">
        <v>0</v>
      </c>
      <c r="R143" s="190">
        <f>Q143*H143</f>
        <v>0</v>
      </c>
      <c r="S143" s="190">
        <v>0</v>
      </c>
      <c r="T143" s="191">
        <f>S143*H143</f>
        <v>0</v>
      </c>
      <c r="U143" s="36"/>
      <c r="V143" s="36"/>
      <c r="W143" s="36"/>
      <c r="X143" s="36"/>
      <c r="Y143" s="36"/>
      <c r="Z143" s="36"/>
      <c r="AA143" s="36"/>
      <c r="AB143" s="36"/>
      <c r="AC143" s="36"/>
      <c r="AD143" s="36"/>
      <c r="AE143" s="36"/>
      <c r="AR143" s="192" t="s">
        <v>663</v>
      </c>
      <c r="AT143" s="192" t="s">
        <v>170</v>
      </c>
      <c r="AU143" s="192" t="s">
        <v>83</v>
      </c>
      <c r="AY143" s="19" t="s">
        <v>167</v>
      </c>
      <c r="BE143" s="193">
        <f>IF(N143="základní",J143,0)</f>
        <v>0</v>
      </c>
      <c r="BF143" s="193">
        <f>IF(N143="snížená",J143,0)</f>
        <v>0</v>
      </c>
      <c r="BG143" s="193">
        <f>IF(N143="zákl. přenesená",J143,0)</f>
        <v>0</v>
      </c>
      <c r="BH143" s="193">
        <f>IF(N143="sníž. přenesená",J143,0)</f>
        <v>0</v>
      </c>
      <c r="BI143" s="193">
        <f>IF(N143="nulová",J143,0)</f>
        <v>0</v>
      </c>
      <c r="BJ143" s="19" t="s">
        <v>81</v>
      </c>
      <c r="BK143" s="193">
        <f>ROUND(I143*H143,2)</f>
        <v>0</v>
      </c>
      <c r="BL143" s="19" t="s">
        <v>663</v>
      </c>
      <c r="BM143" s="192" t="s">
        <v>433</v>
      </c>
    </row>
    <row r="144" spans="2:51" s="13" customFormat="1" ht="11.25">
      <c r="B144" s="199"/>
      <c r="C144" s="200"/>
      <c r="D144" s="201" t="s">
        <v>178</v>
      </c>
      <c r="E144" s="202" t="s">
        <v>21</v>
      </c>
      <c r="F144" s="203" t="s">
        <v>1458</v>
      </c>
      <c r="G144" s="200"/>
      <c r="H144" s="204">
        <v>30</v>
      </c>
      <c r="I144" s="205"/>
      <c r="J144" s="200"/>
      <c r="K144" s="200"/>
      <c r="L144" s="206"/>
      <c r="M144" s="207"/>
      <c r="N144" s="208"/>
      <c r="O144" s="208"/>
      <c r="P144" s="208"/>
      <c r="Q144" s="208"/>
      <c r="R144" s="208"/>
      <c r="S144" s="208"/>
      <c r="T144" s="209"/>
      <c r="AT144" s="210" t="s">
        <v>178</v>
      </c>
      <c r="AU144" s="210" t="s">
        <v>83</v>
      </c>
      <c r="AV144" s="13" t="s">
        <v>83</v>
      </c>
      <c r="AW144" s="13" t="s">
        <v>34</v>
      </c>
      <c r="AX144" s="13" t="s">
        <v>73</v>
      </c>
      <c r="AY144" s="210" t="s">
        <v>167</v>
      </c>
    </row>
    <row r="145" spans="2:51" s="16" customFormat="1" ht="11.25">
      <c r="B145" s="232"/>
      <c r="C145" s="233"/>
      <c r="D145" s="201" t="s">
        <v>178</v>
      </c>
      <c r="E145" s="234" t="s">
        <v>21</v>
      </c>
      <c r="F145" s="235" t="s">
        <v>230</v>
      </c>
      <c r="G145" s="233"/>
      <c r="H145" s="236">
        <v>30</v>
      </c>
      <c r="I145" s="237"/>
      <c r="J145" s="233"/>
      <c r="K145" s="233"/>
      <c r="L145" s="238"/>
      <c r="M145" s="239"/>
      <c r="N145" s="240"/>
      <c r="O145" s="240"/>
      <c r="P145" s="240"/>
      <c r="Q145" s="240"/>
      <c r="R145" s="240"/>
      <c r="S145" s="240"/>
      <c r="T145" s="241"/>
      <c r="AT145" s="242" t="s">
        <v>178</v>
      </c>
      <c r="AU145" s="242" t="s">
        <v>83</v>
      </c>
      <c r="AV145" s="16" t="s">
        <v>174</v>
      </c>
      <c r="AW145" s="16" t="s">
        <v>34</v>
      </c>
      <c r="AX145" s="16" t="s">
        <v>81</v>
      </c>
      <c r="AY145" s="242" t="s">
        <v>167</v>
      </c>
    </row>
    <row r="146" spans="2:63" s="12" customFormat="1" ht="22.9" customHeight="1">
      <c r="B146" s="165"/>
      <c r="C146" s="166"/>
      <c r="D146" s="167" t="s">
        <v>72</v>
      </c>
      <c r="E146" s="179" t="s">
        <v>1234</v>
      </c>
      <c r="F146" s="179" t="s">
        <v>1459</v>
      </c>
      <c r="G146" s="166"/>
      <c r="H146" s="166"/>
      <c r="I146" s="169"/>
      <c r="J146" s="180">
        <f>BK146</f>
        <v>0</v>
      </c>
      <c r="K146" s="166"/>
      <c r="L146" s="171"/>
      <c r="M146" s="172"/>
      <c r="N146" s="173"/>
      <c r="O146" s="173"/>
      <c r="P146" s="174">
        <f>SUM(P147:P167)</f>
        <v>0</v>
      </c>
      <c r="Q146" s="173"/>
      <c r="R146" s="174">
        <f>SUM(R147:R167)</f>
        <v>0</v>
      </c>
      <c r="S146" s="173"/>
      <c r="T146" s="175">
        <f>SUM(T147:T167)</f>
        <v>0</v>
      </c>
      <c r="AR146" s="176" t="s">
        <v>81</v>
      </c>
      <c r="AT146" s="177" t="s">
        <v>72</v>
      </c>
      <c r="AU146" s="177" t="s">
        <v>81</v>
      </c>
      <c r="AY146" s="176" t="s">
        <v>167</v>
      </c>
      <c r="BK146" s="178">
        <f>SUM(BK147:BK167)</f>
        <v>0</v>
      </c>
    </row>
    <row r="147" spans="1:65" s="2" customFormat="1" ht="16.5" customHeight="1">
      <c r="A147" s="36"/>
      <c r="B147" s="37"/>
      <c r="C147" s="181" t="s">
        <v>342</v>
      </c>
      <c r="D147" s="181" t="s">
        <v>170</v>
      </c>
      <c r="E147" s="182" t="s">
        <v>342</v>
      </c>
      <c r="F147" s="183" t="s">
        <v>1460</v>
      </c>
      <c r="G147" s="184" t="s">
        <v>183</v>
      </c>
      <c r="H147" s="185">
        <v>9120</v>
      </c>
      <c r="I147" s="186"/>
      <c r="J147" s="187">
        <f>ROUND(I147*H147,2)</f>
        <v>0</v>
      </c>
      <c r="K147" s="183" t="s">
        <v>369</v>
      </c>
      <c r="L147" s="41"/>
      <c r="M147" s="188" t="s">
        <v>21</v>
      </c>
      <c r="N147" s="189" t="s">
        <v>44</v>
      </c>
      <c r="O147" s="66"/>
      <c r="P147" s="190">
        <f>O147*H147</f>
        <v>0</v>
      </c>
      <c r="Q147" s="190">
        <v>0</v>
      </c>
      <c r="R147" s="190">
        <f>Q147*H147</f>
        <v>0</v>
      </c>
      <c r="S147" s="190">
        <v>0</v>
      </c>
      <c r="T147" s="191">
        <f>S147*H147</f>
        <v>0</v>
      </c>
      <c r="U147" s="36"/>
      <c r="V147" s="36"/>
      <c r="W147" s="36"/>
      <c r="X147" s="36"/>
      <c r="Y147" s="36"/>
      <c r="Z147" s="36"/>
      <c r="AA147" s="36"/>
      <c r="AB147" s="36"/>
      <c r="AC147" s="36"/>
      <c r="AD147" s="36"/>
      <c r="AE147" s="36"/>
      <c r="AR147" s="192" t="s">
        <v>663</v>
      </c>
      <c r="AT147" s="192" t="s">
        <v>170</v>
      </c>
      <c r="AU147" s="192" t="s">
        <v>83</v>
      </c>
      <c r="AY147" s="19" t="s">
        <v>167</v>
      </c>
      <c r="BE147" s="193">
        <f>IF(N147="základní",J147,0)</f>
        <v>0</v>
      </c>
      <c r="BF147" s="193">
        <f>IF(N147="snížená",J147,0)</f>
        <v>0</v>
      </c>
      <c r="BG147" s="193">
        <f>IF(N147="zákl. přenesená",J147,0)</f>
        <v>0</v>
      </c>
      <c r="BH147" s="193">
        <f>IF(N147="sníž. přenesená",J147,0)</f>
        <v>0</v>
      </c>
      <c r="BI147" s="193">
        <f>IF(N147="nulová",J147,0)</f>
        <v>0</v>
      </c>
      <c r="BJ147" s="19" t="s">
        <v>81</v>
      </c>
      <c r="BK147" s="193">
        <f>ROUND(I147*H147,2)</f>
        <v>0</v>
      </c>
      <c r="BL147" s="19" t="s">
        <v>663</v>
      </c>
      <c r="BM147" s="192" t="s">
        <v>444</v>
      </c>
    </row>
    <row r="148" spans="2:51" s="13" customFormat="1" ht="11.25">
      <c r="B148" s="199"/>
      <c r="C148" s="200"/>
      <c r="D148" s="201" t="s">
        <v>178</v>
      </c>
      <c r="E148" s="202" t="s">
        <v>21</v>
      </c>
      <c r="F148" s="203" t="s">
        <v>1461</v>
      </c>
      <c r="G148" s="200"/>
      <c r="H148" s="204">
        <v>9120</v>
      </c>
      <c r="I148" s="205"/>
      <c r="J148" s="200"/>
      <c r="K148" s="200"/>
      <c r="L148" s="206"/>
      <c r="M148" s="207"/>
      <c r="N148" s="208"/>
      <c r="O148" s="208"/>
      <c r="P148" s="208"/>
      <c r="Q148" s="208"/>
      <c r="R148" s="208"/>
      <c r="S148" s="208"/>
      <c r="T148" s="209"/>
      <c r="AT148" s="210" t="s">
        <v>178</v>
      </c>
      <c r="AU148" s="210" t="s">
        <v>83</v>
      </c>
      <c r="AV148" s="13" t="s">
        <v>83</v>
      </c>
      <c r="AW148" s="13" t="s">
        <v>34</v>
      </c>
      <c r="AX148" s="13" t="s">
        <v>73</v>
      </c>
      <c r="AY148" s="210" t="s">
        <v>167</v>
      </c>
    </row>
    <row r="149" spans="2:51" s="16" customFormat="1" ht="11.25">
      <c r="B149" s="232"/>
      <c r="C149" s="233"/>
      <c r="D149" s="201" t="s">
        <v>178</v>
      </c>
      <c r="E149" s="234" t="s">
        <v>21</v>
      </c>
      <c r="F149" s="235" t="s">
        <v>230</v>
      </c>
      <c r="G149" s="233"/>
      <c r="H149" s="236">
        <v>9120</v>
      </c>
      <c r="I149" s="237"/>
      <c r="J149" s="233"/>
      <c r="K149" s="233"/>
      <c r="L149" s="238"/>
      <c r="M149" s="239"/>
      <c r="N149" s="240"/>
      <c r="O149" s="240"/>
      <c r="P149" s="240"/>
      <c r="Q149" s="240"/>
      <c r="R149" s="240"/>
      <c r="S149" s="240"/>
      <c r="T149" s="241"/>
      <c r="AT149" s="242" t="s">
        <v>178</v>
      </c>
      <c r="AU149" s="242" t="s">
        <v>83</v>
      </c>
      <c r="AV149" s="16" t="s">
        <v>174</v>
      </c>
      <c r="AW149" s="16" t="s">
        <v>34</v>
      </c>
      <c r="AX149" s="16" t="s">
        <v>81</v>
      </c>
      <c r="AY149" s="242" t="s">
        <v>167</v>
      </c>
    </row>
    <row r="150" spans="1:65" s="2" customFormat="1" ht="16.5" customHeight="1">
      <c r="A150" s="36"/>
      <c r="B150" s="37"/>
      <c r="C150" s="181" t="s">
        <v>349</v>
      </c>
      <c r="D150" s="181" t="s">
        <v>170</v>
      </c>
      <c r="E150" s="182" t="s">
        <v>349</v>
      </c>
      <c r="F150" s="183" t="s">
        <v>1462</v>
      </c>
      <c r="G150" s="184" t="s">
        <v>183</v>
      </c>
      <c r="H150" s="185">
        <v>210</v>
      </c>
      <c r="I150" s="186"/>
      <c r="J150" s="187">
        <f>ROUND(I150*H150,2)</f>
        <v>0</v>
      </c>
      <c r="K150" s="183" t="s">
        <v>369</v>
      </c>
      <c r="L150" s="41"/>
      <c r="M150" s="188" t="s">
        <v>21</v>
      </c>
      <c r="N150" s="189" t="s">
        <v>44</v>
      </c>
      <c r="O150" s="66"/>
      <c r="P150" s="190">
        <f>O150*H150</f>
        <v>0</v>
      </c>
      <c r="Q150" s="190">
        <v>0</v>
      </c>
      <c r="R150" s="190">
        <f>Q150*H150</f>
        <v>0</v>
      </c>
      <c r="S150" s="190">
        <v>0</v>
      </c>
      <c r="T150" s="191">
        <f>S150*H150</f>
        <v>0</v>
      </c>
      <c r="U150" s="36"/>
      <c r="V150" s="36"/>
      <c r="W150" s="36"/>
      <c r="X150" s="36"/>
      <c r="Y150" s="36"/>
      <c r="Z150" s="36"/>
      <c r="AA150" s="36"/>
      <c r="AB150" s="36"/>
      <c r="AC150" s="36"/>
      <c r="AD150" s="36"/>
      <c r="AE150" s="36"/>
      <c r="AR150" s="192" t="s">
        <v>663</v>
      </c>
      <c r="AT150" s="192" t="s">
        <v>170</v>
      </c>
      <c r="AU150" s="192" t="s">
        <v>83</v>
      </c>
      <c r="AY150" s="19" t="s">
        <v>167</v>
      </c>
      <c r="BE150" s="193">
        <f>IF(N150="základní",J150,0)</f>
        <v>0</v>
      </c>
      <c r="BF150" s="193">
        <f>IF(N150="snížená",J150,0)</f>
        <v>0</v>
      </c>
      <c r="BG150" s="193">
        <f>IF(N150="zákl. přenesená",J150,0)</f>
        <v>0</v>
      </c>
      <c r="BH150" s="193">
        <f>IF(N150="sníž. přenesená",J150,0)</f>
        <v>0</v>
      </c>
      <c r="BI150" s="193">
        <f>IF(N150="nulová",J150,0)</f>
        <v>0</v>
      </c>
      <c r="BJ150" s="19" t="s">
        <v>81</v>
      </c>
      <c r="BK150" s="193">
        <f>ROUND(I150*H150,2)</f>
        <v>0</v>
      </c>
      <c r="BL150" s="19" t="s">
        <v>663</v>
      </c>
      <c r="BM150" s="192" t="s">
        <v>456</v>
      </c>
    </row>
    <row r="151" spans="2:51" s="13" customFormat="1" ht="11.25">
      <c r="B151" s="199"/>
      <c r="C151" s="200"/>
      <c r="D151" s="201" t="s">
        <v>178</v>
      </c>
      <c r="E151" s="202" t="s">
        <v>21</v>
      </c>
      <c r="F151" s="203" t="s">
        <v>1463</v>
      </c>
      <c r="G151" s="200"/>
      <c r="H151" s="204">
        <v>210</v>
      </c>
      <c r="I151" s="205"/>
      <c r="J151" s="200"/>
      <c r="K151" s="200"/>
      <c r="L151" s="206"/>
      <c r="M151" s="207"/>
      <c r="N151" s="208"/>
      <c r="O151" s="208"/>
      <c r="P151" s="208"/>
      <c r="Q151" s="208"/>
      <c r="R151" s="208"/>
      <c r="S151" s="208"/>
      <c r="T151" s="209"/>
      <c r="AT151" s="210" t="s">
        <v>178</v>
      </c>
      <c r="AU151" s="210" t="s">
        <v>83</v>
      </c>
      <c r="AV151" s="13" t="s">
        <v>83</v>
      </c>
      <c r="AW151" s="13" t="s">
        <v>34</v>
      </c>
      <c r="AX151" s="13" t="s">
        <v>73</v>
      </c>
      <c r="AY151" s="210" t="s">
        <v>167</v>
      </c>
    </row>
    <row r="152" spans="2:51" s="16" customFormat="1" ht="11.25">
      <c r="B152" s="232"/>
      <c r="C152" s="233"/>
      <c r="D152" s="201" t="s">
        <v>178</v>
      </c>
      <c r="E152" s="234" t="s">
        <v>21</v>
      </c>
      <c r="F152" s="235" t="s">
        <v>230</v>
      </c>
      <c r="G152" s="233"/>
      <c r="H152" s="236">
        <v>210</v>
      </c>
      <c r="I152" s="237"/>
      <c r="J152" s="233"/>
      <c r="K152" s="233"/>
      <c r="L152" s="238"/>
      <c r="M152" s="239"/>
      <c r="N152" s="240"/>
      <c r="O152" s="240"/>
      <c r="P152" s="240"/>
      <c r="Q152" s="240"/>
      <c r="R152" s="240"/>
      <c r="S152" s="240"/>
      <c r="T152" s="241"/>
      <c r="AT152" s="242" t="s">
        <v>178</v>
      </c>
      <c r="AU152" s="242" t="s">
        <v>83</v>
      </c>
      <c r="AV152" s="16" t="s">
        <v>174</v>
      </c>
      <c r="AW152" s="16" t="s">
        <v>34</v>
      </c>
      <c r="AX152" s="16" t="s">
        <v>81</v>
      </c>
      <c r="AY152" s="242" t="s">
        <v>167</v>
      </c>
    </row>
    <row r="153" spans="1:65" s="2" customFormat="1" ht="16.5" customHeight="1">
      <c r="A153" s="36"/>
      <c r="B153" s="37"/>
      <c r="C153" s="181" t="s">
        <v>359</v>
      </c>
      <c r="D153" s="181" t="s">
        <v>170</v>
      </c>
      <c r="E153" s="182" t="s">
        <v>359</v>
      </c>
      <c r="F153" s="183" t="s">
        <v>1464</v>
      </c>
      <c r="G153" s="184" t="s">
        <v>183</v>
      </c>
      <c r="H153" s="185">
        <v>70</v>
      </c>
      <c r="I153" s="186"/>
      <c r="J153" s="187">
        <f>ROUND(I153*H153,2)</f>
        <v>0</v>
      </c>
      <c r="K153" s="183" t="s">
        <v>369</v>
      </c>
      <c r="L153" s="41"/>
      <c r="M153" s="188" t="s">
        <v>21</v>
      </c>
      <c r="N153" s="189" t="s">
        <v>44</v>
      </c>
      <c r="O153" s="66"/>
      <c r="P153" s="190">
        <f>O153*H153</f>
        <v>0</v>
      </c>
      <c r="Q153" s="190">
        <v>0</v>
      </c>
      <c r="R153" s="190">
        <f>Q153*H153</f>
        <v>0</v>
      </c>
      <c r="S153" s="190">
        <v>0</v>
      </c>
      <c r="T153" s="191">
        <f>S153*H153</f>
        <v>0</v>
      </c>
      <c r="U153" s="36"/>
      <c r="V153" s="36"/>
      <c r="W153" s="36"/>
      <c r="X153" s="36"/>
      <c r="Y153" s="36"/>
      <c r="Z153" s="36"/>
      <c r="AA153" s="36"/>
      <c r="AB153" s="36"/>
      <c r="AC153" s="36"/>
      <c r="AD153" s="36"/>
      <c r="AE153" s="36"/>
      <c r="AR153" s="192" t="s">
        <v>663</v>
      </c>
      <c r="AT153" s="192" t="s">
        <v>170</v>
      </c>
      <c r="AU153" s="192" t="s">
        <v>83</v>
      </c>
      <c r="AY153" s="19" t="s">
        <v>167</v>
      </c>
      <c r="BE153" s="193">
        <f>IF(N153="základní",J153,0)</f>
        <v>0</v>
      </c>
      <c r="BF153" s="193">
        <f>IF(N153="snížená",J153,0)</f>
        <v>0</v>
      </c>
      <c r="BG153" s="193">
        <f>IF(N153="zákl. přenesená",J153,0)</f>
        <v>0</v>
      </c>
      <c r="BH153" s="193">
        <f>IF(N153="sníž. přenesená",J153,0)</f>
        <v>0</v>
      </c>
      <c r="BI153" s="193">
        <f>IF(N153="nulová",J153,0)</f>
        <v>0</v>
      </c>
      <c r="BJ153" s="19" t="s">
        <v>81</v>
      </c>
      <c r="BK153" s="193">
        <f>ROUND(I153*H153,2)</f>
        <v>0</v>
      </c>
      <c r="BL153" s="19" t="s">
        <v>663</v>
      </c>
      <c r="BM153" s="192" t="s">
        <v>468</v>
      </c>
    </row>
    <row r="154" spans="2:51" s="13" customFormat="1" ht="11.25">
      <c r="B154" s="199"/>
      <c r="C154" s="200"/>
      <c r="D154" s="201" t="s">
        <v>178</v>
      </c>
      <c r="E154" s="202" t="s">
        <v>21</v>
      </c>
      <c r="F154" s="203" t="s">
        <v>1465</v>
      </c>
      <c r="G154" s="200"/>
      <c r="H154" s="204">
        <v>70</v>
      </c>
      <c r="I154" s="205"/>
      <c r="J154" s="200"/>
      <c r="K154" s="200"/>
      <c r="L154" s="206"/>
      <c r="M154" s="207"/>
      <c r="N154" s="208"/>
      <c r="O154" s="208"/>
      <c r="P154" s="208"/>
      <c r="Q154" s="208"/>
      <c r="R154" s="208"/>
      <c r="S154" s="208"/>
      <c r="T154" s="209"/>
      <c r="AT154" s="210" t="s">
        <v>178</v>
      </c>
      <c r="AU154" s="210" t="s">
        <v>83</v>
      </c>
      <c r="AV154" s="13" t="s">
        <v>83</v>
      </c>
      <c r="AW154" s="13" t="s">
        <v>34</v>
      </c>
      <c r="AX154" s="13" t="s">
        <v>73</v>
      </c>
      <c r="AY154" s="210" t="s">
        <v>167</v>
      </c>
    </row>
    <row r="155" spans="2:51" s="16" customFormat="1" ht="11.25">
      <c r="B155" s="232"/>
      <c r="C155" s="233"/>
      <c r="D155" s="201" t="s">
        <v>178</v>
      </c>
      <c r="E155" s="234" t="s">
        <v>21</v>
      </c>
      <c r="F155" s="235" t="s">
        <v>230</v>
      </c>
      <c r="G155" s="233"/>
      <c r="H155" s="236">
        <v>70</v>
      </c>
      <c r="I155" s="237"/>
      <c r="J155" s="233"/>
      <c r="K155" s="233"/>
      <c r="L155" s="238"/>
      <c r="M155" s="239"/>
      <c r="N155" s="240"/>
      <c r="O155" s="240"/>
      <c r="P155" s="240"/>
      <c r="Q155" s="240"/>
      <c r="R155" s="240"/>
      <c r="S155" s="240"/>
      <c r="T155" s="241"/>
      <c r="AT155" s="242" t="s">
        <v>178</v>
      </c>
      <c r="AU155" s="242" t="s">
        <v>83</v>
      </c>
      <c r="AV155" s="16" t="s">
        <v>174</v>
      </c>
      <c r="AW155" s="16" t="s">
        <v>34</v>
      </c>
      <c r="AX155" s="16" t="s">
        <v>81</v>
      </c>
      <c r="AY155" s="242" t="s">
        <v>167</v>
      </c>
    </row>
    <row r="156" spans="1:65" s="2" customFormat="1" ht="16.5" customHeight="1">
      <c r="A156" s="36"/>
      <c r="B156" s="37"/>
      <c r="C156" s="181" t="s">
        <v>366</v>
      </c>
      <c r="D156" s="181" t="s">
        <v>170</v>
      </c>
      <c r="E156" s="182" t="s">
        <v>366</v>
      </c>
      <c r="F156" s="183" t="s">
        <v>1466</v>
      </c>
      <c r="G156" s="184" t="s">
        <v>183</v>
      </c>
      <c r="H156" s="185">
        <v>70</v>
      </c>
      <c r="I156" s="186"/>
      <c r="J156" s="187">
        <f>ROUND(I156*H156,2)</f>
        <v>0</v>
      </c>
      <c r="K156" s="183" t="s">
        <v>369</v>
      </c>
      <c r="L156" s="41"/>
      <c r="M156" s="188" t="s">
        <v>21</v>
      </c>
      <c r="N156" s="189" t="s">
        <v>44</v>
      </c>
      <c r="O156" s="66"/>
      <c r="P156" s="190">
        <f>O156*H156</f>
        <v>0</v>
      </c>
      <c r="Q156" s="190">
        <v>0</v>
      </c>
      <c r="R156" s="190">
        <f>Q156*H156</f>
        <v>0</v>
      </c>
      <c r="S156" s="190">
        <v>0</v>
      </c>
      <c r="T156" s="191">
        <f>S156*H156</f>
        <v>0</v>
      </c>
      <c r="U156" s="36"/>
      <c r="V156" s="36"/>
      <c r="W156" s="36"/>
      <c r="X156" s="36"/>
      <c r="Y156" s="36"/>
      <c r="Z156" s="36"/>
      <c r="AA156" s="36"/>
      <c r="AB156" s="36"/>
      <c r="AC156" s="36"/>
      <c r="AD156" s="36"/>
      <c r="AE156" s="36"/>
      <c r="AR156" s="192" t="s">
        <v>663</v>
      </c>
      <c r="AT156" s="192" t="s">
        <v>170</v>
      </c>
      <c r="AU156" s="192" t="s">
        <v>83</v>
      </c>
      <c r="AY156" s="19" t="s">
        <v>167</v>
      </c>
      <c r="BE156" s="193">
        <f>IF(N156="základní",J156,0)</f>
        <v>0</v>
      </c>
      <c r="BF156" s="193">
        <f>IF(N156="snížená",J156,0)</f>
        <v>0</v>
      </c>
      <c r="BG156" s="193">
        <f>IF(N156="zákl. přenesená",J156,0)</f>
        <v>0</v>
      </c>
      <c r="BH156" s="193">
        <f>IF(N156="sníž. přenesená",J156,0)</f>
        <v>0</v>
      </c>
      <c r="BI156" s="193">
        <f>IF(N156="nulová",J156,0)</f>
        <v>0</v>
      </c>
      <c r="BJ156" s="19" t="s">
        <v>81</v>
      </c>
      <c r="BK156" s="193">
        <f>ROUND(I156*H156,2)</f>
        <v>0</v>
      </c>
      <c r="BL156" s="19" t="s">
        <v>663</v>
      </c>
      <c r="BM156" s="192" t="s">
        <v>496</v>
      </c>
    </row>
    <row r="157" spans="2:51" s="13" customFormat="1" ht="11.25">
      <c r="B157" s="199"/>
      <c r="C157" s="200"/>
      <c r="D157" s="201" t="s">
        <v>178</v>
      </c>
      <c r="E157" s="202" t="s">
        <v>21</v>
      </c>
      <c r="F157" s="203" t="s">
        <v>1465</v>
      </c>
      <c r="G157" s="200"/>
      <c r="H157" s="204">
        <v>70</v>
      </c>
      <c r="I157" s="205"/>
      <c r="J157" s="200"/>
      <c r="K157" s="200"/>
      <c r="L157" s="206"/>
      <c r="M157" s="207"/>
      <c r="N157" s="208"/>
      <c r="O157" s="208"/>
      <c r="P157" s="208"/>
      <c r="Q157" s="208"/>
      <c r="R157" s="208"/>
      <c r="S157" s="208"/>
      <c r="T157" s="209"/>
      <c r="AT157" s="210" t="s">
        <v>178</v>
      </c>
      <c r="AU157" s="210" t="s">
        <v>83</v>
      </c>
      <c r="AV157" s="13" t="s">
        <v>83</v>
      </c>
      <c r="AW157" s="13" t="s">
        <v>34</v>
      </c>
      <c r="AX157" s="13" t="s">
        <v>73</v>
      </c>
      <c r="AY157" s="210" t="s">
        <v>167</v>
      </c>
    </row>
    <row r="158" spans="2:51" s="16" customFormat="1" ht="11.25">
      <c r="B158" s="232"/>
      <c r="C158" s="233"/>
      <c r="D158" s="201" t="s">
        <v>178</v>
      </c>
      <c r="E158" s="234" t="s">
        <v>21</v>
      </c>
      <c r="F158" s="235" t="s">
        <v>230</v>
      </c>
      <c r="G158" s="233"/>
      <c r="H158" s="236">
        <v>70</v>
      </c>
      <c r="I158" s="237"/>
      <c r="J158" s="233"/>
      <c r="K158" s="233"/>
      <c r="L158" s="238"/>
      <c r="M158" s="239"/>
      <c r="N158" s="240"/>
      <c r="O158" s="240"/>
      <c r="P158" s="240"/>
      <c r="Q158" s="240"/>
      <c r="R158" s="240"/>
      <c r="S158" s="240"/>
      <c r="T158" s="241"/>
      <c r="AT158" s="242" t="s">
        <v>178</v>
      </c>
      <c r="AU158" s="242" t="s">
        <v>83</v>
      </c>
      <c r="AV158" s="16" t="s">
        <v>174</v>
      </c>
      <c r="AW158" s="16" t="s">
        <v>34</v>
      </c>
      <c r="AX158" s="16" t="s">
        <v>81</v>
      </c>
      <c r="AY158" s="242" t="s">
        <v>167</v>
      </c>
    </row>
    <row r="159" spans="1:65" s="2" customFormat="1" ht="16.5" customHeight="1">
      <c r="A159" s="36"/>
      <c r="B159" s="37"/>
      <c r="C159" s="181" t="s">
        <v>7</v>
      </c>
      <c r="D159" s="181" t="s">
        <v>170</v>
      </c>
      <c r="E159" s="182" t="s">
        <v>7</v>
      </c>
      <c r="F159" s="183" t="s">
        <v>1467</v>
      </c>
      <c r="G159" s="184" t="s">
        <v>656</v>
      </c>
      <c r="H159" s="185">
        <v>6</v>
      </c>
      <c r="I159" s="186"/>
      <c r="J159" s="187">
        <f>ROUND(I159*H159,2)</f>
        <v>0</v>
      </c>
      <c r="K159" s="183" t="s">
        <v>369</v>
      </c>
      <c r="L159" s="41"/>
      <c r="M159" s="188" t="s">
        <v>21</v>
      </c>
      <c r="N159" s="189" t="s">
        <v>44</v>
      </c>
      <c r="O159" s="66"/>
      <c r="P159" s="190">
        <f>O159*H159</f>
        <v>0</v>
      </c>
      <c r="Q159" s="190">
        <v>0</v>
      </c>
      <c r="R159" s="190">
        <f>Q159*H159</f>
        <v>0</v>
      </c>
      <c r="S159" s="190">
        <v>0</v>
      </c>
      <c r="T159" s="191">
        <f>S159*H159</f>
        <v>0</v>
      </c>
      <c r="U159" s="36"/>
      <c r="V159" s="36"/>
      <c r="W159" s="36"/>
      <c r="X159" s="36"/>
      <c r="Y159" s="36"/>
      <c r="Z159" s="36"/>
      <c r="AA159" s="36"/>
      <c r="AB159" s="36"/>
      <c r="AC159" s="36"/>
      <c r="AD159" s="36"/>
      <c r="AE159" s="36"/>
      <c r="AR159" s="192" t="s">
        <v>663</v>
      </c>
      <c r="AT159" s="192" t="s">
        <v>170</v>
      </c>
      <c r="AU159" s="192" t="s">
        <v>83</v>
      </c>
      <c r="AY159" s="19" t="s">
        <v>167</v>
      </c>
      <c r="BE159" s="193">
        <f>IF(N159="základní",J159,0)</f>
        <v>0</v>
      </c>
      <c r="BF159" s="193">
        <f>IF(N159="snížená",J159,0)</f>
        <v>0</v>
      </c>
      <c r="BG159" s="193">
        <f>IF(N159="zákl. přenesená",J159,0)</f>
        <v>0</v>
      </c>
      <c r="BH159" s="193">
        <f>IF(N159="sníž. přenesená",J159,0)</f>
        <v>0</v>
      </c>
      <c r="BI159" s="193">
        <f>IF(N159="nulová",J159,0)</f>
        <v>0</v>
      </c>
      <c r="BJ159" s="19" t="s">
        <v>81</v>
      </c>
      <c r="BK159" s="193">
        <f>ROUND(I159*H159,2)</f>
        <v>0</v>
      </c>
      <c r="BL159" s="19" t="s">
        <v>663</v>
      </c>
      <c r="BM159" s="192" t="s">
        <v>507</v>
      </c>
    </row>
    <row r="160" spans="2:51" s="13" customFormat="1" ht="11.25">
      <c r="B160" s="199"/>
      <c r="C160" s="200"/>
      <c r="D160" s="201" t="s">
        <v>178</v>
      </c>
      <c r="E160" s="202" t="s">
        <v>21</v>
      </c>
      <c r="F160" s="203" t="s">
        <v>1468</v>
      </c>
      <c r="G160" s="200"/>
      <c r="H160" s="204">
        <v>6</v>
      </c>
      <c r="I160" s="205"/>
      <c r="J160" s="200"/>
      <c r="K160" s="200"/>
      <c r="L160" s="206"/>
      <c r="M160" s="207"/>
      <c r="N160" s="208"/>
      <c r="O160" s="208"/>
      <c r="P160" s="208"/>
      <c r="Q160" s="208"/>
      <c r="R160" s="208"/>
      <c r="S160" s="208"/>
      <c r="T160" s="209"/>
      <c r="AT160" s="210" t="s">
        <v>178</v>
      </c>
      <c r="AU160" s="210" t="s">
        <v>83</v>
      </c>
      <c r="AV160" s="13" t="s">
        <v>83</v>
      </c>
      <c r="AW160" s="13" t="s">
        <v>34</v>
      </c>
      <c r="AX160" s="13" t="s">
        <v>73</v>
      </c>
      <c r="AY160" s="210" t="s">
        <v>167</v>
      </c>
    </row>
    <row r="161" spans="2:51" s="16" customFormat="1" ht="11.25">
      <c r="B161" s="232"/>
      <c r="C161" s="233"/>
      <c r="D161" s="201" t="s">
        <v>178</v>
      </c>
      <c r="E161" s="234" t="s">
        <v>21</v>
      </c>
      <c r="F161" s="235" t="s">
        <v>230</v>
      </c>
      <c r="G161" s="233"/>
      <c r="H161" s="236">
        <v>6</v>
      </c>
      <c r="I161" s="237"/>
      <c r="J161" s="233"/>
      <c r="K161" s="233"/>
      <c r="L161" s="238"/>
      <c r="M161" s="239"/>
      <c r="N161" s="240"/>
      <c r="O161" s="240"/>
      <c r="P161" s="240"/>
      <c r="Q161" s="240"/>
      <c r="R161" s="240"/>
      <c r="S161" s="240"/>
      <c r="T161" s="241"/>
      <c r="AT161" s="242" t="s">
        <v>178</v>
      </c>
      <c r="AU161" s="242" t="s">
        <v>83</v>
      </c>
      <c r="AV161" s="16" t="s">
        <v>174</v>
      </c>
      <c r="AW161" s="16" t="s">
        <v>34</v>
      </c>
      <c r="AX161" s="16" t="s">
        <v>81</v>
      </c>
      <c r="AY161" s="242" t="s">
        <v>167</v>
      </c>
    </row>
    <row r="162" spans="1:65" s="2" customFormat="1" ht="24.2" customHeight="1">
      <c r="A162" s="36"/>
      <c r="B162" s="37"/>
      <c r="C162" s="181" t="s">
        <v>377</v>
      </c>
      <c r="D162" s="181" t="s">
        <v>170</v>
      </c>
      <c r="E162" s="182" t="s">
        <v>377</v>
      </c>
      <c r="F162" s="183" t="s">
        <v>1469</v>
      </c>
      <c r="G162" s="184" t="s">
        <v>391</v>
      </c>
      <c r="H162" s="185">
        <v>40</v>
      </c>
      <c r="I162" s="186"/>
      <c r="J162" s="187">
        <f>ROUND(I162*H162,2)</f>
        <v>0</v>
      </c>
      <c r="K162" s="183" t="s">
        <v>369</v>
      </c>
      <c r="L162" s="41"/>
      <c r="M162" s="188" t="s">
        <v>21</v>
      </c>
      <c r="N162" s="189" t="s">
        <v>44</v>
      </c>
      <c r="O162" s="66"/>
      <c r="P162" s="190">
        <f>O162*H162</f>
        <v>0</v>
      </c>
      <c r="Q162" s="190">
        <v>0</v>
      </c>
      <c r="R162" s="190">
        <f>Q162*H162</f>
        <v>0</v>
      </c>
      <c r="S162" s="190">
        <v>0</v>
      </c>
      <c r="T162" s="191">
        <f>S162*H162</f>
        <v>0</v>
      </c>
      <c r="U162" s="36"/>
      <c r="V162" s="36"/>
      <c r="W162" s="36"/>
      <c r="X162" s="36"/>
      <c r="Y162" s="36"/>
      <c r="Z162" s="36"/>
      <c r="AA162" s="36"/>
      <c r="AB162" s="36"/>
      <c r="AC162" s="36"/>
      <c r="AD162" s="36"/>
      <c r="AE162" s="36"/>
      <c r="AR162" s="192" t="s">
        <v>663</v>
      </c>
      <c r="AT162" s="192" t="s">
        <v>170</v>
      </c>
      <c r="AU162" s="192" t="s">
        <v>83</v>
      </c>
      <c r="AY162" s="19" t="s">
        <v>167</v>
      </c>
      <c r="BE162" s="193">
        <f>IF(N162="základní",J162,0)</f>
        <v>0</v>
      </c>
      <c r="BF162" s="193">
        <f>IF(N162="snížená",J162,0)</f>
        <v>0</v>
      </c>
      <c r="BG162" s="193">
        <f>IF(N162="zákl. přenesená",J162,0)</f>
        <v>0</v>
      </c>
      <c r="BH162" s="193">
        <f>IF(N162="sníž. přenesená",J162,0)</f>
        <v>0</v>
      </c>
      <c r="BI162" s="193">
        <f>IF(N162="nulová",J162,0)</f>
        <v>0</v>
      </c>
      <c r="BJ162" s="19" t="s">
        <v>81</v>
      </c>
      <c r="BK162" s="193">
        <f>ROUND(I162*H162,2)</f>
        <v>0</v>
      </c>
      <c r="BL162" s="19" t="s">
        <v>663</v>
      </c>
      <c r="BM162" s="192" t="s">
        <v>521</v>
      </c>
    </row>
    <row r="163" spans="2:51" s="13" customFormat="1" ht="11.25">
      <c r="B163" s="199"/>
      <c r="C163" s="200"/>
      <c r="D163" s="201" t="s">
        <v>178</v>
      </c>
      <c r="E163" s="202" t="s">
        <v>21</v>
      </c>
      <c r="F163" s="203" t="s">
        <v>1470</v>
      </c>
      <c r="G163" s="200"/>
      <c r="H163" s="204">
        <v>40</v>
      </c>
      <c r="I163" s="205"/>
      <c r="J163" s="200"/>
      <c r="K163" s="200"/>
      <c r="L163" s="206"/>
      <c r="M163" s="207"/>
      <c r="N163" s="208"/>
      <c r="O163" s="208"/>
      <c r="P163" s="208"/>
      <c r="Q163" s="208"/>
      <c r="R163" s="208"/>
      <c r="S163" s="208"/>
      <c r="T163" s="209"/>
      <c r="AT163" s="210" t="s">
        <v>178</v>
      </c>
      <c r="AU163" s="210" t="s">
        <v>83</v>
      </c>
      <c r="AV163" s="13" t="s">
        <v>83</v>
      </c>
      <c r="AW163" s="13" t="s">
        <v>34</v>
      </c>
      <c r="AX163" s="13" t="s">
        <v>73</v>
      </c>
      <c r="AY163" s="210" t="s">
        <v>167</v>
      </c>
    </row>
    <row r="164" spans="2:51" s="16" customFormat="1" ht="11.25">
      <c r="B164" s="232"/>
      <c r="C164" s="233"/>
      <c r="D164" s="201" t="s">
        <v>178</v>
      </c>
      <c r="E164" s="234" t="s">
        <v>21</v>
      </c>
      <c r="F164" s="235" t="s">
        <v>230</v>
      </c>
      <c r="G164" s="233"/>
      <c r="H164" s="236">
        <v>40</v>
      </c>
      <c r="I164" s="237"/>
      <c r="J164" s="233"/>
      <c r="K164" s="233"/>
      <c r="L164" s="238"/>
      <c r="M164" s="239"/>
      <c r="N164" s="240"/>
      <c r="O164" s="240"/>
      <c r="P164" s="240"/>
      <c r="Q164" s="240"/>
      <c r="R164" s="240"/>
      <c r="S164" s="240"/>
      <c r="T164" s="241"/>
      <c r="AT164" s="242" t="s">
        <v>178</v>
      </c>
      <c r="AU164" s="242" t="s">
        <v>83</v>
      </c>
      <c r="AV164" s="16" t="s">
        <v>174</v>
      </c>
      <c r="AW164" s="16" t="s">
        <v>34</v>
      </c>
      <c r="AX164" s="16" t="s">
        <v>81</v>
      </c>
      <c r="AY164" s="242" t="s">
        <v>167</v>
      </c>
    </row>
    <row r="165" spans="1:65" s="2" customFormat="1" ht="16.5" customHeight="1">
      <c r="A165" s="36"/>
      <c r="B165" s="37"/>
      <c r="C165" s="181" t="s">
        <v>383</v>
      </c>
      <c r="D165" s="181" t="s">
        <v>170</v>
      </c>
      <c r="E165" s="182" t="s">
        <v>383</v>
      </c>
      <c r="F165" s="183" t="s">
        <v>1471</v>
      </c>
      <c r="G165" s="184" t="s">
        <v>391</v>
      </c>
      <c r="H165" s="185">
        <v>40</v>
      </c>
      <c r="I165" s="186"/>
      <c r="J165" s="187">
        <f>ROUND(I165*H165,2)</f>
        <v>0</v>
      </c>
      <c r="K165" s="183" t="s">
        <v>369</v>
      </c>
      <c r="L165" s="41"/>
      <c r="M165" s="188" t="s">
        <v>21</v>
      </c>
      <c r="N165" s="189" t="s">
        <v>44</v>
      </c>
      <c r="O165" s="66"/>
      <c r="P165" s="190">
        <f>O165*H165</f>
        <v>0</v>
      </c>
      <c r="Q165" s="190">
        <v>0</v>
      </c>
      <c r="R165" s="190">
        <f>Q165*H165</f>
        <v>0</v>
      </c>
      <c r="S165" s="190">
        <v>0</v>
      </c>
      <c r="T165" s="191">
        <f>S165*H165</f>
        <v>0</v>
      </c>
      <c r="U165" s="36"/>
      <c r="V165" s="36"/>
      <c r="W165" s="36"/>
      <c r="X165" s="36"/>
      <c r="Y165" s="36"/>
      <c r="Z165" s="36"/>
      <c r="AA165" s="36"/>
      <c r="AB165" s="36"/>
      <c r="AC165" s="36"/>
      <c r="AD165" s="36"/>
      <c r="AE165" s="36"/>
      <c r="AR165" s="192" t="s">
        <v>663</v>
      </c>
      <c r="AT165" s="192" t="s">
        <v>170</v>
      </c>
      <c r="AU165" s="192" t="s">
        <v>83</v>
      </c>
      <c r="AY165" s="19" t="s">
        <v>167</v>
      </c>
      <c r="BE165" s="193">
        <f>IF(N165="základní",J165,0)</f>
        <v>0</v>
      </c>
      <c r="BF165" s="193">
        <f>IF(N165="snížená",J165,0)</f>
        <v>0</v>
      </c>
      <c r="BG165" s="193">
        <f>IF(N165="zákl. přenesená",J165,0)</f>
        <v>0</v>
      </c>
      <c r="BH165" s="193">
        <f>IF(N165="sníž. přenesená",J165,0)</f>
        <v>0</v>
      </c>
      <c r="BI165" s="193">
        <f>IF(N165="nulová",J165,0)</f>
        <v>0</v>
      </c>
      <c r="BJ165" s="19" t="s">
        <v>81</v>
      </c>
      <c r="BK165" s="193">
        <f>ROUND(I165*H165,2)</f>
        <v>0</v>
      </c>
      <c r="BL165" s="19" t="s">
        <v>663</v>
      </c>
      <c r="BM165" s="192" t="s">
        <v>536</v>
      </c>
    </row>
    <row r="166" spans="2:51" s="13" customFormat="1" ht="11.25">
      <c r="B166" s="199"/>
      <c r="C166" s="200"/>
      <c r="D166" s="201" t="s">
        <v>178</v>
      </c>
      <c r="E166" s="202" t="s">
        <v>21</v>
      </c>
      <c r="F166" s="203" t="s">
        <v>1470</v>
      </c>
      <c r="G166" s="200"/>
      <c r="H166" s="204">
        <v>40</v>
      </c>
      <c r="I166" s="205"/>
      <c r="J166" s="200"/>
      <c r="K166" s="200"/>
      <c r="L166" s="206"/>
      <c r="M166" s="207"/>
      <c r="N166" s="208"/>
      <c r="O166" s="208"/>
      <c r="P166" s="208"/>
      <c r="Q166" s="208"/>
      <c r="R166" s="208"/>
      <c r="S166" s="208"/>
      <c r="T166" s="209"/>
      <c r="AT166" s="210" t="s">
        <v>178</v>
      </c>
      <c r="AU166" s="210" t="s">
        <v>83</v>
      </c>
      <c r="AV166" s="13" t="s">
        <v>83</v>
      </c>
      <c r="AW166" s="13" t="s">
        <v>34</v>
      </c>
      <c r="AX166" s="13" t="s">
        <v>73</v>
      </c>
      <c r="AY166" s="210" t="s">
        <v>167</v>
      </c>
    </row>
    <row r="167" spans="2:51" s="16" customFormat="1" ht="11.25">
      <c r="B167" s="232"/>
      <c r="C167" s="233"/>
      <c r="D167" s="201" t="s">
        <v>178</v>
      </c>
      <c r="E167" s="234" t="s">
        <v>21</v>
      </c>
      <c r="F167" s="235" t="s">
        <v>230</v>
      </c>
      <c r="G167" s="233"/>
      <c r="H167" s="236">
        <v>40</v>
      </c>
      <c r="I167" s="237"/>
      <c r="J167" s="233"/>
      <c r="K167" s="233"/>
      <c r="L167" s="238"/>
      <c r="M167" s="239"/>
      <c r="N167" s="240"/>
      <c r="O167" s="240"/>
      <c r="P167" s="240"/>
      <c r="Q167" s="240"/>
      <c r="R167" s="240"/>
      <c r="S167" s="240"/>
      <c r="T167" s="241"/>
      <c r="AT167" s="242" t="s">
        <v>178</v>
      </c>
      <c r="AU167" s="242" t="s">
        <v>83</v>
      </c>
      <c r="AV167" s="16" t="s">
        <v>174</v>
      </c>
      <c r="AW167" s="16" t="s">
        <v>34</v>
      </c>
      <c r="AX167" s="16" t="s">
        <v>81</v>
      </c>
      <c r="AY167" s="242" t="s">
        <v>167</v>
      </c>
    </row>
    <row r="168" spans="2:63" s="12" customFormat="1" ht="22.9" customHeight="1">
      <c r="B168" s="165"/>
      <c r="C168" s="166"/>
      <c r="D168" s="167" t="s">
        <v>72</v>
      </c>
      <c r="E168" s="179" t="s">
        <v>1240</v>
      </c>
      <c r="F168" s="179" t="s">
        <v>1472</v>
      </c>
      <c r="G168" s="166"/>
      <c r="H168" s="166"/>
      <c r="I168" s="169"/>
      <c r="J168" s="180">
        <f>BK168</f>
        <v>0</v>
      </c>
      <c r="K168" s="166"/>
      <c r="L168" s="171"/>
      <c r="M168" s="172"/>
      <c r="N168" s="173"/>
      <c r="O168" s="173"/>
      <c r="P168" s="174">
        <f>SUM(P169:P174)</f>
        <v>0</v>
      </c>
      <c r="Q168" s="173"/>
      <c r="R168" s="174">
        <f>SUM(R169:R174)</f>
        <v>0</v>
      </c>
      <c r="S168" s="173"/>
      <c r="T168" s="175">
        <f>SUM(T169:T174)</f>
        <v>0</v>
      </c>
      <c r="AR168" s="176" t="s">
        <v>81</v>
      </c>
      <c r="AT168" s="177" t="s">
        <v>72</v>
      </c>
      <c r="AU168" s="177" t="s">
        <v>81</v>
      </c>
      <c r="AY168" s="176" t="s">
        <v>167</v>
      </c>
      <c r="BK168" s="178">
        <f>SUM(BK169:BK174)</f>
        <v>0</v>
      </c>
    </row>
    <row r="169" spans="1:65" s="2" customFormat="1" ht="16.5" customHeight="1">
      <c r="A169" s="36"/>
      <c r="B169" s="37"/>
      <c r="C169" s="181" t="s">
        <v>388</v>
      </c>
      <c r="D169" s="181" t="s">
        <v>170</v>
      </c>
      <c r="E169" s="182" t="s">
        <v>388</v>
      </c>
      <c r="F169" s="183" t="s">
        <v>1473</v>
      </c>
      <c r="G169" s="184" t="s">
        <v>656</v>
      </c>
      <c r="H169" s="185">
        <v>152</v>
      </c>
      <c r="I169" s="186"/>
      <c r="J169" s="187">
        <f aca="true" t="shared" si="0" ref="J169:J174">ROUND(I169*H169,2)</f>
        <v>0</v>
      </c>
      <c r="K169" s="183" t="s">
        <v>369</v>
      </c>
      <c r="L169" s="41"/>
      <c r="M169" s="188" t="s">
        <v>21</v>
      </c>
      <c r="N169" s="189" t="s">
        <v>44</v>
      </c>
      <c r="O169" s="66"/>
      <c r="P169" s="190">
        <f aca="true" t="shared" si="1" ref="P169:P174">O169*H169</f>
        <v>0</v>
      </c>
      <c r="Q169" s="190">
        <v>0</v>
      </c>
      <c r="R169" s="190">
        <f aca="true" t="shared" si="2" ref="R169:R174">Q169*H169</f>
        <v>0</v>
      </c>
      <c r="S169" s="190">
        <v>0</v>
      </c>
      <c r="T169" s="191">
        <f aca="true" t="shared" si="3" ref="T169:T174">S169*H169</f>
        <v>0</v>
      </c>
      <c r="U169" s="36"/>
      <c r="V169" s="36"/>
      <c r="W169" s="36"/>
      <c r="X169" s="36"/>
      <c r="Y169" s="36"/>
      <c r="Z169" s="36"/>
      <c r="AA169" s="36"/>
      <c r="AB169" s="36"/>
      <c r="AC169" s="36"/>
      <c r="AD169" s="36"/>
      <c r="AE169" s="36"/>
      <c r="AR169" s="192" t="s">
        <v>663</v>
      </c>
      <c r="AT169" s="192" t="s">
        <v>170</v>
      </c>
      <c r="AU169" s="192" t="s">
        <v>83</v>
      </c>
      <c r="AY169" s="19" t="s">
        <v>167</v>
      </c>
      <c r="BE169" s="193">
        <f aca="true" t="shared" si="4" ref="BE169:BE174">IF(N169="základní",J169,0)</f>
        <v>0</v>
      </c>
      <c r="BF169" s="193">
        <f aca="true" t="shared" si="5" ref="BF169:BF174">IF(N169="snížená",J169,0)</f>
        <v>0</v>
      </c>
      <c r="BG169" s="193">
        <f aca="true" t="shared" si="6" ref="BG169:BG174">IF(N169="zákl. přenesená",J169,0)</f>
        <v>0</v>
      </c>
      <c r="BH169" s="193">
        <f aca="true" t="shared" si="7" ref="BH169:BH174">IF(N169="sníž. přenesená",J169,0)</f>
        <v>0</v>
      </c>
      <c r="BI169" s="193">
        <f aca="true" t="shared" si="8" ref="BI169:BI174">IF(N169="nulová",J169,0)</f>
        <v>0</v>
      </c>
      <c r="BJ169" s="19" t="s">
        <v>81</v>
      </c>
      <c r="BK169" s="193">
        <f aca="true" t="shared" si="9" ref="BK169:BK174">ROUND(I169*H169,2)</f>
        <v>0</v>
      </c>
      <c r="BL169" s="19" t="s">
        <v>663</v>
      </c>
      <c r="BM169" s="192" t="s">
        <v>548</v>
      </c>
    </row>
    <row r="170" spans="1:65" s="2" customFormat="1" ht="16.5" customHeight="1">
      <c r="A170" s="36"/>
      <c r="B170" s="37"/>
      <c r="C170" s="181" t="s">
        <v>393</v>
      </c>
      <c r="D170" s="181" t="s">
        <v>170</v>
      </c>
      <c r="E170" s="182" t="s">
        <v>393</v>
      </c>
      <c r="F170" s="183" t="s">
        <v>1474</v>
      </c>
      <c r="G170" s="184" t="s">
        <v>656</v>
      </c>
      <c r="H170" s="185">
        <v>24</v>
      </c>
      <c r="I170" s="186"/>
      <c r="J170" s="187">
        <f t="shared" si="0"/>
        <v>0</v>
      </c>
      <c r="K170" s="183" t="s">
        <v>369</v>
      </c>
      <c r="L170" s="41"/>
      <c r="M170" s="188" t="s">
        <v>21</v>
      </c>
      <c r="N170" s="189" t="s">
        <v>44</v>
      </c>
      <c r="O170" s="66"/>
      <c r="P170" s="190">
        <f t="shared" si="1"/>
        <v>0</v>
      </c>
      <c r="Q170" s="190">
        <v>0</v>
      </c>
      <c r="R170" s="190">
        <f t="shared" si="2"/>
        <v>0</v>
      </c>
      <c r="S170" s="190">
        <v>0</v>
      </c>
      <c r="T170" s="191">
        <f t="shared" si="3"/>
        <v>0</v>
      </c>
      <c r="U170" s="36"/>
      <c r="V170" s="36"/>
      <c r="W170" s="36"/>
      <c r="X170" s="36"/>
      <c r="Y170" s="36"/>
      <c r="Z170" s="36"/>
      <c r="AA170" s="36"/>
      <c r="AB170" s="36"/>
      <c r="AC170" s="36"/>
      <c r="AD170" s="36"/>
      <c r="AE170" s="36"/>
      <c r="AR170" s="192" t="s">
        <v>663</v>
      </c>
      <c r="AT170" s="192" t="s">
        <v>170</v>
      </c>
      <c r="AU170" s="192" t="s">
        <v>83</v>
      </c>
      <c r="AY170" s="19" t="s">
        <v>167</v>
      </c>
      <c r="BE170" s="193">
        <f t="shared" si="4"/>
        <v>0</v>
      </c>
      <c r="BF170" s="193">
        <f t="shared" si="5"/>
        <v>0</v>
      </c>
      <c r="BG170" s="193">
        <f t="shared" si="6"/>
        <v>0</v>
      </c>
      <c r="BH170" s="193">
        <f t="shared" si="7"/>
        <v>0</v>
      </c>
      <c r="BI170" s="193">
        <f t="shared" si="8"/>
        <v>0</v>
      </c>
      <c r="BJ170" s="19" t="s">
        <v>81</v>
      </c>
      <c r="BK170" s="193">
        <f t="shared" si="9"/>
        <v>0</v>
      </c>
      <c r="BL170" s="19" t="s">
        <v>663</v>
      </c>
      <c r="BM170" s="192" t="s">
        <v>317</v>
      </c>
    </row>
    <row r="171" spans="1:65" s="2" customFormat="1" ht="16.5" customHeight="1">
      <c r="A171" s="36"/>
      <c r="B171" s="37"/>
      <c r="C171" s="181" t="s">
        <v>399</v>
      </c>
      <c r="D171" s="181" t="s">
        <v>170</v>
      </c>
      <c r="E171" s="182" t="s">
        <v>399</v>
      </c>
      <c r="F171" s="183" t="s">
        <v>1475</v>
      </c>
      <c r="G171" s="184" t="s">
        <v>656</v>
      </c>
      <c r="H171" s="185">
        <v>12</v>
      </c>
      <c r="I171" s="186"/>
      <c r="J171" s="187">
        <f t="shared" si="0"/>
        <v>0</v>
      </c>
      <c r="K171" s="183" t="s">
        <v>369</v>
      </c>
      <c r="L171" s="41"/>
      <c r="M171" s="188" t="s">
        <v>21</v>
      </c>
      <c r="N171" s="189" t="s">
        <v>44</v>
      </c>
      <c r="O171" s="66"/>
      <c r="P171" s="190">
        <f t="shared" si="1"/>
        <v>0</v>
      </c>
      <c r="Q171" s="190">
        <v>0</v>
      </c>
      <c r="R171" s="190">
        <f t="shared" si="2"/>
        <v>0</v>
      </c>
      <c r="S171" s="190">
        <v>0</v>
      </c>
      <c r="T171" s="191">
        <f t="shared" si="3"/>
        <v>0</v>
      </c>
      <c r="U171" s="36"/>
      <c r="V171" s="36"/>
      <c r="W171" s="36"/>
      <c r="X171" s="36"/>
      <c r="Y171" s="36"/>
      <c r="Z171" s="36"/>
      <c r="AA171" s="36"/>
      <c r="AB171" s="36"/>
      <c r="AC171" s="36"/>
      <c r="AD171" s="36"/>
      <c r="AE171" s="36"/>
      <c r="AR171" s="192" t="s">
        <v>663</v>
      </c>
      <c r="AT171" s="192" t="s">
        <v>170</v>
      </c>
      <c r="AU171" s="192" t="s">
        <v>83</v>
      </c>
      <c r="AY171" s="19" t="s">
        <v>167</v>
      </c>
      <c r="BE171" s="193">
        <f t="shared" si="4"/>
        <v>0</v>
      </c>
      <c r="BF171" s="193">
        <f t="shared" si="5"/>
        <v>0</v>
      </c>
      <c r="BG171" s="193">
        <f t="shared" si="6"/>
        <v>0</v>
      </c>
      <c r="BH171" s="193">
        <f t="shared" si="7"/>
        <v>0</v>
      </c>
      <c r="BI171" s="193">
        <f t="shared" si="8"/>
        <v>0</v>
      </c>
      <c r="BJ171" s="19" t="s">
        <v>81</v>
      </c>
      <c r="BK171" s="193">
        <f t="shared" si="9"/>
        <v>0</v>
      </c>
      <c r="BL171" s="19" t="s">
        <v>663</v>
      </c>
      <c r="BM171" s="192" t="s">
        <v>572</v>
      </c>
    </row>
    <row r="172" spans="1:65" s="2" customFormat="1" ht="16.5" customHeight="1">
      <c r="A172" s="36"/>
      <c r="B172" s="37"/>
      <c r="C172" s="181" t="s">
        <v>404</v>
      </c>
      <c r="D172" s="181" t="s">
        <v>170</v>
      </c>
      <c r="E172" s="182" t="s">
        <v>404</v>
      </c>
      <c r="F172" s="183" t="s">
        <v>1476</v>
      </c>
      <c r="G172" s="184" t="s">
        <v>678</v>
      </c>
      <c r="H172" s="185">
        <v>1</v>
      </c>
      <c r="I172" s="186"/>
      <c r="J172" s="187">
        <f t="shared" si="0"/>
        <v>0</v>
      </c>
      <c r="K172" s="183" t="s">
        <v>369</v>
      </c>
      <c r="L172" s="41"/>
      <c r="M172" s="188" t="s">
        <v>21</v>
      </c>
      <c r="N172" s="189" t="s">
        <v>44</v>
      </c>
      <c r="O172" s="66"/>
      <c r="P172" s="190">
        <f t="shared" si="1"/>
        <v>0</v>
      </c>
      <c r="Q172" s="190">
        <v>0</v>
      </c>
      <c r="R172" s="190">
        <f t="shared" si="2"/>
        <v>0</v>
      </c>
      <c r="S172" s="190">
        <v>0</v>
      </c>
      <c r="T172" s="191">
        <f t="shared" si="3"/>
        <v>0</v>
      </c>
      <c r="U172" s="36"/>
      <c r="V172" s="36"/>
      <c r="W172" s="36"/>
      <c r="X172" s="36"/>
      <c r="Y172" s="36"/>
      <c r="Z172" s="36"/>
      <c r="AA172" s="36"/>
      <c r="AB172" s="36"/>
      <c r="AC172" s="36"/>
      <c r="AD172" s="36"/>
      <c r="AE172" s="36"/>
      <c r="AR172" s="192" t="s">
        <v>663</v>
      </c>
      <c r="AT172" s="192" t="s">
        <v>170</v>
      </c>
      <c r="AU172" s="192" t="s">
        <v>83</v>
      </c>
      <c r="AY172" s="19" t="s">
        <v>167</v>
      </c>
      <c r="BE172" s="193">
        <f t="shared" si="4"/>
        <v>0</v>
      </c>
      <c r="BF172" s="193">
        <f t="shared" si="5"/>
        <v>0</v>
      </c>
      <c r="BG172" s="193">
        <f t="shared" si="6"/>
        <v>0</v>
      </c>
      <c r="BH172" s="193">
        <f t="shared" si="7"/>
        <v>0</v>
      </c>
      <c r="BI172" s="193">
        <f t="shared" si="8"/>
        <v>0</v>
      </c>
      <c r="BJ172" s="19" t="s">
        <v>81</v>
      </c>
      <c r="BK172" s="193">
        <f t="shared" si="9"/>
        <v>0</v>
      </c>
      <c r="BL172" s="19" t="s">
        <v>663</v>
      </c>
      <c r="BM172" s="192" t="s">
        <v>586</v>
      </c>
    </row>
    <row r="173" spans="1:65" s="2" customFormat="1" ht="16.5" customHeight="1">
      <c r="A173" s="36"/>
      <c r="B173" s="37"/>
      <c r="C173" s="181" t="s">
        <v>409</v>
      </c>
      <c r="D173" s="181" t="s">
        <v>170</v>
      </c>
      <c r="E173" s="182" t="s">
        <v>409</v>
      </c>
      <c r="F173" s="183" t="s">
        <v>1477</v>
      </c>
      <c r="G173" s="184" t="s">
        <v>391</v>
      </c>
      <c r="H173" s="185">
        <v>20</v>
      </c>
      <c r="I173" s="186"/>
      <c r="J173" s="187">
        <f t="shared" si="0"/>
        <v>0</v>
      </c>
      <c r="K173" s="183" t="s">
        <v>369</v>
      </c>
      <c r="L173" s="41"/>
      <c r="M173" s="188" t="s">
        <v>21</v>
      </c>
      <c r="N173" s="189" t="s">
        <v>44</v>
      </c>
      <c r="O173" s="66"/>
      <c r="P173" s="190">
        <f t="shared" si="1"/>
        <v>0</v>
      </c>
      <c r="Q173" s="190">
        <v>0</v>
      </c>
      <c r="R173" s="190">
        <f t="shared" si="2"/>
        <v>0</v>
      </c>
      <c r="S173" s="190">
        <v>0</v>
      </c>
      <c r="T173" s="191">
        <f t="shared" si="3"/>
        <v>0</v>
      </c>
      <c r="U173" s="36"/>
      <c r="V173" s="36"/>
      <c r="W173" s="36"/>
      <c r="X173" s="36"/>
      <c r="Y173" s="36"/>
      <c r="Z173" s="36"/>
      <c r="AA173" s="36"/>
      <c r="AB173" s="36"/>
      <c r="AC173" s="36"/>
      <c r="AD173" s="36"/>
      <c r="AE173" s="36"/>
      <c r="AR173" s="192" t="s">
        <v>663</v>
      </c>
      <c r="AT173" s="192" t="s">
        <v>170</v>
      </c>
      <c r="AU173" s="192" t="s">
        <v>83</v>
      </c>
      <c r="AY173" s="19" t="s">
        <v>167</v>
      </c>
      <c r="BE173" s="193">
        <f t="shared" si="4"/>
        <v>0</v>
      </c>
      <c r="BF173" s="193">
        <f t="shared" si="5"/>
        <v>0</v>
      </c>
      <c r="BG173" s="193">
        <f t="shared" si="6"/>
        <v>0</v>
      </c>
      <c r="BH173" s="193">
        <f t="shared" si="7"/>
        <v>0</v>
      </c>
      <c r="BI173" s="193">
        <f t="shared" si="8"/>
        <v>0</v>
      </c>
      <c r="BJ173" s="19" t="s">
        <v>81</v>
      </c>
      <c r="BK173" s="193">
        <f t="shared" si="9"/>
        <v>0</v>
      </c>
      <c r="BL173" s="19" t="s">
        <v>663</v>
      </c>
      <c r="BM173" s="192" t="s">
        <v>597</v>
      </c>
    </row>
    <row r="174" spans="1:65" s="2" customFormat="1" ht="16.5" customHeight="1">
      <c r="A174" s="36"/>
      <c r="B174" s="37"/>
      <c r="C174" s="181" t="s">
        <v>415</v>
      </c>
      <c r="D174" s="181" t="s">
        <v>170</v>
      </c>
      <c r="E174" s="182" t="s">
        <v>415</v>
      </c>
      <c r="F174" s="183" t="s">
        <v>1478</v>
      </c>
      <c r="G174" s="184" t="s">
        <v>678</v>
      </c>
      <c r="H174" s="185">
        <v>1</v>
      </c>
      <c r="I174" s="186"/>
      <c r="J174" s="187">
        <f t="shared" si="0"/>
        <v>0</v>
      </c>
      <c r="K174" s="183" t="s">
        <v>369</v>
      </c>
      <c r="L174" s="41"/>
      <c r="M174" s="188" t="s">
        <v>21</v>
      </c>
      <c r="N174" s="189" t="s">
        <v>44</v>
      </c>
      <c r="O174" s="66"/>
      <c r="P174" s="190">
        <f t="shared" si="1"/>
        <v>0</v>
      </c>
      <c r="Q174" s="190">
        <v>0</v>
      </c>
      <c r="R174" s="190">
        <f t="shared" si="2"/>
        <v>0</v>
      </c>
      <c r="S174" s="190">
        <v>0</v>
      </c>
      <c r="T174" s="191">
        <f t="shared" si="3"/>
        <v>0</v>
      </c>
      <c r="U174" s="36"/>
      <c r="V174" s="36"/>
      <c r="W174" s="36"/>
      <c r="X174" s="36"/>
      <c r="Y174" s="36"/>
      <c r="Z174" s="36"/>
      <c r="AA174" s="36"/>
      <c r="AB174" s="36"/>
      <c r="AC174" s="36"/>
      <c r="AD174" s="36"/>
      <c r="AE174" s="36"/>
      <c r="AR174" s="192" t="s">
        <v>663</v>
      </c>
      <c r="AT174" s="192" t="s">
        <v>170</v>
      </c>
      <c r="AU174" s="192" t="s">
        <v>83</v>
      </c>
      <c r="AY174" s="19" t="s">
        <v>167</v>
      </c>
      <c r="BE174" s="193">
        <f t="shared" si="4"/>
        <v>0</v>
      </c>
      <c r="BF174" s="193">
        <f t="shared" si="5"/>
        <v>0</v>
      </c>
      <c r="BG174" s="193">
        <f t="shared" si="6"/>
        <v>0</v>
      </c>
      <c r="BH174" s="193">
        <f t="shared" si="7"/>
        <v>0</v>
      </c>
      <c r="BI174" s="193">
        <f t="shared" si="8"/>
        <v>0</v>
      </c>
      <c r="BJ174" s="19" t="s">
        <v>81</v>
      </c>
      <c r="BK174" s="193">
        <f t="shared" si="9"/>
        <v>0</v>
      </c>
      <c r="BL174" s="19" t="s">
        <v>663</v>
      </c>
      <c r="BM174" s="192" t="s">
        <v>613</v>
      </c>
    </row>
    <row r="175" spans="2:63" s="12" customFormat="1" ht="25.9" customHeight="1">
      <c r="B175" s="165"/>
      <c r="C175" s="166"/>
      <c r="D175" s="167" t="s">
        <v>72</v>
      </c>
      <c r="E175" s="168" t="s">
        <v>1247</v>
      </c>
      <c r="F175" s="168" t="s">
        <v>1479</v>
      </c>
      <c r="G175" s="166"/>
      <c r="H175" s="166"/>
      <c r="I175" s="169"/>
      <c r="J175" s="170">
        <f>BK175</f>
        <v>0</v>
      </c>
      <c r="K175" s="166"/>
      <c r="L175" s="171"/>
      <c r="M175" s="172"/>
      <c r="N175" s="173"/>
      <c r="O175" s="173"/>
      <c r="P175" s="174">
        <f>P176+P192+P208</f>
        <v>0</v>
      </c>
      <c r="Q175" s="173"/>
      <c r="R175" s="174">
        <f>R176+R192+R208</f>
        <v>0</v>
      </c>
      <c r="S175" s="173"/>
      <c r="T175" s="175">
        <f>T176+T192+T208</f>
        <v>0</v>
      </c>
      <c r="AR175" s="176" t="s">
        <v>81</v>
      </c>
      <c r="AT175" s="177" t="s">
        <v>72</v>
      </c>
      <c r="AU175" s="177" t="s">
        <v>73</v>
      </c>
      <c r="AY175" s="176" t="s">
        <v>167</v>
      </c>
      <c r="BK175" s="178">
        <f>BK176+BK192+BK208</f>
        <v>0</v>
      </c>
    </row>
    <row r="176" spans="2:63" s="12" customFormat="1" ht="22.9" customHeight="1">
      <c r="B176" s="165"/>
      <c r="C176" s="166"/>
      <c r="D176" s="167" t="s">
        <v>72</v>
      </c>
      <c r="E176" s="179" t="s">
        <v>1227</v>
      </c>
      <c r="F176" s="179" t="s">
        <v>1433</v>
      </c>
      <c r="G176" s="166"/>
      <c r="H176" s="166"/>
      <c r="I176" s="169"/>
      <c r="J176" s="180">
        <f>BK176</f>
        <v>0</v>
      </c>
      <c r="K176" s="166"/>
      <c r="L176" s="171"/>
      <c r="M176" s="172"/>
      <c r="N176" s="173"/>
      <c r="O176" s="173"/>
      <c r="P176" s="174">
        <f>SUM(P177:P191)</f>
        <v>0</v>
      </c>
      <c r="Q176" s="173"/>
      <c r="R176" s="174">
        <f>SUM(R177:R191)</f>
        <v>0</v>
      </c>
      <c r="S176" s="173"/>
      <c r="T176" s="175">
        <f>SUM(T177:T191)</f>
        <v>0</v>
      </c>
      <c r="AR176" s="176" t="s">
        <v>81</v>
      </c>
      <c r="AT176" s="177" t="s">
        <v>72</v>
      </c>
      <c r="AU176" s="177" t="s">
        <v>81</v>
      </c>
      <c r="AY176" s="176" t="s">
        <v>167</v>
      </c>
      <c r="BK176" s="178">
        <f>SUM(BK177:BK191)</f>
        <v>0</v>
      </c>
    </row>
    <row r="177" spans="1:65" s="2" customFormat="1" ht="33" customHeight="1">
      <c r="A177" s="36"/>
      <c r="B177" s="37"/>
      <c r="C177" s="181" t="s">
        <v>421</v>
      </c>
      <c r="D177" s="181" t="s">
        <v>170</v>
      </c>
      <c r="E177" s="182" t="s">
        <v>1480</v>
      </c>
      <c r="F177" s="183" t="s">
        <v>1481</v>
      </c>
      <c r="G177" s="184" t="s">
        <v>678</v>
      </c>
      <c r="H177" s="185">
        <v>1</v>
      </c>
      <c r="I177" s="186"/>
      <c r="J177" s="187">
        <f>ROUND(I177*H177,2)</f>
        <v>0</v>
      </c>
      <c r="K177" s="183" t="s">
        <v>369</v>
      </c>
      <c r="L177" s="41"/>
      <c r="M177" s="188" t="s">
        <v>21</v>
      </c>
      <c r="N177" s="189" t="s">
        <v>44</v>
      </c>
      <c r="O177" s="66"/>
      <c r="P177" s="190">
        <f>O177*H177</f>
        <v>0</v>
      </c>
      <c r="Q177" s="190">
        <v>0</v>
      </c>
      <c r="R177" s="190">
        <f>Q177*H177</f>
        <v>0</v>
      </c>
      <c r="S177" s="190">
        <v>0</v>
      </c>
      <c r="T177" s="191">
        <f>S177*H177</f>
        <v>0</v>
      </c>
      <c r="U177" s="36"/>
      <c r="V177" s="36"/>
      <c r="W177" s="36"/>
      <c r="X177" s="36"/>
      <c r="Y177" s="36"/>
      <c r="Z177" s="36"/>
      <c r="AA177" s="36"/>
      <c r="AB177" s="36"/>
      <c r="AC177" s="36"/>
      <c r="AD177" s="36"/>
      <c r="AE177" s="36"/>
      <c r="AR177" s="192" t="s">
        <v>663</v>
      </c>
      <c r="AT177" s="192" t="s">
        <v>170</v>
      </c>
      <c r="AU177" s="192" t="s">
        <v>83</v>
      </c>
      <c r="AY177" s="19" t="s">
        <v>167</v>
      </c>
      <c r="BE177" s="193">
        <f>IF(N177="základní",J177,0)</f>
        <v>0</v>
      </c>
      <c r="BF177" s="193">
        <f>IF(N177="snížená",J177,0)</f>
        <v>0</v>
      </c>
      <c r="BG177" s="193">
        <f>IF(N177="zákl. přenesená",J177,0)</f>
        <v>0</v>
      </c>
      <c r="BH177" s="193">
        <f>IF(N177="sníž. přenesená",J177,0)</f>
        <v>0</v>
      </c>
      <c r="BI177" s="193">
        <f>IF(N177="nulová",J177,0)</f>
        <v>0</v>
      </c>
      <c r="BJ177" s="19" t="s">
        <v>81</v>
      </c>
      <c r="BK177" s="193">
        <f>ROUND(I177*H177,2)</f>
        <v>0</v>
      </c>
      <c r="BL177" s="19" t="s">
        <v>663</v>
      </c>
      <c r="BM177" s="192" t="s">
        <v>641</v>
      </c>
    </row>
    <row r="178" spans="2:51" s="13" customFormat="1" ht="11.25">
      <c r="B178" s="199"/>
      <c r="C178" s="200"/>
      <c r="D178" s="201" t="s">
        <v>178</v>
      </c>
      <c r="E178" s="202" t="s">
        <v>21</v>
      </c>
      <c r="F178" s="203" t="s">
        <v>1438</v>
      </c>
      <c r="G178" s="200"/>
      <c r="H178" s="204">
        <v>1</v>
      </c>
      <c r="I178" s="205"/>
      <c r="J178" s="200"/>
      <c r="K178" s="200"/>
      <c r="L178" s="206"/>
      <c r="M178" s="207"/>
      <c r="N178" s="208"/>
      <c r="O178" s="208"/>
      <c r="P178" s="208"/>
      <c r="Q178" s="208"/>
      <c r="R178" s="208"/>
      <c r="S178" s="208"/>
      <c r="T178" s="209"/>
      <c r="AT178" s="210" t="s">
        <v>178</v>
      </c>
      <c r="AU178" s="210" t="s">
        <v>83</v>
      </c>
      <c r="AV178" s="13" t="s">
        <v>83</v>
      </c>
      <c r="AW178" s="13" t="s">
        <v>34</v>
      </c>
      <c r="AX178" s="13" t="s">
        <v>73</v>
      </c>
      <c r="AY178" s="210" t="s">
        <v>167</v>
      </c>
    </row>
    <row r="179" spans="2:51" s="16" customFormat="1" ht="11.25">
      <c r="B179" s="232"/>
      <c r="C179" s="233"/>
      <c r="D179" s="201" t="s">
        <v>178</v>
      </c>
      <c r="E179" s="234" t="s">
        <v>21</v>
      </c>
      <c r="F179" s="235" t="s">
        <v>230</v>
      </c>
      <c r="G179" s="233"/>
      <c r="H179" s="236">
        <v>1</v>
      </c>
      <c r="I179" s="237"/>
      <c r="J179" s="233"/>
      <c r="K179" s="233"/>
      <c r="L179" s="238"/>
      <c r="M179" s="239"/>
      <c r="N179" s="240"/>
      <c r="O179" s="240"/>
      <c r="P179" s="240"/>
      <c r="Q179" s="240"/>
      <c r="R179" s="240"/>
      <c r="S179" s="240"/>
      <c r="T179" s="241"/>
      <c r="AT179" s="242" t="s">
        <v>178</v>
      </c>
      <c r="AU179" s="242" t="s">
        <v>83</v>
      </c>
      <c r="AV179" s="16" t="s">
        <v>174</v>
      </c>
      <c r="AW179" s="16" t="s">
        <v>34</v>
      </c>
      <c r="AX179" s="16" t="s">
        <v>81</v>
      </c>
      <c r="AY179" s="242" t="s">
        <v>167</v>
      </c>
    </row>
    <row r="180" spans="1:65" s="2" customFormat="1" ht="24.2" customHeight="1">
      <c r="A180" s="36"/>
      <c r="B180" s="37"/>
      <c r="C180" s="181" t="s">
        <v>427</v>
      </c>
      <c r="D180" s="181" t="s">
        <v>170</v>
      </c>
      <c r="E180" s="182" t="s">
        <v>1482</v>
      </c>
      <c r="F180" s="183" t="s">
        <v>1483</v>
      </c>
      <c r="G180" s="184" t="s">
        <v>656</v>
      </c>
      <c r="H180" s="185">
        <v>15</v>
      </c>
      <c r="I180" s="186"/>
      <c r="J180" s="187">
        <f>ROUND(I180*H180,2)</f>
        <v>0</v>
      </c>
      <c r="K180" s="183" t="s">
        <v>369</v>
      </c>
      <c r="L180" s="41"/>
      <c r="M180" s="188" t="s">
        <v>21</v>
      </c>
      <c r="N180" s="189" t="s">
        <v>44</v>
      </c>
      <c r="O180" s="66"/>
      <c r="P180" s="190">
        <f>O180*H180</f>
        <v>0</v>
      </c>
      <c r="Q180" s="190">
        <v>0</v>
      </c>
      <c r="R180" s="190">
        <f>Q180*H180</f>
        <v>0</v>
      </c>
      <c r="S180" s="190">
        <v>0</v>
      </c>
      <c r="T180" s="191">
        <f>S180*H180</f>
        <v>0</v>
      </c>
      <c r="U180" s="36"/>
      <c r="V180" s="36"/>
      <c r="W180" s="36"/>
      <c r="X180" s="36"/>
      <c r="Y180" s="36"/>
      <c r="Z180" s="36"/>
      <c r="AA180" s="36"/>
      <c r="AB180" s="36"/>
      <c r="AC180" s="36"/>
      <c r="AD180" s="36"/>
      <c r="AE180" s="36"/>
      <c r="AR180" s="192" t="s">
        <v>663</v>
      </c>
      <c r="AT180" s="192" t="s">
        <v>170</v>
      </c>
      <c r="AU180" s="192" t="s">
        <v>83</v>
      </c>
      <c r="AY180" s="19" t="s">
        <v>167</v>
      </c>
      <c r="BE180" s="193">
        <f>IF(N180="základní",J180,0)</f>
        <v>0</v>
      </c>
      <c r="BF180" s="193">
        <f>IF(N180="snížená",J180,0)</f>
        <v>0</v>
      </c>
      <c r="BG180" s="193">
        <f>IF(N180="zákl. přenesená",J180,0)</f>
        <v>0</v>
      </c>
      <c r="BH180" s="193">
        <f>IF(N180="sníž. přenesená",J180,0)</f>
        <v>0</v>
      </c>
      <c r="BI180" s="193">
        <f>IF(N180="nulová",J180,0)</f>
        <v>0</v>
      </c>
      <c r="BJ180" s="19" t="s">
        <v>81</v>
      </c>
      <c r="BK180" s="193">
        <f>ROUND(I180*H180,2)</f>
        <v>0</v>
      </c>
      <c r="BL180" s="19" t="s">
        <v>663</v>
      </c>
      <c r="BM180" s="192" t="s">
        <v>653</v>
      </c>
    </row>
    <row r="181" spans="2:51" s="13" customFormat="1" ht="11.25">
      <c r="B181" s="199"/>
      <c r="C181" s="200"/>
      <c r="D181" s="201" t="s">
        <v>178</v>
      </c>
      <c r="E181" s="202" t="s">
        <v>21</v>
      </c>
      <c r="F181" s="203" t="s">
        <v>1484</v>
      </c>
      <c r="G181" s="200"/>
      <c r="H181" s="204">
        <v>15</v>
      </c>
      <c r="I181" s="205"/>
      <c r="J181" s="200"/>
      <c r="K181" s="200"/>
      <c r="L181" s="206"/>
      <c r="M181" s="207"/>
      <c r="N181" s="208"/>
      <c r="O181" s="208"/>
      <c r="P181" s="208"/>
      <c r="Q181" s="208"/>
      <c r="R181" s="208"/>
      <c r="S181" s="208"/>
      <c r="T181" s="209"/>
      <c r="AT181" s="210" t="s">
        <v>178</v>
      </c>
      <c r="AU181" s="210" t="s">
        <v>83</v>
      </c>
      <c r="AV181" s="13" t="s">
        <v>83</v>
      </c>
      <c r="AW181" s="13" t="s">
        <v>34</v>
      </c>
      <c r="AX181" s="13" t="s">
        <v>73</v>
      </c>
      <c r="AY181" s="210" t="s">
        <v>167</v>
      </c>
    </row>
    <row r="182" spans="2:51" s="16" customFormat="1" ht="11.25">
      <c r="B182" s="232"/>
      <c r="C182" s="233"/>
      <c r="D182" s="201" t="s">
        <v>178</v>
      </c>
      <c r="E182" s="234" t="s">
        <v>21</v>
      </c>
      <c r="F182" s="235" t="s">
        <v>230</v>
      </c>
      <c r="G182" s="233"/>
      <c r="H182" s="236">
        <v>15</v>
      </c>
      <c r="I182" s="237"/>
      <c r="J182" s="233"/>
      <c r="K182" s="233"/>
      <c r="L182" s="238"/>
      <c r="M182" s="239"/>
      <c r="N182" s="240"/>
      <c r="O182" s="240"/>
      <c r="P182" s="240"/>
      <c r="Q182" s="240"/>
      <c r="R182" s="240"/>
      <c r="S182" s="240"/>
      <c r="T182" s="241"/>
      <c r="AT182" s="242" t="s">
        <v>178</v>
      </c>
      <c r="AU182" s="242" t="s">
        <v>83</v>
      </c>
      <c r="AV182" s="16" t="s">
        <v>174</v>
      </c>
      <c r="AW182" s="16" t="s">
        <v>34</v>
      </c>
      <c r="AX182" s="16" t="s">
        <v>81</v>
      </c>
      <c r="AY182" s="242" t="s">
        <v>167</v>
      </c>
    </row>
    <row r="183" spans="1:65" s="2" customFormat="1" ht="16.5" customHeight="1">
      <c r="A183" s="36"/>
      <c r="B183" s="37"/>
      <c r="C183" s="181" t="s">
        <v>433</v>
      </c>
      <c r="D183" s="181" t="s">
        <v>170</v>
      </c>
      <c r="E183" s="182" t="s">
        <v>1485</v>
      </c>
      <c r="F183" s="183" t="s">
        <v>1486</v>
      </c>
      <c r="G183" s="184" t="s">
        <v>656</v>
      </c>
      <c r="H183" s="185">
        <v>15</v>
      </c>
      <c r="I183" s="186"/>
      <c r="J183" s="187">
        <f>ROUND(I183*H183,2)</f>
        <v>0</v>
      </c>
      <c r="K183" s="183" t="s">
        <v>369</v>
      </c>
      <c r="L183" s="41"/>
      <c r="M183" s="188" t="s">
        <v>21</v>
      </c>
      <c r="N183" s="189" t="s">
        <v>44</v>
      </c>
      <c r="O183" s="66"/>
      <c r="P183" s="190">
        <f>O183*H183</f>
        <v>0</v>
      </c>
      <c r="Q183" s="190">
        <v>0</v>
      </c>
      <c r="R183" s="190">
        <f>Q183*H183</f>
        <v>0</v>
      </c>
      <c r="S183" s="190">
        <v>0</v>
      </c>
      <c r="T183" s="191">
        <f>S183*H183</f>
        <v>0</v>
      </c>
      <c r="U183" s="36"/>
      <c r="V183" s="36"/>
      <c r="W183" s="36"/>
      <c r="X183" s="36"/>
      <c r="Y183" s="36"/>
      <c r="Z183" s="36"/>
      <c r="AA183" s="36"/>
      <c r="AB183" s="36"/>
      <c r="AC183" s="36"/>
      <c r="AD183" s="36"/>
      <c r="AE183" s="36"/>
      <c r="AR183" s="192" t="s">
        <v>663</v>
      </c>
      <c r="AT183" s="192" t="s">
        <v>170</v>
      </c>
      <c r="AU183" s="192" t="s">
        <v>83</v>
      </c>
      <c r="AY183" s="19" t="s">
        <v>167</v>
      </c>
      <c r="BE183" s="193">
        <f>IF(N183="základní",J183,0)</f>
        <v>0</v>
      </c>
      <c r="BF183" s="193">
        <f>IF(N183="snížená",J183,0)</f>
        <v>0</v>
      </c>
      <c r="BG183" s="193">
        <f>IF(N183="zákl. přenesená",J183,0)</f>
        <v>0</v>
      </c>
      <c r="BH183" s="193">
        <f>IF(N183="sníž. přenesená",J183,0)</f>
        <v>0</v>
      </c>
      <c r="BI183" s="193">
        <f>IF(N183="nulová",J183,0)</f>
        <v>0</v>
      </c>
      <c r="BJ183" s="19" t="s">
        <v>81</v>
      </c>
      <c r="BK183" s="193">
        <f>ROUND(I183*H183,2)</f>
        <v>0</v>
      </c>
      <c r="BL183" s="19" t="s">
        <v>663</v>
      </c>
      <c r="BM183" s="192" t="s">
        <v>663</v>
      </c>
    </row>
    <row r="184" spans="2:51" s="13" customFormat="1" ht="11.25">
      <c r="B184" s="199"/>
      <c r="C184" s="200"/>
      <c r="D184" s="201" t="s">
        <v>178</v>
      </c>
      <c r="E184" s="202" t="s">
        <v>21</v>
      </c>
      <c r="F184" s="203" t="s">
        <v>1484</v>
      </c>
      <c r="G184" s="200"/>
      <c r="H184" s="204">
        <v>15</v>
      </c>
      <c r="I184" s="205"/>
      <c r="J184" s="200"/>
      <c r="K184" s="200"/>
      <c r="L184" s="206"/>
      <c r="M184" s="207"/>
      <c r="N184" s="208"/>
      <c r="O184" s="208"/>
      <c r="P184" s="208"/>
      <c r="Q184" s="208"/>
      <c r="R184" s="208"/>
      <c r="S184" s="208"/>
      <c r="T184" s="209"/>
      <c r="AT184" s="210" t="s">
        <v>178</v>
      </c>
      <c r="AU184" s="210" t="s">
        <v>83</v>
      </c>
      <c r="AV184" s="13" t="s">
        <v>83</v>
      </c>
      <c r="AW184" s="13" t="s">
        <v>34</v>
      </c>
      <c r="AX184" s="13" t="s">
        <v>73</v>
      </c>
      <c r="AY184" s="210" t="s">
        <v>167</v>
      </c>
    </row>
    <row r="185" spans="2:51" s="16" customFormat="1" ht="11.25">
      <c r="B185" s="232"/>
      <c r="C185" s="233"/>
      <c r="D185" s="201" t="s">
        <v>178</v>
      </c>
      <c r="E185" s="234" t="s">
        <v>21</v>
      </c>
      <c r="F185" s="235" t="s">
        <v>230</v>
      </c>
      <c r="G185" s="233"/>
      <c r="H185" s="236">
        <v>15</v>
      </c>
      <c r="I185" s="237"/>
      <c r="J185" s="233"/>
      <c r="K185" s="233"/>
      <c r="L185" s="238"/>
      <c r="M185" s="239"/>
      <c r="N185" s="240"/>
      <c r="O185" s="240"/>
      <c r="P185" s="240"/>
      <c r="Q185" s="240"/>
      <c r="R185" s="240"/>
      <c r="S185" s="240"/>
      <c r="T185" s="241"/>
      <c r="AT185" s="242" t="s">
        <v>178</v>
      </c>
      <c r="AU185" s="242" t="s">
        <v>83</v>
      </c>
      <c r="AV185" s="16" t="s">
        <v>174</v>
      </c>
      <c r="AW185" s="16" t="s">
        <v>34</v>
      </c>
      <c r="AX185" s="16" t="s">
        <v>81</v>
      </c>
      <c r="AY185" s="242" t="s">
        <v>167</v>
      </c>
    </row>
    <row r="186" spans="1:65" s="2" customFormat="1" ht="33" customHeight="1">
      <c r="A186" s="36"/>
      <c r="B186" s="37"/>
      <c r="C186" s="181" t="s">
        <v>438</v>
      </c>
      <c r="D186" s="181" t="s">
        <v>170</v>
      </c>
      <c r="E186" s="182" t="s">
        <v>1487</v>
      </c>
      <c r="F186" s="183" t="s">
        <v>1488</v>
      </c>
      <c r="G186" s="184" t="s">
        <v>391</v>
      </c>
      <c r="H186" s="185">
        <v>10</v>
      </c>
      <c r="I186" s="186"/>
      <c r="J186" s="187">
        <f>ROUND(I186*H186,2)</f>
        <v>0</v>
      </c>
      <c r="K186" s="183" t="s">
        <v>369</v>
      </c>
      <c r="L186" s="41"/>
      <c r="M186" s="188" t="s">
        <v>21</v>
      </c>
      <c r="N186" s="189" t="s">
        <v>44</v>
      </c>
      <c r="O186" s="66"/>
      <c r="P186" s="190">
        <f>O186*H186</f>
        <v>0</v>
      </c>
      <c r="Q186" s="190">
        <v>0</v>
      </c>
      <c r="R186" s="190">
        <f>Q186*H186</f>
        <v>0</v>
      </c>
      <c r="S186" s="190">
        <v>0</v>
      </c>
      <c r="T186" s="191">
        <f>S186*H186</f>
        <v>0</v>
      </c>
      <c r="U186" s="36"/>
      <c r="V186" s="36"/>
      <c r="W186" s="36"/>
      <c r="X186" s="36"/>
      <c r="Y186" s="36"/>
      <c r="Z186" s="36"/>
      <c r="AA186" s="36"/>
      <c r="AB186" s="36"/>
      <c r="AC186" s="36"/>
      <c r="AD186" s="36"/>
      <c r="AE186" s="36"/>
      <c r="AR186" s="192" t="s">
        <v>663</v>
      </c>
      <c r="AT186" s="192" t="s">
        <v>170</v>
      </c>
      <c r="AU186" s="192" t="s">
        <v>83</v>
      </c>
      <c r="AY186" s="19" t="s">
        <v>167</v>
      </c>
      <c r="BE186" s="193">
        <f>IF(N186="základní",J186,0)</f>
        <v>0</v>
      </c>
      <c r="BF186" s="193">
        <f>IF(N186="snížená",J186,0)</f>
        <v>0</v>
      </c>
      <c r="BG186" s="193">
        <f>IF(N186="zákl. přenesená",J186,0)</f>
        <v>0</v>
      </c>
      <c r="BH186" s="193">
        <f>IF(N186="sníž. přenesená",J186,0)</f>
        <v>0</v>
      </c>
      <c r="BI186" s="193">
        <f>IF(N186="nulová",J186,0)</f>
        <v>0</v>
      </c>
      <c r="BJ186" s="19" t="s">
        <v>81</v>
      </c>
      <c r="BK186" s="193">
        <f>ROUND(I186*H186,2)</f>
        <v>0</v>
      </c>
      <c r="BL186" s="19" t="s">
        <v>663</v>
      </c>
      <c r="BM186" s="192" t="s">
        <v>675</v>
      </c>
    </row>
    <row r="187" spans="2:51" s="13" customFormat="1" ht="11.25">
      <c r="B187" s="199"/>
      <c r="C187" s="200"/>
      <c r="D187" s="201" t="s">
        <v>178</v>
      </c>
      <c r="E187" s="202" t="s">
        <v>21</v>
      </c>
      <c r="F187" s="203" t="s">
        <v>229</v>
      </c>
      <c r="G187" s="200"/>
      <c r="H187" s="204">
        <v>10</v>
      </c>
      <c r="I187" s="205"/>
      <c r="J187" s="200"/>
      <c r="K187" s="200"/>
      <c r="L187" s="206"/>
      <c r="M187" s="207"/>
      <c r="N187" s="208"/>
      <c r="O187" s="208"/>
      <c r="P187" s="208"/>
      <c r="Q187" s="208"/>
      <c r="R187" s="208"/>
      <c r="S187" s="208"/>
      <c r="T187" s="209"/>
      <c r="AT187" s="210" t="s">
        <v>178</v>
      </c>
      <c r="AU187" s="210" t="s">
        <v>83</v>
      </c>
      <c r="AV187" s="13" t="s">
        <v>83</v>
      </c>
      <c r="AW187" s="13" t="s">
        <v>34</v>
      </c>
      <c r="AX187" s="13" t="s">
        <v>73</v>
      </c>
      <c r="AY187" s="210" t="s">
        <v>167</v>
      </c>
    </row>
    <row r="188" spans="2:51" s="16" customFormat="1" ht="11.25">
      <c r="B188" s="232"/>
      <c r="C188" s="233"/>
      <c r="D188" s="201" t="s">
        <v>178</v>
      </c>
      <c r="E188" s="234" t="s">
        <v>21</v>
      </c>
      <c r="F188" s="235" t="s">
        <v>230</v>
      </c>
      <c r="G188" s="233"/>
      <c r="H188" s="236">
        <v>10</v>
      </c>
      <c r="I188" s="237"/>
      <c r="J188" s="233"/>
      <c r="K188" s="233"/>
      <c r="L188" s="238"/>
      <c r="M188" s="239"/>
      <c r="N188" s="240"/>
      <c r="O188" s="240"/>
      <c r="P188" s="240"/>
      <c r="Q188" s="240"/>
      <c r="R188" s="240"/>
      <c r="S188" s="240"/>
      <c r="T188" s="241"/>
      <c r="AT188" s="242" t="s">
        <v>178</v>
      </c>
      <c r="AU188" s="242" t="s">
        <v>83</v>
      </c>
      <c r="AV188" s="16" t="s">
        <v>174</v>
      </c>
      <c r="AW188" s="16" t="s">
        <v>34</v>
      </c>
      <c r="AX188" s="16" t="s">
        <v>81</v>
      </c>
      <c r="AY188" s="242" t="s">
        <v>167</v>
      </c>
    </row>
    <row r="189" spans="1:65" s="2" customFormat="1" ht="16.5" customHeight="1">
      <c r="A189" s="36"/>
      <c r="B189" s="37"/>
      <c r="C189" s="181" t="s">
        <v>444</v>
      </c>
      <c r="D189" s="181" t="s">
        <v>170</v>
      </c>
      <c r="E189" s="182" t="s">
        <v>1489</v>
      </c>
      <c r="F189" s="183" t="s">
        <v>1490</v>
      </c>
      <c r="G189" s="184" t="s">
        <v>391</v>
      </c>
      <c r="H189" s="185">
        <v>10</v>
      </c>
      <c r="I189" s="186"/>
      <c r="J189" s="187">
        <f>ROUND(I189*H189,2)</f>
        <v>0</v>
      </c>
      <c r="K189" s="183" t="s">
        <v>369</v>
      </c>
      <c r="L189" s="41"/>
      <c r="M189" s="188" t="s">
        <v>21</v>
      </c>
      <c r="N189" s="189" t="s">
        <v>44</v>
      </c>
      <c r="O189" s="66"/>
      <c r="P189" s="190">
        <f>O189*H189</f>
        <v>0</v>
      </c>
      <c r="Q189" s="190">
        <v>0</v>
      </c>
      <c r="R189" s="190">
        <f>Q189*H189</f>
        <v>0</v>
      </c>
      <c r="S189" s="190">
        <v>0</v>
      </c>
      <c r="T189" s="191">
        <f>S189*H189</f>
        <v>0</v>
      </c>
      <c r="U189" s="36"/>
      <c r="V189" s="36"/>
      <c r="W189" s="36"/>
      <c r="X189" s="36"/>
      <c r="Y189" s="36"/>
      <c r="Z189" s="36"/>
      <c r="AA189" s="36"/>
      <c r="AB189" s="36"/>
      <c r="AC189" s="36"/>
      <c r="AD189" s="36"/>
      <c r="AE189" s="36"/>
      <c r="AR189" s="192" t="s">
        <v>663</v>
      </c>
      <c r="AT189" s="192" t="s">
        <v>170</v>
      </c>
      <c r="AU189" s="192" t="s">
        <v>83</v>
      </c>
      <c r="AY189" s="19" t="s">
        <v>167</v>
      </c>
      <c r="BE189" s="193">
        <f>IF(N189="základní",J189,0)</f>
        <v>0</v>
      </c>
      <c r="BF189" s="193">
        <f>IF(N189="snížená",J189,0)</f>
        <v>0</v>
      </c>
      <c r="BG189" s="193">
        <f>IF(N189="zákl. přenesená",J189,0)</f>
        <v>0</v>
      </c>
      <c r="BH189" s="193">
        <f>IF(N189="sníž. přenesená",J189,0)</f>
        <v>0</v>
      </c>
      <c r="BI189" s="193">
        <f>IF(N189="nulová",J189,0)</f>
        <v>0</v>
      </c>
      <c r="BJ189" s="19" t="s">
        <v>81</v>
      </c>
      <c r="BK189" s="193">
        <f>ROUND(I189*H189,2)</f>
        <v>0</v>
      </c>
      <c r="BL189" s="19" t="s">
        <v>663</v>
      </c>
      <c r="BM189" s="192" t="s">
        <v>685</v>
      </c>
    </row>
    <row r="190" spans="2:51" s="13" customFormat="1" ht="11.25">
      <c r="B190" s="199"/>
      <c r="C190" s="200"/>
      <c r="D190" s="201" t="s">
        <v>178</v>
      </c>
      <c r="E190" s="202" t="s">
        <v>21</v>
      </c>
      <c r="F190" s="203" t="s">
        <v>1491</v>
      </c>
      <c r="G190" s="200"/>
      <c r="H190" s="204">
        <v>10</v>
      </c>
      <c r="I190" s="205"/>
      <c r="J190" s="200"/>
      <c r="K190" s="200"/>
      <c r="L190" s="206"/>
      <c r="M190" s="207"/>
      <c r="N190" s="208"/>
      <c r="O190" s="208"/>
      <c r="P190" s="208"/>
      <c r="Q190" s="208"/>
      <c r="R190" s="208"/>
      <c r="S190" s="208"/>
      <c r="T190" s="209"/>
      <c r="AT190" s="210" t="s">
        <v>178</v>
      </c>
      <c r="AU190" s="210" t="s">
        <v>83</v>
      </c>
      <c r="AV190" s="13" t="s">
        <v>83</v>
      </c>
      <c r="AW190" s="13" t="s">
        <v>34</v>
      </c>
      <c r="AX190" s="13" t="s">
        <v>73</v>
      </c>
      <c r="AY190" s="210" t="s">
        <v>167</v>
      </c>
    </row>
    <row r="191" spans="2:51" s="16" customFormat="1" ht="11.25">
      <c r="B191" s="232"/>
      <c r="C191" s="233"/>
      <c r="D191" s="201" t="s">
        <v>178</v>
      </c>
      <c r="E191" s="234" t="s">
        <v>21</v>
      </c>
      <c r="F191" s="235" t="s">
        <v>230</v>
      </c>
      <c r="G191" s="233"/>
      <c r="H191" s="236">
        <v>10</v>
      </c>
      <c r="I191" s="237"/>
      <c r="J191" s="233"/>
      <c r="K191" s="233"/>
      <c r="L191" s="238"/>
      <c r="M191" s="239"/>
      <c r="N191" s="240"/>
      <c r="O191" s="240"/>
      <c r="P191" s="240"/>
      <c r="Q191" s="240"/>
      <c r="R191" s="240"/>
      <c r="S191" s="240"/>
      <c r="T191" s="241"/>
      <c r="AT191" s="242" t="s">
        <v>178</v>
      </c>
      <c r="AU191" s="242" t="s">
        <v>83</v>
      </c>
      <c r="AV191" s="16" t="s">
        <v>174</v>
      </c>
      <c r="AW191" s="16" t="s">
        <v>34</v>
      </c>
      <c r="AX191" s="16" t="s">
        <v>81</v>
      </c>
      <c r="AY191" s="242" t="s">
        <v>167</v>
      </c>
    </row>
    <row r="192" spans="2:63" s="12" customFormat="1" ht="22.9" customHeight="1">
      <c r="B192" s="165"/>
      <c r="C192" s="166"/>
      <c r="D192" s="167" t="s">
        <v>72</v>
      </c>
      <c r="E192" s="179" t="s">
        <v>1234</v>
      </c>
      <c r="F192" s="179" t="s">
        <v>1459</v>
      </c>
      <c r="G192" s="166"/>
      <c r="H192" s="166"/>
      <c r="I192" s="169"/>
      <c r="J192" s="180">
        <f>BK192</f>
        <v>0</v>
      </c>
      <c r="K192" s="166"/>
      <c r="L192" s="171"/>
      <c r="M192" s="172"/>
      <c r="N192" s="173"/>
      <c r="O192" s="173"/>
      <c r="P192" s="174">
        <f>SUM(P193:P207)</f>
        <v>0</v>
      </c>
      <c r="Q192" s="173"/>
      <c r="R192" s="174">
        <f>SUM(R193:R207)</f>
        <v>0</v>
      </c>
      <c r="S192" s="173"/>
      <c r="T192" s="175">
        <f>SUM(T193:T207)</f>
        <v>0</v>
      </c>
      <c r="AR192" s="176" t="s">
        <v>81</v>
      </c>
      <c r="AT192" s="177" t="s">
        <v>72</v>
      </c>
      <c r="AU192" s="177" t="s">
        <v>81</v>
      </c>
      <c r="AY192" s="176" t="s">
        <v>167</v>
      </c>
      <c r="BK192" s="178">
        <f>SUM(BK193:BK207)</f>
        <v>0</v>
      </c>
    </row>
    <row r="193" spans="1:65" s="2" customFormat="1" ht="16.5" customHeight="1">
      <c r="A193" s="36"/>
      <c r="B193" s="37"/>
      <c r="C193" s="181" t="s">
        <v>450</v>
      </c>
      <c r="D193" s="181" t="s">
        <v>170</v>
      </c>
      <c r="E193" s="182" t="s">
        <v>1492</v>
      </c>
      <c r="F193" s="183" t="s">
        <v>1493</v>
      </c>
      <c r="G193" s="184" t="s">
        <v>183</v>
      </c>
      <c r="H193" s="185">
        <v>30</v>
      </c>
      <c r="I193" s="186"/>
      <c r="J193" s="187">
        <f>ROUND(I193*H193,2)</f>
        <v>0</v>
      </c>
      <c r="K193" s="183" t="s">
        <v>369</v>
      </c>
      <c r="L193" s="41"/>
      <c r="M193" s="188" t="s">
        <v>21</v>
      </c>
      <c r="N193" s="189" t="s">
        <v>44</v>
      </c>
      <c r="O193" s="66"/>
      <c r="P193" s="190">
        <f>O193*H193</f>
        <v>0</v>
      </c>
      <c r="Q193" s="190">
        <v>0</v>
      </c>
      <c r="R193" s="190">
        <f>Q193*H193</f>
        <v>0</v>
      </c>
      <c r="S193" s="190">
        <v>0</v>
      </c>
      <c r="T193" s="191">
        <f>S193*H193</f>
        <v>0</v>
      </c>
      <c r="U193" s="36"/>
      <c r="V193" s="36"/>
      <c r="W193" s="36"/>
      <c r="X193" s="36"/>
      <c r="Y193" s="36"/>
      <c r="Z193" s="36"/>
      <c r="AA193" s="36"/>
      <c r="AB193" s="36"/>
      <c r="AC193" s="36"/>
      <c r="AD193" s="36"/>
      <c r="AE193" s="36"/>
      <c r="AR193" s="192" t="s">
        <v>663</v>
      </c>
      <c r="AT193" s="192" t="s">
        <v>170</v>
      </c>
      <c r="AU193" s="192" t="s">
        <v>83</v>
      </c>
      <c r="AY193" s="19" t="s">
        <v>167</v>
      </c>
      <c r="BE193" s="193">
        <f>IF(N193="základní",J193,0)</f>
        <v>0</v>
      </c>
      <c r="BF193" s="193">
        <f>IF(N193="snížená",J193,0)</f>
        <v>0</v>
      </c>
      <c r="BG193" s="193">
        <f>IF(N193="zákl. přenesená",J193,0)</f>
        <v>0</v>
      </c>
      <c r="BH193" s="193">
        <f>IF(N193="sníž. přenesená",J193,0)</f>
        <v>0</v>
      </c>
      <c r="BI193" s="193">
        <f>IF(N193="nulová",J193,0)</f>
        <v>0</v>
      </c>
      <c r="BJ193" s="19" t="s">
        <v>81</v>
      </c>
      <c r="BK193" s="193">
        <f>ROUND(I193*H193,2)</f>
        <v>0</v>
      </c>
      <c r="BL193" s="19" t="s">
        <v>663</v>
      </c>
      <c r="BM193" s="192" t="s">
        <v>699</v>
      </c>
    </row>
    <row r="194" spans="2:51" s="13" customFormat="1" ht="11.25">
      <c r="B194" s="199"/>
      <c r="C194" s="200"/>
      <c r="D194" s="201" t="s">
        <v>178</v>
      </c>
      <c r="E194" s="202" t="s">
        <v>21</v>
      </c>
      <c r="F194" s="203" t="s">
        <v>1494</v>
      </c>
      <c r="G194" s="200"/>
      <c r="H194" s="204">
        <v>30</v>
      </c>
      <c r="I194" s="205"/>
      <c r="J194" s="200"/>
      <c r="K194" s="200"/>
      <c r="L194" s="206"/>
      <c r="M194" s="207"/>
      <c r="N194" s="208"/>
      <c r="O194" s="208"/>
      <c r="P194" s="208"/>
      <c r="Q194" s="208"/>
      <c r="R194" s="208"/>
      <c r="S194" s="208"/>
      <c r="T194" s="209"/>
      <c r="AT194" s="210" t="s">
        <v>178</v>
      </c>
      <c r="AU194" s="210" t="s">
        <v>83</v>
      </c>
      <c r="AV194" s="13" t="s">
        <v>83</v>
      </c>
      <c r="AW194" s="13" t="s">
        <v>34</v>
      </c>
      <c r="AX194" s="13" t="s">
        <v>73</v>
      </c>
      <c r="AY194" s="210" t="s">
        <v>167</v>
      </c>
    </row>
    <row r="195" spans="2:51" s="16" customFormat="1" ht="11.25">
      <c r="B195" s="232"/>
      <c r="C195" s="233"/>
      <c r="D195" s="201" t="s">
        <v>178</v>
      </c>
      <c r="E195" s="234" t="s">
        <v>21</v>
      </c>
      <c r="F195" s="235" t="s">
        <v>230</v>
      </c>
      <c r="G195" s="233"/>
      <c r="H195" s="236">
        <v>30</v>
      </c>
      <c r="I195" s="237"/>
      <c r="J195" s="233"/>
      <c r="K195" s="233"/>
      <c r="L195" s="238"/>
      <c r="M195" s="239"/>
      <c r="N195" s="240"/>
      <c r="O195" s="240"/>
      <c r="P195" s="240"/>
      <c r="Q195" s="240"/>
      <c r="R195" s="240"/>
      <c r="S195" s="240"/>
      <c r="T195" s="241"/>
      <c r="AT195" s="242" t="s">
        <v>178</v>
      </c>
      <c r="AU195" s="242" t="s">
        <v>83</v>
      </c>
      <c r="AV195" s="16" t="s">
        <v>174</v>
      </c>
      <c r="AW195" s="16" t="s">
        <v>34</v>
      </c>
      <c r="AX195" s="16" t="s">
        <v>81</v>
      </c>
      <c r="AY195" s="242" t="s">
        <v>167</v>
      </c>
    </row>
    <row r="196" spans="1:65" s="2" customFormat="1" ht="24.2" customHeight="1">
      <c r="A196" s="36"/>
      <c r="B196" s="37"/>
      <c r="C196" s="181" t="s">
        <v>456</v>
      </c>
      <c r="D196" s="181" t="s">
        <v>170</v>
      </c>
      <c r="E196" s="182" t="s">
        <v>1495</v>
      </c>
      <c r="F196" s="183" t="s">
        <v>1496</v>
      </c>
      <c r="G196" s="184" t="s">
        <v>656</v>
      </c>
      <c r="H196" s="185">
        <v>15</v>
      </c>
      <c r="I196" s="186"/>
      <c r="J196" s="187">
        <f>ROUND(I196*H196,2)</f>
        <v>0</v>
      </c>
      <c r="K196" s="183" t="s">
        <v>369</v>
      </c>
      <c r="L196" s="41"/>
      <c r="M196" s="188" t="s">
        <v>21</v>
      </c>
      <c r="N196" s="189" t="s">
        <v>44</v>
      </c>
      <c r="O196" s="66"/>
      <c r="P196" s="190">
        <f>O196*H196</f>
        <v>0</v>
      </c>
      <c r="Q196" s="190">
        <v>0</v>
      </c>
      <c r="R196" s="190">
        <f>Q196*H196</f>
        <v>0</v>
      </c>
      <c r="S196" s="190">
        <v>0</v>
      </c>
      <c r="T196" s="191">
        <f>S196*H196</f>
        <v>0</v>
      </c>
      <c r="U196" s="36"/>
      <c r="V196" s="36"/>
      <c r="W196" s="36"/>
      <c r="X196" s="36"/>
      <c r="Y196" s="36"/>
      <c r="Z196" s="36"/>
      <c r="AA196" s="36"/>
      <c r="AB196" s="36"/>
      <c r="AC196" s="36"/>
      <c r="AD196" s="36"/>
      <c r="AE196" s="36"/>
      <c r="AR196" s="192" t="s">
        <v>663</v>
      </c>
      <c r="AT196" s="192" t="s">
        <v>170</v>
      </c>
      <c r="AU196" s="192" t="s">
        <v>83</v>
      </c>
      <c r="AY196" s="19" t="s">
        <v>167</v>
      </c>
      <c r="BE196" s="193">
        <f>IF(N196="základní",J196,0)</f>
        <v>0</v>
      </c>
      <c r="BF196" s="193">
        <f>IF(N196="snížená",J196,0)</f>
        <v>0</v>
      </c>
      <c r="BG196" s="193">
        <f>IF(N196="zákl. přenesená",J196,0)</f>
        <v>0</v>
      </c>
      <c r="BH196" s="193">
        <f>IF(N196="sníž. přenesená",J196,0)</f>
        <v>0</v>
      </c>
      <c r="BI196" s="193">
        <f>IF(N196="nulová",J196,0)</f>
        <v>0</v>
      </c>
      <c r="BJ196" s="19" t="s">
        <v>81</v>
      </c>
      <c r="BK196" s="193">
        <f>ROUND(I196*H196,2)</f>
        <v>0</v>
      </c>
      <c r="BL196" s="19" t="s">
        <v>663</v>
      </c>
      <c r="BM196" s="192" t="s">
        <v>709</v>
      </c>
    </row>
    <row r="197" spans="2:51" s="13" customFormat="1" ht="11.25">
      <c r="B197" s="199"/>
      <c r="C197" s="200"/>
      <c r="D197" s="201" t="s">
        <v>178</v>
      </c>
      <c r="E197" s="202" t="s">
        <v>21</v>
      </c>
      <c r="F197" s="203" t="s">
        <v>1484</v>
      </c>
      <c r="G197" s="200"/>
      <c r="H197" s="204">
        <v>15</v>
      </c>
      <c r="I197" s="205"/>
      <c r="J197" s="200"/>
      <c r="K197" s="200"/>
      <c r="L197" s="206"/>
      <c r="M197" s="207"/>
      <c r="N197" s="208"/>
      <c r="O197" s="208"/>
      <c r="P197" s="208"/>
      <c r="Q197" s="208"/>
      <c r="R197" s="208"/>
      <c r="S197" s="208"/>
      <c r="T197" s="209"/>
      <c r="AT197" s="210" t="s">
        <v>178</v>
      </c>
      <c r="AU197" s="210" t="s">
        <v>83</v>
      </c>
      <c r="AV197" s="13" t="s">
        <v>83</v>
      </c>
      <c r="AW197" s="13" t="s">
        <v>34</v>
      </c>
      <c r="AX197" s="13" t="s">
        <v>73</v>
      </c>
      <c r="AY197" s="210" t="s">
        <v>167</v>
      </c>
    </row>
    <row r="198" spans="2:51" s="16" customFormat="1" ht="11.25">
      <c r="B198" s="232"/>
      <c r="C198" s="233"/>
      <c r="D198" s="201" t="s">
        <v>178</v>
      </c>
      <c r="E198" s="234" t="s">
        <v>21</v>
      </c>
      <c r="F198" s="235" t="s">
        <v>230</v>
      </c>
      <c r="G198" s="233"/>
      <c r="H198" s="236">
        <v>15</v>
      </c>
      <c r="I198" s="237"/>
      <c r="J198" s="233"/>
      <c r="K198" s="233"/>
      <c r="L198" s="238"/>
      <c r="M198" s="239"/>
      <c r="N198" s="240"/>
      <c r="O198" s="240"/>
      <c r="P198" s="240"/>
      <c r="Q198" s="240"/>
      <c r="R198" s="240"/>
      <c r="S198" s="240"/>
      <c r="T198" s="241"/>
      <c r="AT198" s="242" t="s">
        <v>178</v>
      </c>
      <c r="AU198" s="242" t="s">
        <v>83</v>
      </c>
      <c r="AV198" s="16" t="s">
        <v>174</v>
      </c>
      <c r="AW198" s="16" t="s">
        <v>34</v>
      </c>
      <c r="AX198" s="16" t="s">
        <v>81</v>
      </c>
      <c r="AY198" s="242" t="s">
        <v>167</v>
      </c>
    </row>
    <row r="199" spans="1:65" s="2" customFormat="1" ht="16.5" customHeight="1">
      <c r="A199" s="36"/>
      <c r="B199" s="37"/>
      <c r="C199" s="181" t="s">
        <v>462</v>
      </c>
      <c r="D199" s="181" t="s">
        <v>170</v>
      </c>
      <c r="E199" s="182" t="s">
        <v>1497</v>
      </c>
      <c r="F199" s="183" t="s">
        <v>1498</v>
      </c>
      <c r="G199" s="184" t="s">
        <v>678</v>
      </c>
      <c r="H199" s="185">
        <v>1</v>
      </c>
      <c r="I199" s="186"/>
      <c r="J199" s="187">
        <f>ROUND(I199*H199,2)</f>
        <v>0</v>
      </c>
      <c r="K199" s="183" t="s">
        <v>369</v>
      </c>
      <c r="L199" s="41"/>
      <c r="M199" s="188" t="s">
        <v>21</v>
      </c>
      <c r="N199" s="189" t="s">
        <v>44</v>
      </c>
      <c r="O199" s="66"/>
      <c r="P199" s="190">
        <f>O199*H199</f>
        <v>0</v>
      </c>
      <c r="Q199" s="190">
        <v>0</v>
      </c>
      <c r="R199" s="190">
        <f>Q199*H199</f>
        <v>0</v>
      </c>
      <c r="S199" s="190">
        <v>0</v>
      </c>
      <c r="T199" s="191">
        <f>S199*H199</f>
        <v>0</v>
      </c>
      <c r="U199" s="36"/>
      <c r="V199" s="36"/>
      <c r="W199" s="36"/>
      <c r="X199" s="36"/>
      <c r="Y199" s="36"/>
      <c r="Z199" s="36"/>
      <c r="AA199" s="36"/>
      <c r="AB199" s="36"/>
      <c r="AC199" s="36"/>
      <c r="AD199" s="36"/>
      <c r="AE199" s="36"/>
      <c r="AR199" s="192" t="s">
        <v>663</v>
      </c>
      <c r="AT199" s="192" t="s">
        <v>170</v>
      </c>
      <c r="AU199" s="192" t="s">
        <v>83</v>
      </c>
      <c r="AY199" s="19" t="s">
        <v>167</v>
      </c>
      <c r="BE199" s="193">
        <f>IF(N199="základní",J199,0)</f>
        <v>0</v>
      </c>
      <c r="BF199" s="193">
        <f>IF(N199="snížená",J199,0)</f>
        <v>0</v>
      </c>
      <c r="BG199" s="193">
        <f>IF(N199="zákl. přenesená",J199,0)</f>
        <v>0</v>
      </c>
      <c r="BH199" s="193">
        <f>IF(N199="sníž. přenesená",J199,0)</f>
        <v>0</v>
      </c>
      <c r="BI199" s="193">
        <f>IF(N199="nulová",J199,0)</f>
        <v>0</v>
      </c>
      <c r="BJ199" s="19" t="s">
        <v>81</v>
      </c>
      <c r="BK199" s="193">
        <f>ROUND(I199*H199,2)</f>
        <v>0</v>
      </c>
      <c r="BL199" s="19" t="s">
        <v>663</v>
      </c>
      <c r="BM199" s="192" t="s">
        <v>720</v>
      </c>
    </row>
    <row r="200" spans="2:51" s="13" customFormat="1" ht="11.25">
      <c r="B200" s="199"/>
      <c r="C200" s="200"/>
      <c r="D200" s="201" t="s">
        <v>178</v>
      </c>
      <c r="E200" s="202" t="s">
        <v>21</v>
      </c>
      <c r="F200" s="203" t="s">
        <v>1438</v>
      </c>
      <c r="G200" s="200"/>
      <c r="H200" s="204">
        <v>1</v>
      </c>
      <c r="I200" s="205"/>
      <c r="J200" s="200"/>
      <c r="K200" s="200"/>
      <c r="L200" s="206"/>
      <c r="M200" s="207"/>
      <c r="N200" s="208"/>
      <c r="O200" s="208"/>
      <c r="P200" s="208"/>
      <c r="Q200" s="208"/>
      <c r="R200" s="208"/>
      <c r="S200" s="208"/>
      <c r="T200" s="209"/>
      <c r="AT200" s="210" t="s">
        <v>178</v>
      </c>
      <c r="AU200" s="210" t="s">
        <v>83</v>
      </c>
      <c r="AV200" s="13" t="s">
        <v>83</v>
      </c>
      <c r="AW200" s="13" t="s">
        <v>34</v>
      </c>
      <c r="AX200" s="13" t="s">
        <v>73</v>
      </c>
      <c r="AY200" s="210" t="s">
        <v>167</v>
      </c>
    </row>
    <row r="201" spans="2:51" s="16" customFormat="1" ht="11.25">
      <c r="B201" s="232"/>
      <c r="C201" s="233"/>
      <c r="D201" s="201" t="s">
        <v>178</v>
      </c>
      <c r="E201" s="234" t="s">
        <v>21</v>
      </c>
      <c r="F201" s="235" t="s">
        <v>230</v>
      </c>
      <c r="G201" s="233"/>
      <c r="H201" s="236">
        <v>1</v>
      </c>
      <c r="I201" s="237"/>
      <c r="J201" s="233"/>
      <c r="K201" s="233"/>
      <c r="L201" s="238"/>
      <c r="M201" s="239"/>
      <c r="N201" s="240"/>
      <c r="O201" s="240"/>
      <c r="P201" s="240"/>
      <c r="Q201" s="240"/>
      <c r="R201" s="240"/>
      <c r="S201" s="240"/>
      <c r="T201" s="241"/>
      <c r="AT201" s="242" t="s">
        <v>178</v>
      </c>
      <c r="AU201" s="242" t="s">
        <v>83</v>
      </c>
      <c r="AV201" s="16" t="s">
        <v>174</v>
      </c>
      <c r="AW201" s="16" t="s">
        <v>34</v>
      </c>
      <c r="AX201" s="16" t="s">
        <v>81</v>
      </c>
      <c r="AY201" s="242" t="s">
        <v>167</v>
      </c>
    </row>
    <row r="202" spans="1:65" s="2" customFormat="1" ht="24.2" customHeight="1">
      <c r="A202" s="36"/>
      <c r="B202" s="37"/>
      <c r="C202" s="181" t="s">
        <v>468</v>
      </c>
      <c r="D202" s="181" t="s">
        <v>170</v>
      </c>
      <c r="E202" s="182" t="s">
        <v>1499</v>
      </c>
      <c r="F202" s="183" t="s">
        <v>1469</v>
      </c>
      <c r="G202" s="184" t="s">
        <v>391</v>
      </c>
      <c r="H202" s="185">
        <v>10</v>
      </c>
      <c r="I202" s="186"/>
      <c r="J202" s="187">
        <f>ROUND(I202*H202,2)</f>
        <v>0</v>
      </c>
      <c r="K202" s="183" t="s">
        <v>369</v>
      </c>
      <c r="L202" s="41"/>
      <c r="M202" s="188" t="s">
        <v>21</v>
      </c>
      <c r="N202" s="189" t="s">
        <v>44</v>
      </c>
      <c r="O202" s="66"/>
      <c r="P202" s="190">
        <f>O202*H202</f>
        <v>0</v>
      </c>
      <c r="Q202" s="190">
        <v>0</v>
      </c>
      <c r="R202" s="190">
        <f>Q202*H202</f>
        <v>0</v>
      </c>
      <c r="S202" s="190">
        <v>0</v>
      </c>
      <c r="T202" s="191">
        <f>S202*H202</f>
        <v>0</v>
      </c>
      <c r="U202" s="36"/>
      <c r="V202" s="36"/>
      <c r="W202" s="36"/>
      <c r="X202" s="36"/>
      <c r="Y202" s="36"/>
      <c r="Z202" s="36"/>
      <c r="AA202" s="36"/>
      <c r="AB202" s="36"/>
      <c r="AC202" s="36"/>
      <c r="AD202" s="36"/>
      <c r="AE202" s="36"/>
      <c r="AR202" s="192" t="s">
        <v>663</v>
      </c>
      <c r="AT202" s="192" t="s">
        <v>170</v>
      </c>
      <c r="AU202" s="192" t="s">
        <v>83</v>
      </c>
      <c r="AY202" s="19" t="s">
        <v>167</v>
      </c>
      <c r="BE202" s="193">
        <f>IF(N202="základní",J202,0)</f>
        <v>0</v>
      </c>
      <c r="BF202" s="193">
        <f>IF(N202="snížená",J202,0)</f>
        <v>0</v>
      </c>
      <c r="BG202" s="193">
        <f>IF(N202="zákl. přenesená",J202,0)</f>
        <v>0</v>
      </c>
      <c r="BH202" s="193">
        <f>IF(N202="sníž. přenesená",J202,0)</f>
        <v>0</v>
      </c>
      <c r="BI202" s="193">
        <f>IF(N202="nulová",J202,0)</f>
        <v>0</v>
      </c>
      <c r="BJ202" s="19" t="s">
        <v>81</v>
      </c>
      <c r="BK202" s="193">
        <f>ROUND(I202*H202,2)</f>
        <v>0</v>
      </c>
      <c r="BL202" s="19" t="s">
        <v>663</v>
      </c>
      <c r="BM202" s="192" t="s">
        <v>733</v>
      </c>
    </row>
    <row r="203" spans="2:51" s="13" customFormat="1" ht="11.25">
      <c r="B203" s="199"/>
      <c r="C203" s="200"/>
      <c r="D203" s="201" t="s">
        <v>178</v>
      </c>
      <c r="E203" s="202" t="s">
        <v>21</v>
      </c>
      <c r="F203" s="203" t="s">
        <v>229</v>
      </c>
      <c r="G203" s="200"/>
      <c r="H203" s="204">
        <v>10</v>
      </c>
      <c r="I203" s="205"/>
      <c r="J203" s="200"/>
      <c r="K203" s="200"/>
      <c r="L203" s="206"/>
      <c r="M203" s="207"/>
      <c r="N203" s="208"/>
      <c r="O203" s="208"/>
      <c r="P203" s="208"/>
      <c r="Q203" s="208"/>
      <c r="R203" s="208"/>
      <c r="S203" s="208"/>
      <c r="T203" s="209"/>
      <c r="AT203" s="210" t="s">
        <v>178</v>
      </c>
      <c r="AU203" s="210" t="s">
        <v>83</v>
      </c>
      <c r="AV203" s="13" t="s">
        <v>83</v>
      </c>
      <c r="AW203" s="13" t="s">
        <v>34</v>
      </c>
      <c r="AX203" s="13" t="s">
        <v>73</v>
      </c>
      <c r="AY203" s="210" t="s">
        <v>167</v>
      </c>
    </row>
    <row r="204" spans="2:51" s="16" customFormat="1" ht="11.25">
      <c r="B204" s="232"/>
      <c r="C204" s="233"/>
      <c r="D204" s="201" t="s">
        <v>178</v>
      </c>
      <c r="E204" s="234" t="s">
        <v>21</v>
      </c>
      <c r="F204" s="235" t="s">
        <v>230</v>
      </c>
      <c r="G204" s="233"/>
      <c r="H204" s="236">
        <v>10</v>
      </c>
      <c r="I204" s="237"/>
      <c r="J204" s="233"/>
      <c r="K204" s="233"/>
      <c r="L204" s="238"/>
      <c r="M204" s="239"/>
      <c r="N204" s="240"/>
      <c r="O204" s="240"/>
      <c r="P204" s="240"/>
      <c r="Q204" s="240"/>
      <c r="R204" s="240"/>
      <c r="S204" s="240"/>
      <c r="T204" s="241"/>
      <c r="AT204" s="242" t="s">
        <v>178</v>
      </c>
      <c r="AU204" s="242" t="s">
        <v>83</v>
      </c>
      <c r="AV204" s="16" t="s">
        <v>174</v>
      </c>
      <c r="AW204" s="16" t="s">
        <v>34</v>
      </c>
      <c r="AX204" s="16" t="s">
        <v>81</v>
      </c>
      <c r="AY204" s="242" t="s">
        <v>167</v>
      </c>
    </row>
    <row r="205" spans="1:65" s="2" customFormat="1" ht="16.5" customHeight="1">
      <c r="A205" s="36"/>
      <c r="B205" s="37"/>
      <c r="C205" s="181" t="s">
        <v>481</v>
      </c>
      <c r="D205" s="181" t="s">
        <v>170</v>
      </c>
      <c r="E205" s="182" t="s">
        <v>1500</v>
      </c>
      <c r="F205" s="183" t="s">
        <v>1501</v>
      </c>
      <c r="G205" s="184" t="s">
        <v>391</v>
      </c>
      <c r="H205" s="185">
        <v>10</v>
      </c>
      <c r="I205" s="186"/>
      <c r="J205" s="187">
        <f>ROUND(I205*H205,2)</f>
        <v>0</v>
      </c>
      <c r="K205" s="183" t="s">
        <v>369</v>
      </c>
      <c r="L205" s="41"/>
      <c r="M205" s="188" t="s">
        <v>21</v>
      </c>
      <c r="N205" s="189" t="s">
        <v>44</v>
      </c>
      <c r="O205" s="66"/>
      <c r="P205" s="190">
        <f>O205*H205</f>
        <v>0</v>
      </c>
      <c r="Q205" s="190">
        <v>0</v>
      </c>
      <c r="R205" s="190">
        <f>Q205*H205</f>
        <v>0</v>
      </c>
      <c r="S205" s="190">
        <v>0</v>
      </c>
      <c r="T205" s="191">
        <f>S205*H205</f>
        <v>0</v>
      </c>
      <c r="U205" s="36"/>
      <c r="V205" s="36"/>
      <c r="W205" s="36"/>
      <c r="X205" s="36"/>
      <c r="Y205" s="36"/>
      <c r="Z205" s="36"/>
      <c r="AA205" s="36"/>
      <c r="AB205" s="36"/>
      <c r="AC205" s="36"/>
      <c r="AD205" s="36"/>
      <c r="AE205" s="36"/>
      <c r="AR205" s="192" t="s">
        <v>663</v>
      </c>
      <c r="AT205" s="192" t="s">
        <v>170</v>
      </c>
      <c r="AU205" s="192" t="s">
        <v>83</v>
      </c>
      <c r="AY205" s="19" t="s">
        <v>167</v>
      </c>
      <c r="BE205" s="193">
        <f>IF(N205="základní",J205,0)</f>
        <v>0</v>
      </c>
      <c r="BF205" s="193">
        <f>IF(N205="snížená",J205,0)</f>
        <v>0</v>
      </c>
      <c r="BG205" s="193">
        <f>IF(N205="zákl. přenesená",J205,0)</f>
        <v>0</v>
      </c>
      <c r="BH205" s="193">
        <f>IF(N205="sníž. přenesená",J205,0)</f>
        <v>0</v>
      </c>
      <c r="BI205" s="193">
        <f>IF(N205="nulová",J205,0)</f>
        <v>0</v>
      </c>
      <c r="BJ205" s="19" t="s">
        <v>81</v>
      </c>
      <c r="BK205" s="193">
        <f>ROUND(I205*H205,2)</f>
        <v>0</v>
      </c>
      <c r="BL205" s="19" t="s">
        <v>663</v>
      </c>
      <c r="BM205" s="192" t="s">
        <v>743</v>
      </c>
    </row>
    <row r="206" spans="2:51" s="13" customFormat="1" ht="11.25">
      <c r="B206" s="199"/>
      <c r="C206" s="200"/>
      <c r="D206" s="201" t="s">
        <v>178</v>
      </c>
      <c r="E206" s="202" t="s">
        <v>21</v>
      </c>
      <c r="F206" s="203" t="s">
        <v>1491</v>
      </c>
      <c r="G206" s="200"/>
      <c r="H206" s="204">
        <v>10</v>
      </c>
      <c r="I206" s="205"/>
      <c r="J206" s="200"/>
      <c r="K206" s="200"/>
      <c r="L206" s="206"/>
      <c r="M206" s="207"/>
      <c r="N206" s="208"/>
      <c r="O206" s="208"/>
      <c r="P206" s="208"/>
      <c r="Q206" s="208"/>
      <c r="R206" s="208"/>
      <c r="S206" s="208"/>
      <c r="T206" s="209"/>
      <c r="AT206" s="210" t="s">
        <v>178</v>
      </c>
      <c r="AU206" s="210" t="s">
        <v>83</v>
      </c>
      <c r="AV206" s="13" t="s">
        <v>83</v>
      </c>
      <c r="AW206" s="13" t="s">
        <v>34</v>
      </c>
      <c r="AX206" s="13" t="s">
        <v>73</v>
      </c>
      <c r="AY206" s="210" t="s">
        <v>167</v>
      </c>
    </row>
    <row r="207" spans="2:51" s="16" customFormat="1" ht="11.25">
      <c r="B207" s="232"/>
      <c r="C207" s="233"/>
      <c r="D207" s="201" t="s">
        <v>178</v>
      </c>
      <c r="E207" s="234" t="s">
        <v>21</v>
      </c>
      <c r="F207" s="235" t="s">
        <v>230</v>
      </c>
      <c r="G207" s="233"/>
      <c r="H207" s="236">
        <v>10</v>
      </c>
      <c r="I207" s="237"/>
      <c r="J207" s="233"/>
      <c r="K207" s="233"/>
      <c r="L207" s="238"/>
      <c r="M207" s="239"/>
      <c r="N207" s="240"/>
      <c r="O207" s="240"/>
      <c r="P207" s="240"/>
      <c r="Q207" s="240"/>
      <c r="R207" s="240"/>
      <c r="S207" s="240"/>
      <c r="T207" s="241"/>
      <c r="AT207" s="242" t="s">
        <v>178</v>
      </c>
      <c r="AU207" s="242" t="s">
        <v>83</v>
      </c>
      <c r="AV207" s="16" t="s">
        <v>174</v>
      </c>
      <c r="AW207" s="16" t="s">
        <v>34</v>
      </c>
      <c r="AX207" s="16" t="s">
        <v>81</v>
      </c>
      <c r="AY207" s="242" t="s">
        <v>167</v>
      </c>
    </row>
    <row r="208" spans="2:63" s="12" customFormat="1" ht="22.9" customHeight="1">
      <c r="B208" s="165"/>
      <c r="C208" s="166"/>
      <c r="D208" s="167" t="s">
        <v>72</v>
      </c>
      <c r="E208" s="179" t="s">
        <v>1240</v>
      </c>
      <c r="F208" s="179" t="s">
        <v>1472</v>
      </c>
      <c r="G208" s="166"/>
      <c r="H208" s="166"/>
      <c r="I208" s="169"/>
      <c r="J208" s="180">
        <f>BK208</f>
        <v>0</v>
      </c>
      <c r="K208" s="166"/>
      <c r="L208" s="171"/>
      <c r="M208" s="172"/>
      <c r="N208" s="173"/>
      <c r="O208" s="173"/>
      <c r="P208" s="174">
        <f>SUM(P209:P212)</f>
        <v>0</v>
      </c>
      <c r="Q208" s="173"/>
      <c r="R208" s="174">
        <f>SUM(R209:R212)</f>
        <v>0</v>
      </c>
      <c r="S208" s="173"/>
      <c r="T208" s="175">
        <f>SUM(T209:T212)</f>
        <v>0</v>
      </c>
      <c r="AR208" s="176" t="s">
        <v>81</v>
      </c>
      <c r="AT208" s="177" t="s">
        <v>72</v>
      </c>
      <c r="AU208" s="177" t="s">
        <v>81</v>
      </c>
      <c r="AY208" s="176" t="s">
        <v>167</v>
      </c>
      <c r="BK208" s="178">
        <f>SUM(BK209:BK212)</f>
        <v>0</v>
      </c>
    </row>
    <row r="209" spans="1:65" s="2" customFormat="1" ht="16.5" customHeight="1">
      <c r="A209" s="36"/>
      <c r="B209" s="37"/>
      <c r="C209" s="181" t="s">
        <v>496</v>
      </c>
      <c r="D209" s="181" t="s">
        <v>170</v>
      </c>
      <c r="E209" s="182" t="s">
        <v>1502</v>
      </c>
      <c r="F209" s="183" t="s">
        <v>1476</v>
      </c>
      <c r="G209" s="184" t="s">
        <v>678</v>
      </c>
      <c r="H209" s="185">
        <v>1</v>
      </c>
      <c r="I209" s="186"/>
      <c r="J209" s="187">
        <f>ROUND(I209*H209,2)</f>
        <v>0</v>
      </c>
      <c r="K209" s="183" t="s">
        <v>369</v>
      </c>
      <c r="L209" s="41"/>
      <c r="M209" s="188" t="s">
        <v>21</v>
      </c>
      <c r="N209" s="189" t="s">
        <v>44</v>
      </c>
      <c r="O209" s="66"/>
      <c r="P209" s="190">
        <f>O209*H209</f>
        <v>0</v>
      </c>
      <c r="Q209" s="190">
        <v>0</v>
      </c>
      <c r="R209" s="190">
        <f>Q209*H209</f>
        <v>0</v>
      </c>
      <c r="S209" s="190">
        <v>0</v>
      </c>
      <c r="T209" s="191">
        <f>S209*H209</f>
        <v>0</v>
      </c>
      <c r="U209" s="36"/>
      <c r="V209" s="36"/>
      <c r="W209" s="36"/>
      <c r="X209" s="36"/>
      <c r="Y209" s="36"/>
      <c r="Z209" s="36"/>
      <c r="AA209" s="36"/>
      <c r="AB209" s="36"/>
      <c r="AC209" s="36"/>
      <c r="AD209" s="36"/>
      <c r="AE209" s="36"/>
      <c r="AR209" s="192" t="s">
        <v>663</v>
      </c>
      <c r="AT209" s="192" t="s">
        <v>170</v>
      </c>
      <c r="AU209" s="192" t="s">
        <v>83</v>
      </c>
      <c r="AY209" s="19" t="s">
        <v>167</v>
      </c>
      <c r="BE209" s="193">
        <f>IF(N209="základní",J209,0)</f>
        <v>0</v>
      </c>
      <c r="BF209" s="193">
        <f>IF(N209="snížená",J209,0)</f>
        <v>0</v>
      </c>
      <c r="BG209" s="193">
        <f>IF(N209="zákl. přenesená",J209,0)</f>
        <v>0</v>
      </c>
      <c r="BH209" s="193">
        <f>IF(N209="sníž. přenesená",J209,0)</f>
        <v>0</v>
      </c>
      <c r="BI209" s="193">
        <f>IF(N209="nulová",J209,0)</f>
        <v>0</v>
      </c>
      <c r="BJ209" s="19" t="s">
        <v>81</v>
      </c>
      <c r="BK209" s="193">
        <f>ROUND(I209*H209,2)</f>
        <v>0</v>
      </c>
      <c r="BL209" s="19" t="s">
        <v>663</v>
      </c>
      <c r="BM209" s="192" t="s">
        <v>754</v>
      </c>
    </row>
    <row r="210" spans="1:65" s="2" customFormat="1" ht="16.5" customHeight="1">
      <c r="A210" s="36"/>
      <c r="B210" s="37"/>
      <c r="C210" s="181" t="s">
        <v>502</v>
      </c>
      <c r="D210" s="181" t="s">
        <v>170</v>
      </c>
      <c r="E210" s="182" t="s">
        <v>1503</v>
      </c>
      <c r="F210" s="183" t="s">
        <v>1504</v>
      </c>
      <c r="G210" s="184" t="s">
        <v>678</v>
      </c>
      <c r="H210" s="185">
        <v>1</v>
      </c>
      <c r="I210" s="186"/>
      <c r="J210" s="187">
        <f>ROUND(I210*H210,2)</f>
        <v>0</v>
      </c>
      <c r="K210" s="183" t="s">
        <v>369</v>
      </c>
      <c r="L210" s="41"/>
      <c r="M210" s="188" t="s">
        <v>21</v>
      </c>
      <c r="N210" s="189" t="s">
        <v>44</v>
      </c>
      <c r="O210" s="66"/>
      <c r="P210" s="190">
        <f>O210*H210</f>
        <v>0</v>
      </c>
      <c r="Q210" s="190">
        <v>0</v>
      </c>
      <c r="R210" s="190">
        <f>Q210*H210</f>
        <v>0</v>
      </c>
      <c r="S210" s="190">
        <v>0</v>
      </c>
      <c r="T210" s="191">
        <f>S210*H210</f>
        <v>0</v>
      </c>
      <c r="U210" s="36"/>
      <c r="V210" s="36"/>
      <c r="W210" s="36"/>
      <c r="X210" s="36"/>
      <c r="Y210" s="36"/>
      <c r="Z210" s="36"/>
      <c r="AA210" s="36"/>
      <c r="AB210" s="36"/>
      <c r="AC210" s="36"/>
      <c r="AD210" s="36"/>
      <c r="AE210" s="36"/>
      <c r="AR210" s="192" t="s">
        <v>663</v>
      </c>
      <c r="AT210" s="192" t="s">
        <v>170</v>
      </c>
      <c r="AU210" s="192" t="s">
        <v>83</v>
      </c>
      <c r="AY210" s="19" t="s">
        <v>167</v>
      </c>
      <c r="BE210" s="193">
        <f>IF(N210="základní",J210,0)</f>
        <v>0</v>
      </c>
      <c r="BF210" s="193">
        <f>IF(N210="snížená",J210,0)</f>
        <v>0</v>
      </c>
      <c r="BG210" s="193">
        <f>IF(N210="zákl. přenesená",J210,0)</f>
        <v>0</v>
      </c>
      <c r="BH210" s="193">
        <f>IF(N210="sníž. přenesená",J210,0)</f>
        <v>0</v>
      </c>
      <c r="BI210" s="193">
        <f>IF(N210="nulová",J210,0)</f>
        <v>0</v>
      </c>
      <c r="BJ210" s="19" t="s">
        <v>81</v>
      </c>
      <c r="BK210" s="193">
        <f>ROUND(I210*H210,2)</f>
        <v>0</v>
      </c>
      <c r="BL210" s="19" t="s">
        <v>663</v>
      </c>
      <c r="BM210" s="192" t="s">
        <v>773</v>
      </c>
    </row>
    <row r="211" spans="1:65" s="2" customFormat="1" ht="16.5" customHeight="1">
      <c r="A211" s="36"/>
      <c r="B211" s="37"/>
      <c r="C211" s="181" t="s">
        <v>507</v>
      </c>
      <c r="D211" s="181" t="s">
        <v>170</v>
      </c>
      <c r="E211" s="182" t="s">
        <v>1505</v>
      </c>
      <c r="F211" s="183" t="s">
        <v>1477</v>
      </c>
      <c r="G211" s="184" t="s">
        <v>391</v>
      </c>
      <c r="H211" s="185">
        <v>5</v>
      </c>
      <c r="I211" s="186"/>
      <c r="J211" s="187">
        <f>ROUND(I211*H211,2)</f>
        <v>0</v>
      </c>
      <c r="K211" s="183" t="s">
        <v>369</v>
      </c>
      <c r="L211" s="41"/>
      <c r="M211" s="188" t="s">
        <v>21</v>
      </c>
      <c r="N211" s="189" t="s">
        <v>44</v>
      </c>
      <c r="O211" s="66"/>
      <c r="P211" s="190">
        <f>O211*H211</f>
        <v>0</v>
      </c>
      <c r="Q211" s="190">
        <v>0</v>
      </c>
      <c r="R211" s="190">
        <f>Q211*H211</f>
        <v>0</v>
      </c>
      <c r="S211" s="190">
        <v>0</v>
      </c>
      <c r="T211" s="191">
        <f>S211*H211</f>
        <v>0</v>
      </c>
      <c r="U211" s="36"/>
      <c r="V211" s="36"/>
      <c r="W211" s="36"/>
      <c r="X211" s="36"/>
      <c r="Y211" s="36"/>
      <c r="Z211" s="36"/>
      <c r="AA211" s="36"/>
      <c r="AB211" s="36"/>
      <c r="AC211" s="36"/>
      <c r="AD211" s="36"/>
      <c r="AE211" s="36"/>
      <c r="AR211" s="192" t="s">
        <v>663</v>
      </c>
      <c r="AT211" s="192" t="s">
        <v>170</v>
      </c>
      <c r="AU211" s="192" t="s">
        <v>83</v>
      </c>
      <c r="AY211" s="19" t="s">
        <v>167</v>
      </c>
      <c r="BE211" s="193">
        <f>IF(N211="základní",J211,0)</f>
        <v>0</v>
      </c>
      <c r="BF211" s="193">
        <f>IF(N211="snížená",J211,0)</f>
        <v>0</v>
      </c>
      <c r="BG211" s="193">
        <f>IF(N211="zákl. přenesená",J211,0)</f>
        <v>0</v>
      </c>
      <c r="BH211" s="193">
        <f>IF(N211="sníž. přenesená",J211,0)</f>
        <v>0</v>
      </c>
      <c r="BI211" s="193">
        <f>IF(N211="nulová",J211,0)</f>
        <v>0</v>
      </c>
      <c r="BJ211" s="19" t="s">
        <v>81</v>
      </c>
      <c r="BK211" s="193">
        <f>ROUND(I211*H211,2)</f>
        <v>0</v>
      </c>
      <c r="BL211" s="19" t="s">
        <v>663</v>
      </c>
      <c r="BM211" s="192" t="s">
        <v>784</v>
      </c>
    </row>
    <row r="212" spans="1:65" s="2" customFormat="1" ht="16.5" customHeight="1">
      <c r="A212" s="36"/>
      <c r="B212" s="37"/>
      <c r="C212" s="181" t="s">
        <v>514</v>
      </c>
      <c r="D212" s="181" t="s">
        <v>170</v>
      </c>
      <c r="E212" s="182" t="s">
        <v>1506</v>
      </c>
      <c r="F212" s="183" t="s">
        <v>1478</v>
      </c>
      <c r="G212" s="184" t="s">
        <v>1507</v>
      </c>
      <c r="H212" s="185">
        <v>1</v>
      </c>
      <c r="I212" s="186"/>
      <c r="J212" s="187">
        <f>ROUND(I212*H212,2)</f>
        <v>0</v>
      </c>
      <c r="K212" s="183" t="s">
        <v>369</v>
      </c>
      <c r="L212" s="41"/>
      <c r="M212" s="188" t="s">
        <v>21</v>
      </c>
      <c r="N212" s="189" t="s">
        <v>44</v>
      </c>
      <c r="O212" s="66"/>
      <c r="P212" s="190">
        <f>O212*H212</f>
        <v>0</v>
      </c>
      <c r="Q212" s="190">
        <v>0</v>
      </c>
      <c r="R212" s="190">
        <f>Q212*H212</f>
        <v>0</v>
      </c>
      <c r="S212" s="190">
        <v>0</v>
      </c>
      <c r="T212" s="191">
        <f>S212*H212</f>
        <v>0</v>
      </c>
      <c r="U212" s="36"/>
      <c r="V212" s="36"/>
      <c r="W212" s="36"/>
      <c r="X212" s="36"/>
      <c r="Y212" s="36"/>
      <c r="Z212" s="36"/>
      <c r="AA212" s="36"/>
      <c r="AB212" s="36"/>
      <c r="AC212" s="36"/>
      <c r="AD212" s="36"/>
      <c r="AE212" s="36"/>
      <c r="AR212" s="192" t="s">
        <v>663</v>
      </c>
      <c r="AT212" s="192" t="s">
        <v>170</v>
      </c>
      <c r="AU212" s="192" t="s">
        <v>83</v>
      </c>
      <c r="AY212" s="19" t="s">
        <v>167</v>
      </c>
      <c r="BE212" s="193">
        <f>IF(N212="základní",J212,0)</f>
        <v>0</v>
      </c>
      <c r="BF212" s="193">
        <f>IF(N212="snížená",J212,0)</f>
        <v>0</v>
      </c>
      <c r="BG212" s="193">
        <f>IF(N212="zákl. přenesená",J212,0)</f>
        <v>0</v>
      </c>
      <c r="BH212" s="193">
        <f>IF(N212="sníž. přenesená",J212,0)</f>
        <v>0</v>
      </c>
      <c r="BI212" s="193">
        <f>IF(N212="nulová",J212,0)</f>
        <v>0</v>
      </c>
      <c r="BJ212" s="19" t="s">
        <v>81</v>
      </c>
      <c r="BK212" s="193">
        <f>ROUND(I212*H212,2)</f>
        <v>0</v>
      </c>
      <c r="BL212" s="19" t="s">
        <v>663</v>
      </c>
      <c r="BM212" s="192" t="s">
        <v>794</v>
      </c>
    </row>
    <row r="213" spans="2:63" s="12" customFormat="1" ht="25.9" customHeight="1">
      <c r="B213" s="165"/>
      <c r="C213" s="166"/>
      <c r="D213" s="167" t="s">
        <v>72</v>
      </c>
      <c r="E213" s="168" t="s">
        <v>1253</v>
      </c>
      <c r="F213" s="168" t="s">
        <v>1508</v>
      </c>
      <c r="G213" s="166"/>
      <c r="H213" s="166"/>
      <c r="I213" s="169"/>
      <c r="J213" s="170">
        <f>BK213</f>
        <v>0</v>
      </c>
      <c r="K213" s="166"/>
      <c r="L213" s="171"/>
      <c r="M213" s="172"/>
      <c r="N213" s="173"/>
      <c r="O213" s="173"/>
      <c r="P213" s="174">
        <f>P214</f>
        <v>0</v>
      </c>
      <c r="Q213" s="173"/>
      <c r="R213" s="174">
        <f>R214</f>
        <v>0</v>
      </c>
      <c r="S213" s="173"/>
      <c r="T213" s="175">
        <f>T214</f>
        <v>0</v>
      </c>
      <c r="AR213" s="176" t="s">
        <v>81</v>
      </c>
      <c r="AT213" s="177" t="s">
        <v>72</v>
      </c>
      <c r="AU213" s="177" t="s">
        <v>73</v>
      </c>
      <c r="AY213" s="176" t="s">
        <v>167</v>
      </c>
      <c r="BK213" s="178">
        <f>BK214</f>
        <v>0</v>
      </c>
    </row>
    <row r="214" spans="2:63" s="12" customFormat="1" ht="22.9" customHeight="1">
      <c r="B214" s="165"/>
      <c r="C214" s="166"/>
      <c r="D214" s="167" t="s">
        <v>72</v>
      </c>
      <c r="E214" s="179" t="s">
        <v>1234</v>
      </c>
      <c r="F214" s="179" t="s">
        <v>1459</v>
      </c>
      <c r="G214" s="166"/>
      <c r="H214" s="166"/>
      <c r="I214" s="169"/>
      <c r="J214" s="180">
        <f>BK214</f>
        <v>0</v>
      </c>
      <c r="K214" s="166"/>
      <c r="L214" s="171"/>
      <c r="M214" s="172"/>
      <c r="N214" s="173"/>
      <c r="O214" s="173"/>
      <c r="P214" s="174">
        <f>SUM(P215:P259)</f>
        <v>0</v>
      </c>
      <c r="Q214" s="173"/>
      <c r="R214" s="174">
        <f>SUM(R215:R259)</f>
        <v>0</v>
      </c>
      <c r="S214" s="173"/>
      <c r="T214" s="175">
        <f>SUM(T215:T259)</f>
        <v>0</v>
      </c>
      <c r="AR214" s="176" t="s">
        <v>81</v>
      </c>
      <c r="AT214" s="177" t="s">
        <v>72</v>
      </c>
      <c r="AU214" s="177" t="s">
        <v>81</v>
      </c>
      <c r="AY214" s="176" t="s">
        <v>167</v>
      </c>
      <c r="BK214" s="178">
        <f>SUM(BK215:BK259)</f>
        <v>0</v>
      </c>
    </row>
    <row r="215" spans="1:65" s="2" customFormat="1" ht="16.5" customHeight="1">
      <c r="A215" s="36"/>
      <c r="B215" s="37"/>
      <c r="C215" s="181" t="s">
        <v>521</v>
      </c>
      <c r="D215" s="181" t="s">
        <v>170</v>
      </c>
      <c r="E215" s="182" t="s">
        <v>1509</v>
      </c>
      <c r="F215" s="183" t="s">
        <v>1510</v>
      </c>
      <c r="G215" s="184" t="s">
        <v>183</v>
      </c>
      <c r="H215" s="185">
        <v>80</v>
      </c>
      <c r="I215" s="186"/>
      <c r="J215" s="187">
        <f>ROUND(I215*H215,2)</f>
        <v>0</v>
      </c>
      <c r="K215" s="183" t="s">
        <v>369</v>
      </c>
      <c r="L215" s="41"/>
      <c r="M215" s="188" t="s">
        <v>21</v>
      </c>
      <c r="N215" s="189" t="s">
        <v>44</v>
      </c>
      <c r="O215" s="66"/>
      <c r="P215" s="190">
        <f>O215*H215</f>
        <v>0</v>
      </c>
      <c r="Q215" s="190">
        <v>0</v>
      </c>
      <c r="R215" s="190">
        <f>Q215*H215</f>
        <v>0</v>
      </c>
      <c r="S215" s="190">
        <v>0</v>
      </c>
      <c r="T215" s="191">
        <f>S215*H215</f>
        <v>0</v>
      </c>
      <c r="U215" s="36"/>
      <c r="V215" s="36"/>
      <c r="W215" s="36"/>
      <c r="X215" s="36"/>
      <c r="Y215" s="36"/>
      <c r="Z215" s="36"/>
      <c r="AA215" s="36"/>
      <c r="AB215" s="36"/>
      <c r="AC215" s="36"/>
      <c r="AD215" s="36"/>
      <c r="AE215" s="36"/>
      <c r="AR215" s="192" t="s">
        <v>663</v>
      </c>
      <c r="AT215" s="192" t="s">
        <v>170</v>
      </c>
      <c r="AU215" s="192" t="s">
        <v>83</v>
      </c>
      <c r="AY215" s="19" t="s">
        <v>167</v>
      </c>
      <c r="BE215" s="193">
        <f>IF(N215="základní",J215,0)</f>
        <v>0</v>
      </c>
      <c r="BF215" s="193">
        <f>IF(N215="snížená",J215,0)</f>
        <v>0</v>
      </c>
      <c r="BG215" s="193">
        <f>IF(N215="zákl. přenesená",J215,0)</f>
        <v>0</v>
      </c>
      <c r="BH215" s="193">
        <f>IF(N215="sníž. přenesená",J215,0)</f>
        <v>0</v>
      </c>
      <c r="BI215" s="193">
        <f>IF(N215="nulová",J215,0)</f>
        <v>0</v>
      </c>
      <c r="BJ215" s="19" t="s">
        <v>81</v>
      </c>
      <c r="BK215" s="193">
        <f>ROUND(I215*H215,2)</f>
        <v>0</v>
      </c>
      <c r="BL215" s="19" t="s">
        <v>663</v>
      </c>
      <c r="BM215" s="192" t="s">
        <v>805</v>
      </c>
    </row>
    <row r="216" spans="2:51" s="13" customFormat="1" ht="11.25">
      <c r="B216" s="199"/>
      <c r="C216" s="200"/>
      <c r="D216" s="201" t="s">
        <v>178</v>
      </c>
      <c r="E216" s="202" t="s">
        <v>21</v>
      </c>
      <c r="F216" s="203" t="s">
        <v>1511</v>
      </c>
      <c r="G216" s="200"/>
      <c r="H216" s="204">
        <v>80</v>
      </c>
      <c r="I216" s="205"/>
      <c r="J216" s="200"/>
      <c r="K216" s="200"/>
      <c r="L216" s="206"/>
      <c r="M216" s="207"/>
      <c r="N216" s="208"/>
      <c r="O216" s="208"/>
      <c r="P216" s="208"/>
      <c r="Q216" s="208"/>
      <c r="R216" s="208"/>
      <c r="S216" s="208"/>
      <c r="T216" s="209"/>
      <c r="AT216" s="210" t="s">
        <v>178</v>
      </c>
      <c r="AU216" s="210" t="s">
        <v>83</v>
      </c>
      <c r="AV216" s="13" t="s">
        <v>83</v>
      </c>
      <c r="AW216" s="13" t="s">
        <v>34</v>
      </c>
      <c r="AX216" s="13" t="s">
        <v>73</v>
      </c>
      <c r="AY216" s="210" t="s">
        <v>167</v>
      </c>
    </row>
    <row r="217" spans="2:51" s="16" customFormat="1" ht="11.25">
      <c r="B217" s="232"/>
      <c r="C217" s="233"/>
      <c r="D217" s="201" t="s">
        <v>178</v>
      </c>
      <c r="E217" s="234" t="s">
        <v>21</v>
      </c>
      <c r="F217" s="235" t="s">
        <v>230</v>
      </c>
      <c r="G217" s="233"/>
      <c r="H217" s="236">
        <v>80</v>
      </c>
      <c r="I217" s="237"/>
      <c r="J217" s="233"/>
      <c r="K217" s="233"/>
      <c r="L217" s="238"/>
      <c r="M217" s="239"/>
      <c r="N217" s="240"/>
      <c r="O217" s="240"/>
      <c r="P217" s="240"/>
      <c r="Q217" s="240"/>
      <c r="R217" s="240"/>
      <c r="S217" s="240"/>
      <c r="T217" s="241"/>
      <c r="AT217" s="242" t="s">
        <v>178</v>
      </c>
      <c r="AU217" s="242" t="s">
        <v>83</v>
      </c>
      <c r="AV217" s="16" t="s">
        <v>174</v>
      </c>
      <c r="AW217" s="16" t="s">
        <v>34</v>
      </c>
      <c r="AX217" s="16" t="s">
        <v>81</v>
      </c>
      <c r="AY217" s="242" t="s">
        <v>167</v>
      </c>
    </row>
    <row r="218" spans="1:65" s="2" customFormat="1" ht="21.75" customHeight="1">
      <c r="A218" s="36"/>
      <c r="B218" s="37"/>
      <c r="C218" s="181" t="s">
        <v>530</v>
      </c>
      <c r="D218" s="181" t="s">
        <v>170</v>
      </c>
      <c r="E218" s="182" t="s">
        <v>1512</v>
      </c>
      <c r="F218" s="183" t="s">
        <v>1513</v>
      </c>
      <c r="G218" s="184" t="s">
        <v>183</v>
      </c>
      <c r="H218" s="185">
        <v>60</v>
      </c>
      <c r="I218" s="186"/>
      <c r="J218" s="187">
        <f>ROUND(I218*H218,2)</f>
        <v>0</v>
      </c>
      <c r="K218" s="183" t="s">
        <v>369</v>
      </c>
      <c r="L218" s="41"/>
      <c r="M218" s="188" t="s">
        <v>21</v>
      </c>
      <c r="N218" s="189" t="s">
        <v>44</v>
      </c>
      <c r="O218" s="66"/>
      <c r="P218" s="190">
        <f>O218*H218</f>
        <v>0</v>
      </c>
      <c r="Q218" s="190">
        <v>0</v>
      </c>
      <c r="R218" s="190">
        <f>Q218*H218</f>
        <v>0</v>
      </c>
      <c r="S218" s="190">
        <v>0</v>
      </c>
      <c r="T218" s="191">
        <f>S218*H218</f>
        <v>0</v>
      </c>
      <c r="U218" s="36"/>
      <c r="V218" s="36"/>
      <c r="W218" s="36"/>
      <c r="X218" s="36"/>
      <c r="Y218" s="36"/>
      <c r="Z218" s="36"/>
      <c r="AA218" s="36"/>
      <c r="AB218" s="36"/>
      <c r="AC218" s="36"/>
      <c r="AD218" s="36"/>
      <c r="AE218" s="36"/>
      <c r="AR218" s="192" t="s">
        <v>663</v>
      </c>
      <c r="AT218" s="192" t="s">
        <v>170</v>
      </c>
      <c r="AU218" s="192" t="s">
        <v>83</v>
      </c>
      <c r="AY218" s="19" t="s">
        <v>167</v>
      </c>
      <c r="BE218" s="193">
        <f>IF(N218="základní",J218,0)</f>
        <v>0</v>
      </c>
      <c r="BF218" s="193">
        <f>IF(N218="snížená",J218,0)</f>
        <v>0</v>
      </c>
      <c r="BG218" s="193">
        <f>IF(N218="zákl. přenesená",J218,0)</f>
        <v>0</v>
      </c>
      <c r="BH218" s="193">
        <f>IF(N218="sníž. přenesená",J218,0)</f>
        <v>0</v>
      </c>
      <c r="BI218" s="193">
        <f>IF(N218="nulová",J218,0)</f>
        <v>0</v>
      </c>
      <c r="BJ218" s="19" t="s">
        <v>81</v>
      </c>
      <c r="BK218" s="193">
        <f>ROUND(I218*H218,2)</f>
        <v>0</v>
      </c>
      <c r="BL218" s="19" t="s">
        <v>663</v>
      </c>
      <c r="BM218" s="192" t="s">
        <v>818</v>
      </c>
    </row>
    <row r="219" spans="2:51" s="13" customFormat="1" ht="11.25">
      <c r="B219" s="199"/>
      <c r="C219" s="200"/>
      <c r="D219" s="201" t="s">
        <v>178</v>
      </c>
      <c r="E219" s="202" t="s">
        <v>21</v>
      </c>
      <c r="F219" s="203" t="s">
        <v>1514</v>
      </c>
      <c r="G219" s="200"/>
      <c r="H219" s="204">
        <v>60</v>
      </c>
      <c r="I219" s="205"/>
      <c r="J219" s="200"/>
      <c r="K219" s="200"/>
      <c r="L219" s="206"/>
      <c r="M219" s="207"/>
      <c r="N219" s="208"/>
      <c r="O219" s="208"/>
      <c r="P219" s="208"/>
      <c r="Q219" s="208"/>
      <c r="R219" s="208"/>
      <c r="S219" s="208"/>
      <c r="T219" s="209"/>
      <c r="AT219" s="210" t="s">
        <v>178</v>
      </c>
      <c r="AU219" s="210" t="s">
        <v>83</v>
      </c>
      <c r="AV219" s="13" t="s">
        <v>83</v>
      </c>
      <c r="AW219" s="13" t="s">
        <v>34</v>
      </c>
      <c r="AX219" s="13" t="s">
        <v>73</v>
      </c>
      <c r="AY219" s="210" t="s">
        <v>167</v>
      </c>
    </row>
    <row r="220" spans="2:51" s="16" customFormat="1" ht="11.25">
      <c r="B220" s="232"/>
      <c r="C220" s="233"/>
      <c r="D220" s="201" t="s">
        <v>178</v>
      </c>
      <c r="E220" s="234" t="s">
        <v>21</v>
      </c>
      <c r="F220" s="235" t="s">
        <v>230</v>
      </c>
      <c r="G220" s="233"/>
      <c r="H220" s="236">
        <v>60</v>
      </c>
      <c r="I220" s="237"/>
      <c r="J220" s="233"/>
      <c r="K220" s="233"/>
      <c r="L220" s="238"/>
      <c r="M220" s="239"/>
      <c r="N220" s="240"/>
      <c r="O220" s="240"/>
      <c r="P220" s="240"/>
      <c r="Q220" s="240"/>
      <c r="R220" s="240"/>
      <c r="S220" s="240"/>
      <c r="T220" s="241"/>
      <c r="AT220" s="242" t="s">
        <v>178</v>
      </c>
      <c r="AU220" s="242" t="s">
        <v>83</v>
      </c>
      <c r="AV220" s="16" t="s">
        <v>174</v>
      </c>
      <c r="AW220" s="16" t="s">
        <v>34</v>
      </c>
      <c r="AX220" s="16" t="s">
        <v>81</v>
      </c>
      <c r="AY220" s="242" t="s">
        <v>167</v>
      </c>
    </row>
    <row r="221" spans="1:65" s="2" customFormat="1" ht="16.5" customHeight="1">
      <c r="A221" s="36"/>
      <c r="B221" s="37"/>
      <c r="C221" s="181" t="s">
        <v>536</v>
      </c>
      <c r="D221" s="181" t="s">
        <v>170</v>
      </c>
      <c r="E221" s="182" t="s">
        <v>1515</v>
      </c>
      <c r="F221" s="183" t="s">
        <v>1516</v>
      </c>
      <c r="G221" s="184" t="s">
        <v>183</v>
      </c>
      <c r="H221" s="185">
        <v>480</v>
      </c>
      <c r="I221" s="186"/>
      <c r="J221" s="187">
        <f>ROUND(I221*H221,2)</f>
        <v>0</v>
      </c>
      <c r="K221" s="183" t="s">
        <v>369</v>
      </c>
      <c r="L221" s="41"/>
      <c r="M221" s="188" t="s">
        <v>21</v>
      </c>
      <c r="N221" s="189" t="s">
        <v>44</v>
      </c>
      <c r="O221" s="66"/>
      <c r="P221" s="190">
        <f>O221*H221</f>
        <v>0</v>
      </c>
      <c r="Q221" s="190">
        <v>0</v>
      </c>
      <c r="R221" s="190">
        <f>Q221*H221</f>
        <v>0</v>
      </c>
      <c r="S221" s="190">
        <v>0</v>
      </c>
      <c r="T221" s="191">
        <f>S221*H221</f>
        <v>0</v>
      </c>
      <c r="U221" s="36"/>
      <c r="V221" s="36"/>
      <c r="W221" s="36"/>
      <c r="X221" s="36"/>
      <c r="Y221" s="36"/>
      <c r="Z221" s="36"/>
      <c r="AA221" s="36"/>
      <c r="AB221" s="36"/>
      <c r="AC221" s="36"/>
      <c r="AD221" s="36"/>
      <c r="AE221" s="36"/>
      <c r="AR221" s="192" t="s">
        <v>663</v>
      </c>
      <c r="AT221" s="192" t="s">
        <v>170</v>
      </c>
      <c r="AU221" s="192" t="s">
        <v>83</v>
      </c>
      <c r="AY221" s="19" t="s">
        <v>167</v>
      </c>
      <c r="BE221" s="193">
        <f>IF(N221="základní",J221,0)</f>
        <v>0</v>
      </c>
      <c r="BF221" s="193">
        <f>IF(N221="snížená",J221,0)</f>
        <v>0</v>
      </c>
      <c r="BG221" s="193">
        <f>IF(N221="zákl. přenesená",J221,0)</f>
        <v>0</v>
      </c>
      <c r="BH221" s="193">
        <f>IF(N221="sníž. přenesená",J221,0)</f>
        <v>0</v>
      </c>
      <c r="BI221" s="193">
        <f>IF(N221="nulová",J221,0)</f>
        <v>0</v>
      </c>
      <c r="BJ221" s="19" t="s">
        <v>81</v>
      </c>
      <c r="BK221" s="193">
        <f>ROUND(I221*H221,2)</f>
        <v>0</v>
      </c>
      <c r="BL221" s="19" t="s">
        <v>663</v>
      </c>
      <c r="BM221" s="192" t="s">
        <v>829</v>
      </c>
    </row>
    <row r="222" spans="2:51" s="13" customFormat="1" ht="11.25">
      <c r="B222" s="199"/>
      <c r="C222" s="200"/>
      <c r="D222" s="201" t="s">
        <v>178</v>
      </c>
      <c r="E222" s="202" t="s">
        <v>21</v>
      </c>
      <c r="F222" s="203" t="s">
        <v>1517</v>
      </c>
      <c r="G222" s="200"/>
      <c r="H222" s="204">
        <v>480</v>
      </c>
      <c r="I222" s="205"/>
      <c r="J222" s="200"/>
      <c r="K222" s="200"/>
      <c r="L222" s="206"/>
      <c r="M222" s="207"/>
      <c r="N222" s="208"/>
      <c r="O222" s="208"/>
      <c r="P222" s="208"/>
      <c r="Q222" s="208"/>
      <c r="R222" s="208"/>
      <c r="S222" s="208"/>
      <c r="T222" s="209"/>
      <c r="AT222" s="210" t="s">
        <v>178</v>
      </c>
      <c r="AU222" s="210" t="s">
        <v>83</v>
      </c>
      <c r="AV222" s="13" t="s">
        <v>83</v>
      </c>
      <c r="AW222" s="13" t="s">
        <v>34</v>
      </c>
      <c r="AX222" s="13" t="s">
        <v>73</v>
      </c>
      <c r="AY222" s="210" t="s">
        <v>167</v>
      </c>
    </row>
    <row r="223" spans="2:51" s="16" customFormat="1" ht="11.25">
      <c r="B223" s="232"/>
      <c r="C223" s="233"/>
      <c r="D223" s="201" t="s">
        <v>178</v>
      </c>
      <c r="E223" s="234" t="s">
        <v>21</v>
      </c>
      <c r="F223" s="235" t="s">
        <v>230</v>
      </c>
      <c r="G223" s="233"/>
      <c r="H223" s="236">
        <v>480</v>
      </c>
      <c r="I223" s="237"/>
      <c r="J223" s="233"/>
      <c r="K223" s="233"/>
      <c r="L223" s="238"/>
      <c r="M223" s="239"/>
      <c r="N223" s="240"/>
      <c r="O223" s="240"/>
      <c r="P223" s="240"/>
      <c r="Q223" s="240"/>
      <c r="R223" s="240"/>
      <c r="S223" s="240"/>
      <c r="T223" s="241"/>
      <c r="AT223" s="242" t="s">
        <v>178</v>
      </c>
      <c r="AU223" s="242" t="s">
        <v>83</v>
      </c>
      <c r="AV223" s="16" t="s">
        <v>174</v>
      </c>
      <c r="AW223" s="16" t="s">
        <v>34</v>
      </c>
      <c r="AX223" s="16" t="s">
        <v>81</v>
      </c>
      <c r="AY223" s="242" t="s">
        <v>167</v>
      </c>
    </row>
    <row r="224" spans="1:65" s="2" customFormat="1" ht="16.5" customHeight="1">
      <c r="A224" s="36"/>
      <c r="B224" s="37"/>
      <c r="C224" s="181" t="s">
        <v>542</v>
      </c>
      <c r="D224" s="181" t="s">
        <v>170</v>
      </c>
      <c r="E224" s="182" t="s">
        <v>1518</v>
      </c>
      <c r="F224" s="183" t="s">
        <v>1519</v>
      </c>
      <c r="G224" s="184" t="s">
        <v>183</v>
      </c>
      <c r="H224" s="185">
        <v>310</v>
      </c>
      <c r="I224" s="186"/>
      <c r="J224" s="187">
        <f>ROUND(I224*H224,2)</f>
        <v>0</v>
      </c>
      <c r="K224" s="183" t="s">
        <v>369</v>
      </c>
      <c r="L224" s="41"/>
      <c r="M224" s="188" t="s">
        <v>21</v>
      </c>
      <c r="N224" s="189" t="s">
        <v>44</v>
      </c>
      <c r="O224" s="66"/>
      <c r="P224" s="190">
        <f>O224*H224</f>
        <v>0</v>
      </c>
      <c r="Q224" s="190">
        <v>0</v>
      </c>
      <c r="R224" s="190">
        <f>Q224*H224</f>
        <v>0</v>
      </c>
      <c r="S224" s="190">
        <v>0</v>
      </c>
      <c r="T224" s="191">
        <f>S224*H224</f>
        <v>0</v>
      </c>
      <c r="U224" s="36"/>
      <c r="V224" s="36"/>
      <c r="W224" s="36"/>
      <c r="X224" s="36"/>
      <c r="Y224" s="36"/>
      <c r="Z224" s="36"/>
      <c r="AA224" s="36"/>
      <c r="AB224" s="36"/>
      <c r="AC224" s="36"/>
      <c r="AD224" s="36"/>
      <c r="AE224" s="36"/>
      <c r="AR224" s="192" t="s">
        <v>663</v>
      </c>
      <c r="AT224" s="192" t="s">
        <v>170</v>
      </c>
      <c r="AU224" s="192" t="s">
        <v>83</v>
      </c>
      <c r="AY224" s="19" t="s">
        <v>167</v>
      </c>
      <c r="BE224" s="193">
        <f>IF(N224="základní",J224,0)</f>
        <v>0</v>
      </c>
      <c r="BF224" s="193">
        <f>IF(N224="snížená",J224,0)</f>
        <v>0</v>
      </c>
      <c r="BG224" s="193">
        <f>IF(N224="zákl. přenesená",J224,0)</f>
        <v>0</v>
      </c>
      <c r="BH224" s="193">
        <f>IF(N224="sníž. přenesená",J224,0)</f>
        <v>0</v>
      </c>
      <c r="BI224" s="193">
        <f>IF(N224="nulová",J224,0)</f>
        <v>0</v>
      </c>
      <c r="BJ224" s="19" t="s">
        <v>81</v>
      </c>
      <c r="BK224" s="193">
        <f>ROUND(I224*H224,2)</f>
        <v>0</v>
      </c>
      <c r="BL224" s="19" t="s">
        <v>663</v>
      </c>
      <c r="BM224" s="192" t="s">
        <v>840</v>
      </c>
    </row>
    <row r="225" spans="2:51" s="13" customFormat="1" ht="11.25">
      <c r="B225" s="199"/>
      <c r="C225" s="200"/>
      <c r="D225" s="201" t="s">
        <v>178</v>
      </c>
      <c r="E225" s="202" t="s">
        <v>21</v>
      </c>
      <c r="F225" s="203" t="s">
        <v>1520</v>
      </c>
      <c r="G225" s="200"/>
      <c r="H225" s="204">
        <v>310</v>
      </c>
      <c r="I225" s="205"/>
      <c r="J225" s="200"/>
      <c r="K225" s="200"/>
      <c r="L225" s="206"/>
      <c r="M225" s="207"/>
      <c r="N225" s="208"/>
      <c r="O225" s="208"/>
      <c r="P225" s="208"/>
      <c r="Q225" s="208"/>
      <c r="R225" s="208"/>
      <c r="S225" s="208"/>
      <c r="T225" s="209"/>
      <c r="AT225" s="210" t="s">
        <v>178</v>
      </c>
      <c r="AU225" s="210" t="s">
        <v>83</v>
      </c>
      <c r="AV225" s="13" t="s">
        <v>83</v>
      </c>
      <c r="AW225" s="13" t="s">
        <v>34</v>
      </c>
      <c r="AX225" s="13" t="s">
        <v>73</v>
      </c>
      <c r="AY225" s="210" t="s">
        <v>167</v>
      </c>
    </row>
    <row r="226" spans="2:51" s="16" customFormat="1" ht="11.25">
      <c r="B226" s="232"/>
      <c r="C226" s="233"/>
      <c r="D226" s="201" t="s">
        <v>178</v>
      </c>
      <c r="E226" s="234" t="s">
        <v>21</v>
      </c>
      <c r="F226" s="235" t="s">
        <v>230</v>
      </c>
      <c r="G226" s="233"/>
      <c r="H226" s="236">
        <v>310</v>
      </c>
      <c r="I226" s="237"/>
      <c r="J226" s="233"/>
      <c r="K226" s="233"/>
      <c r="L226" s="238"/>
      <c r="M226" s="239"/>
      <c r="N226" s="240"/>
      <c r="O226" s="240"/>
      <c r="P226" s="240"/>
      <c r="Q226" s="240"/>
      <c r="R226" s="240"/>
      <c r="S226" s="240"/>
      <c r="T226" s="241"/>
      <c r="AT226" s="242" t="s">
        <v>178</v>
      </c>
      <c r="AU226" s="242" t="s">
        <v>83</v>
      </c>
      <c r="AV226" s="16" t="s">
        <v>174</v>
      </c>
      <c r="AW226" s="16" t="s">
        <v>34</v>
      </c>
      <c r="AX226" s="16" t="s">
        <v>81</v>
      </c>
      <c r="AY226" s="242" t="s">
        <v>167</v>
      </c>
    </row>
    <row r="227" spans="1:65" s="2" customFormat="1" ht="16.5" customHeight="1">
      <c r="A227" s="36"/>
      <c r="B227" s="37"/>
      <c r="C227" s="181" t="s">
        <v>548</v>
      </c>
      <c r="D227" s="181" t="s">
        <v>170</v>
      </c>
      <c r="E227" s="182" t="s">
        <v>1521</v>
      </c>
      <c r="F227" s="183" t="s">
        <v>1522</v>
      </c>
      <c r="G227" s="184" t="s">
        <v>183</v>
      </c>
      <c r="H227" s="185">
        <v>250</v>
      </c>
      <c r="I227" s="186"/>
      <c r="J227" s="187">
        <f>ROUND(I227*H227,2)</f>
        <v>0</v>
      </c>
      <c r="K227" s="183" t="s">
        <v>369</v>
      </c>
      <c r="L227" s="41"/>
      <c r="M227" s="188" t="s">
        <v>21</v>
      </c>
      <c r="N227" s="189" t="s">
        <v>44</v>
      </c>
      <c r="O227" s="66"/>
      <c r="P227" s="190">
        <f>O227*H227</f>
        <v>0</v>
      </c>
      <c r="Q227" s="190">
        <v>0</v>
      </c>
      <c r="R227" s="190">
        <f>Q227*H227</f>
        <v>0</v>
      </c>
      <c r="S227" s="190">
        <v>0</v>
      </c>
      <c r="T227" s="191">
        <f>S227*H227</f>
        <v>0</v>
      </c>
      <c r="U227" s="36"/>
      <c r="V227" s="36"/>
      <c r="W227" s="36"/>
      <c r="X227" s="36"/>
      <c r="Y227" s="36"/>
      <c r="Z227" s="36"/>
      <c r="AA227" s="36"/>
      <c r="AB227" s="36"/>
      <c r="AC227" s="36"/>
      <c r="AD227" s="36"/>
      <c r="AE227" s="36"/>
      <c r="AR227" s="192" t="s">
        <v>663</v>
      </c>
      <c r="AT227" s="192" t="s">
        <v>170</v>
      </c>
      <c r="AU227" s="192" t="s">
        <v>83</v>
      </c>
      <c r="AY227" s="19" t="s">
        <v>167</v>
      </c>
      <c r="BE227" s="193">
        <f>IF(N227="základní",J227,0)</f>
        <v>0</v>
      </c>
      <c r="BF227" s="193">
        <f>IF(N227="snížená",J227,0)</f>
        <v>0</v>
      </c>
      <c r="BG227" s="193">
        <f>IF(N227="zákl. přenesená",J227,0)</f>
        <v>0</v>
      </c>
      <c r="BH227" s="193">
        <f>IF(N227="sníž. přenesená",J227,0)</f>
        <v>0</v>
      </c>
      <c r="BI227" s="193">
        <f>IF(N227="nulová",J227,0)</f>
        <v>0</v>
      </c>
      <c r="BJ227" s="19" t="s">
        <v>81</v>
      </c>
      <c r="BK227" s="193">
        <f>ROUND(I227*H227,2)</f>
        <v>0</v>
      </c>
      <c r="BL227" s="19" t="s">
        <v>663</v>
      </c>
      <c r="BM227" s="192" t="s">
        <v>855</v>
      </c>
    </row>
    <row r="228" spans="2:51" s="13" customFormat="1" ht="11.25">
      <c r="B228" s="199"/>
      <c r="C228" s="200"/>
      <c r="D228" s="201" t="s">
        <v>178</v>
      </c>
      <c r="E228" s="202" t="s">
        <v>21</v>
      </c>
      <c r="F228" s="203" t="s">
        <v>1523</v>
      </c>
      <c r="G228" s="200"/>
      <c r="H228" s="204">
        <v>250</v>
      </c>
      <c r="I228" s="205"/>
      <c r="J228" s="200"/>
      <c r="K228" s="200"/>
      <c r="L228" s="206"/>
      <c r="M228" s="207"/>
      <c r="N228" s="208"/>
      <c r="O228" s="208"/>
      <c r="P228" s="208"/>
      <c r="Q228" s="208"/>
      <c r="R228" s="208"/>
      <c r="S228" s="208"/>
      <c r="T228" s="209"/>
      <c r="AT228" s="210" t="s">
        <v>178</v>
      </c>
      <c r="AU228" s="210" t="s">
        <v>83</v>
      </c>
      <c r="AV228" s="13" t="s">
        <v>83</v>
      </c>
      <c r="AW228" s="13" t="s">
        <v>34</v>
      </c>
      <c r="AX228" s="13" t="s">
        <v>73</v>
      </c>
      <c r="AY228" s="210" t="s">
        <v>167</v>
      </c>
    </row>
    <row r="229" spans="2:51" s="16" customFormat="1" ht="11.25">
      <c r="B229" s="232"/>
      <c r="C229" s="233"/>
      <c r="D229" s="201" t="s">
        <v>178</v>
      </c>
      <c r="E229" s="234" t="s">
        <v>21</v>
      </c>
      <c r="F229" s="235" t="s">
        <v>230</v>
      </c>
      <c r="G229" s="233"/>
      <c r="H229" s="236">
        <v>250</v>
      </c>
      <c r="I229" s="237"/>
      <c r="J229" s="233"/>
      <c r="K229" s="233"/>
      <c r="L229" s="238"/>
      <c r="M229" s="239"/>
      <c r="N229" s="240"/>
      <c r="O229" s="240"/>
      <c r="P229" s="240"/>
      <c r="Q229" s="240"/>
      <c r="R229" s="240"/>
      <c r="S229" s="240"/>
      <c r="T229" s="241"/>
      <c r="AT229" s="242" t="s">
        <v>178</v>
      </c>
      <c r="AU229" s="242" t="s">
        <v>83</v>
      </c>
      <c r="AV229" s="16" t="s">
        <v>174</v>
      </c>
      <c r="AW229" s="16" t="s">
        <v>34</v>
      </c>
      <c r="AX229" s="16" t="s">
        <v>81</v>
      </c>
      <c r="AY229" s="242" t="s">
        <v>167</v>
      </c>
    </row>
    <row r="230" spans="1:65" s="2" customFormat="1" ht="16.5" customHeight="1">
      <c r="A230" s="36"/>
      <c r="B230" s="37"/>
      <c r="C230" s="181" t="s">
        <v>551</v>
      </c>
      <c r="D230" s="181" t="s">
        <v>170</v>
      </c>
      <c r="E230" s="182" t="s">
        <v>1524</v>
      </c>
      <c r="F230" s="183" t="s">
        <v>1525</v>
      </c>
      <c r="G230" s="184" t="s">
        <v>656</v>
      </c>
      <c r="H230" s="185">
        <v>120</v>
      </c>
      <c r="I230" s="186"/>
      <c r="J230" s="187">
        <f>ROUND(I230*H230,2)</f>
        <v>0</v>
      </c>
      <c r="K230" s="183" t="s">
        <v>369</v>
      </c>
      <c r="L230" s="41"/>
      <c r="M230" s="188" t="s">
        <v>21</v>
      </c>
      <c r="N230" s="189" t="s">
        <v>44</v>
      </c>
      <c r="O230" s="66"/>
      <c r="P230" s="190">
        <f>O230*H230</f>
        <v>0</v>
      </c>
      <c r="Q230" s="190">
        <v>0</v>
      </c>
      <c r="R230" s="190">
        <f>Q230*H230</f>
        <v>0</v>
      </c>
      <c r="S230" s="190">
        <v>0</v>
      </c>
      <c r="T230" s="191">
        <f>S230*H230</f>
        <v>0</v>
      </c>
      <c r="U230" s="36"/>
      <c r="V230" s="36"/>
      <c r="W230" s="36"/>
      <c r="X230" s="36"/>
      <c r="Y230" s="36"/>
      <c r="Z230" s="36"/>
      <c r="AA230" s="36"/>
      <c r="AB230" s="36"/>
      <c r="AC230" s="36"/>
      <c r="AD230" s="36"/>
      <c r="AE230" s="36"/>
      <c r="AR230" s="192" t="s">
        <v>663</v>
      </c>
      <c r="AT230" s="192" t="s">
        <v>170</v>
      </c>
      <c r="AU230" s="192" t="s">
        <v>83</v>
      </c>
      <c r="AY230" s="19" t="s">
        <v>167</v>
      </c>
      <c r="BE230" s="193">
        <f>IF(N230="základní",J230,0)</f>
        <v>0</v>
      </c>
      <c r="BF230" s="193">
        <f>IF(N230="snížená",J230,0)</f>
        <v>0</v>
      </c>
      <c r="BG230" s="193">
        <f>IF(N230="zákl. přenesená",J230,0)</f>
        <v>0</v>
      </c>
      <c r="BH230" s="193">
        <f>IF(N230="sníž. přenesená",J230,0)</f>
        <v>0</v>
      </c>
      <c r="BI230" s="193">
        <f>IF(N230="nulová",J230,0)</f>
        <v>0</v>
      </c>
      <c r="BJ230" s="19" t="s">
        <v>81</v>
      </c>
      <c r="BK230" s="193">
        <f>ROUND(I230*H230,2)</f>
        <v>0</v>
      </c>
      <c r="BL230" s="19" t="s">
        <v>663</v>
      </c>
      <c r="BM230" s="192" t="s">
        <v>867</v>
      </c>
    </row>
    <row r="231" spans="2:51" s="13" customFormat="1" ht="11.25">
      <c r="B231" s="199"/>
      <c r="C231" s="200"/>
      <c r="D231" s="201" t="s">
        <v>178</v>
      </c>
      <c r="E231" s="202" t="s">
        <v>21</v>
      </c>
      <c r="F231" s="203" t="s">
        <v>1526</v>
      </c>
      <c r="G231" s="200"/>
      <c r="H231" s="204">
        <v>120</v>
      </c>
      <c r="I231" s="205"/>
      <c r="J231" s="200"/>
      <c r="K231" s="200"/>
      <c r="L231" s="206"/>
      <c r="M231" s="207"/>
      <c r="N231" s="208"/>
      <c r="O231" s="208"/>
      <c r="P231" s="208"/>
      <c r="Q231" s="208"/>
      <c r="R231" s="208"/>
      <c r="S231" s="208"/>
      <c r="T231" s="209"/>
      <c r="AT231" s="210" t="s">
        <v>178</v>
      </c>
      <c r="AU231" s="210" t="s">
        <v>83</v>
      </c>
      <c r="AV231" s="13" t="s">
        <v>83</v>
      </c>
      <c r="AW231" s="13" t="s">
        <v>34</v>
      </c>
      <c r="AX231" s="13" t="s">
        <v>73</v>
      </c>
      <c r="AY231" s="210" t="s">
        <v>167</v>
      </c>
    </row>
    <row r="232" spans="2:51" s="16" customFormat="1" ht="11.25">
      <c r="B232" s="232"/>
      <c r="C232" s="233"/>
      <c r="D232" s="201" t="s">
        <v>178</v>
      </c>
      <c r="E232" s="234" t="s">
        <v>21</v>
      </c>
      <c r="F232" s="235" t="s">
        <v>230</v>
      </c>
      <c r="G232" s="233"/>
      <c r="H232" s="236">
        <v>120</v>
      </c>
      <c r="I232" s="237"/>
      <c r="J232" s="233"/>
      <c r="K232" s="233"/>
      <c r="L232" s="238"/>
      <c r="M232" s="239"/>
      <c r="N232" s="240"/>
      <c r="O232" s="240"/>
      <c r="P232" s="240"/>
      <c r="Q232" s="240"/>
      <c r="R232" s="240"/>
      <c r="S232" s="240"/>
      <c r="T232" s="241"/>
      <c r="AT232" s="242" t="s">
        <v>178</v>
      </c>
      <c r="AU232" s="242" t="s">
        <v>83</v>
      </c>
      <c r="AV232" s="16" t="s">
        <v>174</v>
      </c>
      <c r="AW232" s="16" t="s">
        <v>34</v>
      </c>
      <c r="AX232" s="16" t="s">
        <v>81</v>
      </c>
      <c r="AY232" s="242" t="s">
        <v>167</v>
      </c>
    </row>
    <row r="233" spans="1:65" s="2" customFormat="1" ht="16.5" customHeight="1">
      <c r="A233" s="36"/>
      <c r="B233" s="37"/>
      <c r="C233" s="181" t="s">
        <v>317</v>
      </c>
      <c r="D233" s="181" t="s">
        <v>170</v>
      </c>
      <c r="E233" s="182" t="s">
        <v>1527</v>
      </c>
      <c r="F233" s="183" t="s">
        <v>1528</v>
      </c>
      <c r="G233" s="184" t="s">
        <v>656</v>
      </c>
      <c r="H233" s="185">
        <v>64</v>
      </c>
      <c r="I233" s="186"/>
      <c r="J233" s="187">
        <f>ROUND(I233*H233,2)</f>
        <v>0</v>
      </c>
      <c r="K233" s="183" t="s">
        <v>369</v>
      </c>
      <c r="L233" s="41"/>
      <c r="M233" s="188" t="s">
        <v>21</v>
      </c>
      <c r="N233" s="189" t="s">
        <v>44</v>
      </c>
      <c r="O233" s="66"/>
      <c r="P233" s="190">
        <f>O233*H233</f>
        <v>0</v>
      </c>
      <c r="Q233" s="190">
        <v>0</v>
      </c>
      <c r="R233" s="190">
        <f>Q233*H233</f>
        <v>0</v>
      </c>
      <c r="S233" s="190">
        <v>0</v>
      </c>
      <c r="T233" s="191">
        <f>S233*H233</f>
        <v>0</v>
      </c>
      <c r="U233" s="36"/>
      <c r="V233" s="36"/>
      <c r="W233" s="36"/>
      <c r="X233" s="36"/>
      <c r="Y233" s="36"/>
      <c r="Z233" s="36"/>
      <c r="AA233" s="36"/>
      <c r="AB233" s="36"/>
      <c r="AC233" s="36"/>
      <c r="AD233" s="36"/>
      <c r="AE233" s="36"/>
      <c r="AR233" s="192" t="s">
        <v>663</v>
      </c>
      <c r="AT233" s="192" t="s">
        <v>170</v>
      </c>
      <c r="AU233" s="192" t="s">
        <v>83</v>
      </c>
      <c r="AY233" s="19" t="s">
        <v>167</v>
      </c>
      <c r="BE233" s="193">
        <f>IF(N233="základní",J233,0)</f>
        <v>0</v>
      </c>
      <c r="BF233" s="193">
        <f>IF(N233="snížená",J233,0)</f>
        <v>0</v>
      </c>
      <c r="BG233" s="193">
        <f>IF(N233="zákl. přenesená",J233,0)</f>
        <v>0</v>
      </c>
      <c r="BH233" s="193">
        <f>IF(N233="sníž. přenesená",J233,0)</f>
        <v>0</v>
      </c>
      <c r="BI233" s="193">
        <f>IF(N233="nulová",J233,0)</f>
        <v>0</v>
      </c>
      <c r="BJ233" s="19" t="s">
        <v>81</v>
      </c>
      <c r="BK233" s="193">
        <f>ROUND(I233*H233,2)</f>
        <v>0</v>
      </c>
      <c r="BL233" s="19" t="s">
        <v>663</v>
      </c>
      <c r="BM233" s="192" t="s">
        <v>908</v>
      </c>
    </row>
    <row r="234" spans="2:51" s="13" customFormat="1" ht="11.25">
      <c r="B234" s="199"/>
      <c r="C234" s="200"/>
      <c r="D234" s="201" t="s">
        <v>178</v>
      </c>
      <c r="E234" s="202" t="s">
        <v>21</v>
      </c>
      <c r="F234" s="203" t="s">
        <v>1529</v>
      </c>
      <c r="G234" s="200"/>
      <c r="H234" s="204">
        <v>64</v>
      </c>
      <c r="I234" s="205"/>
      <c r="J234" s="200"/>
      <c r="K234" s="200"/>
      <c r="L234" s="206"/>
      <c r="M234" s="207"/>
      <c r="N234" s="208"/>
      <c r="O234" s="208"/>
      <c r="P234" s="208"/>
      <c r="Q234" s="208"/>
      <c r="R234" s="208"/>
      <c r="S234" s="208"/>
      <c r="T234" s="209"/>
      <c r="AT234" s="210" t="s">
        <v>178</v>
      </c>
      <c r="AU234" s="210" t="s">
        <v>83</v>
      </c>
      <c r="AV234" s="13" t="s">
        <v>83</v>
      </c>
      <c r="AW234" s="13" t="s">
        <v>34</v>
      </c>
      <c r="AX234" s="13" t="s">
        <v>73</v>
      </c>
      <c r="AY234" s="210" t="s">
        <v>167</v>
      </c>
    </row>
    <row r="235" spans="2:51" s="16" customFormat="1" ht="11.25">
      <c r="B235" s="232"/>
      <c r="C235" s="233"/>
      <c r="D235" s="201" t="s">
        <v>178</v>
      </c>
      <c r="E235" s="234" t="s">
        <v>21</v>
      </c>
      <c r="F235" s="235" t="s">
        <v>230</v>
      </c>
      <c r="G235" s="233"/>
      <c r="H235" s="236">
        <v>64</v>
      </c>
      <c r="I235" s="237"/>
      <c r="J235" s="233"/>
      <c r="K235" s="233"/>
      <c r="L235" s="238"/>
      <c r="M235" s="239"/>
      <c r="N235" s="240"/>
      <c r="O235" s="240"/>
      <c r="P235" s="240"/>
      <c r="Q235" s="240"/>
      <c r="R235" s="240"/>
      <c r="S235" s="240"/>
      <c r="T235" s="241"/>
      <c r="AT235" s="242" t="s">
        <v>178</v>
      </c>
      <c r="AU235" s="242" t="s">
        <v>83</v>
      </c>
      <c r="AV235" s="16" t="s">
        <v>174</v>
      </c>
      <c r="AW235" s="16" t="s">
        <v>34</v>
      </c>
      <c r="AX235" s="16" t="s">
        <v>81</v>
      </c>
      <c r="AY235" s="242" t="s">
        <v>167</v>
      </c>
    </row>
    <row r="236" spans="1:65" s="2" customFormat="1" ht="16.5" customHeight="1">
      <c r="A236" s="36"/>
      <c r="B236" s="37"/>
      <c r="C236" s="181" t="s">
        <v>562</v>
      </c>
      <c r="D236" s="181" t="s">
        <v>170</v>
      </c>
      <c r="E236" s="182" t="s">
        <v>1530</v>
      </c>
      <c r="F236" s="183" t="s">
        <v>1531</v>
      </c>
      <c r="G236" s="184" t="s">
        <v>678</v>
      </c>
      <c r="H236" s="185">
        <v>1</v>
      </c>
      <c r="I236" s="186"/>
      <c r="J236" s="187">
        <f>ROUND(I236*H236,2)</f>
        <v>0</v>
      </c>
      <c r="K236" s="183" t="s">
        <v>369</v>
      </c>
      <c r="L236" s="41"/>
      <c r="M236" s="188" t="s">
        <v>21</v>
      </c>
      <c r="N236" s="189" t="s">
        <v>44</v>
      </c>
      <c r="O236" s="66"/>
      <c r="P236" s="190">
        <f>O236*H236</f>
        <v>0</v>
      </c>
      <c r="Q236" s="190">
        <v>0</v>
      </c>
      <c r="R236" s="190">
        <f>Q236*H236</f>
        <v>0</v>
      </c>
      <c r="S236" s="190">
        <v>0</v>
      </c>
      <c r="T236" s="191">
        <f>S236*H236</f>
        <v>0</v>
      </c>
      <c r="U236" s="36"/>
      <c r="V236" s="36"/>
      <c r="W236" s="36"/>
      <c r="X236" s="36"/>
      <c r="Y236" s="36"/>
      <c r="Z236" s="36"/>
      <c r="AA236" s="36"/>
      <c r="AB236" s="36"/>
      <c r="AC236" s="36"/>
      <c r="AD236" s="36"/>
      <c r="AE236" s="36"/>
      <c r="AR236" s="192" t="s">
        <v>663</v>
      </c>
      <c r="AT236" s="192" t="s">
        <v>170</v>
      </c>
      <c r="AU236" s="192" t="s">
        <v>83</v>
      </c>
      <c r="AY236" s="19" t="s">
        <v>167</v>
      </c>
      <c r="BE236" s="193">
        <f>IF(N236="základní",J236,0)</f>
        <v>0</v>
      </c>
      <c r="BF236" s="193">
        <f>IF(N236="snížená",J236,0)</f>
        <v>0</v>
      </c>
      <c r="BG236" s="193">
        <f>IF(N236="zákl. přenesená",J236,0)</f>
        <v>0</v>
      </c>
      <c r="BH236" s="193">
        <f>IF(N236="sníž. přenesená",J236,0)</f>
        <v>0</v>
      </c>
      <c r="BI236" s="193">
        <f>IF(N236="nulová",J236,0)</f>
        <v>0</v>
      </c>
      <c r="BJ236" s="19" t="s">
        <v>81</v>
      </c>
      <c r="BK236" s="193">
        <f>ROUND(I236*H236,2)</f>
        <v>0</v>
      </c>
      <c r="BL236" s="19" t="s">
        <v>663</v>
      </c>
      <c r="BM236" s="192" t="s">
        <v>918</v>
      </c>
    </row>
    <row r="237" spans="2:51" s="13" customFormat="1" ht="11.25">
      <c r="B237" s="199"/>
      <c r="C237" s="200"/>
      <c r="D237" s="201" t="s">
        <v>178</v>
      </c>
      <c r="E237" s="202" t="s">
        <v>21</v>
      </c>
      <c r="F237" s="203" t="s">
        <v>1438</v>
      </c>
      <c r="G237" s="200"/>
      <c r="H237" s="204">
        <v>1</v>
      </c>
      <c r="I237" s="205"/>
      <c r="J237" s="200"/>
      <c r="K237" s="200"/>
      <c r="L237" s="206"/>
      <c r="M237" s="207"/>
      <c r="N237" s="208"/>
      <c r="O237" s="208"/>
      <c r="P237" s="208"/>
      <c r="Q237" s="208"/>
      <c r="R237" s="208"/>
      <c r="S237" s="208"/>
      <c r="T237" s="209"/>
      <c r="AT237" s="210" t="s">
        <v>178</v>
      </c>
      <c r="AU237" s="210" t="s">
        <v>83</v>
      </c>
      <c r="AV237" s="13" t="s">
        <v>83</v>
      </c>
      <c r="AW237" s="13" t="s">
        <v>34</v>
      </c>
      <c r="AX237" s="13" t="s">
        <v>73</v>
      </c>
      <c r="AY237" s="210" t="s">
        <v>167</v>
      </c>
    </row>
    <row r="238" spans="2:51" s="16" customFormat="1" ht="11.25">
      <c r="B238" s="232"/>
      <c r="C238" s="233"/>
      <c r="D238" s="201" t="s">
        <v>178</v>
      </c>
      <c r="E238" s="234" t="s">
        <v>21</v>
      </c>
      <c r="F238" s="235" t="s">
        <v>230</v>
      </c>
      <c r="G238" s="233"/>
      <c r="H238" s="236">
        <v>1</v>
      </c>
      <c r="I238" s="237"/>
      <c r="J238" s="233"/>
      <c r="K238" s="233"/>
      <c r="L238" s="238"/>
      <c r="M238" s="239"/>
      <c r="N238" s="240"/>
      <c r="O238" s="240"/>
      <c r="P238" s="240"/>
      <c r="Q238" s="240"/>
      <c r="R238" s="240"/>
      <c r="S238" s="240"/>
      <c r="T238" s="241"/>
      <c r="AT238" s="242" t="s">
        <v>178</v>
      </c>
      <c r="AU238" s="242" t="s">
        <v>83</v>
      </c>
      <c r="AV238" s="16" t="s">
        <v>174</v>
      </c>
      <c r="AW238" s="16" t="s">
        <v>34</v>
      </c>
      <c r="AX238" s="16" t="s">
        <v>81</v>
      </c>
      <c r="AY238" s="242" t="s">
        <v>167</v>
      </c>
    </row>
    <row r="239" spans="1:65" s="2" customFormat="1" ht="16.5" customHeight="1">
      <c r="A239" s="36"/>
      <c r="B239" s="37"/>
      <c r="C239" s="181" t="s">
        <v>572</v>
      </c>
      <c r="D239" s="181" t="s">
        <v>170</v>
      </c>
      <c r="E239" s="182" t="s">
        <v>1532</v>
      </c>
      <c r="F239" s="183" t="s">
        <v>1533</v>
      </c>
      <c r="G239" s="184" t="s">
        <v>656</v>
      </c>
      <c r="H239" s="185">
        <v>540</v>
      </c>
      <c r="I239" s="186"/>
      <c r="J239" s="187">
        <f>ROUND(I239*H239,2)</f>
        <v>0</v>
      </c>
      <c r="K239" s="183" t="s">
        <v>369</v>
      </c>
      <c r="L239" s="41"/>
      <c r="M239" s="188" t="s">
        <v>21</v>
      </c>
      <c r="N239" s="189" t="s">
        <v>44</v>
      </c>
      <c r="O239" s="66"/>
      <c r="P239" s="190">
        <f>O239*H239</f>
        <v>0</v>
      </c>
      <c r="Q239" s="190">
        <v>0</v>
      </c>
      <c r="R239" s="190">
        <f>Q239*H239</f>
        <v>0</v>
      </c>
      <c r="S239" s="190">
        <v>0</v>
      </c>
      <c r="T239" s="191">
        <f>S239*H239</f>
        <v>0</v>
      </c>
      <c r="U239" s="36"/>
      <c r="V239" s="36"/>
      <c r="W239" s="36"/>
      <c r="X239" s="36"/>
      <c r="Y239" s="36"/>
      <c r="Z239" s="36"/>
      <c r="AA239" s="36"/>
      <c r="AB239" s="36"/>
      <c r="AC239" s="36"/>
      <c r="AD239" s="36"/>
      <c r="AE239" s="36"/>
      <c r="AR239" s="192" t="s">
        <v>663</v>
      </c>
      <c r="AT239" s="192" t="s">
        <v>170</v>
      </c>
      <c r="AU239" s="192" t="s">
        <v>83</v>
      </c>
      <c r="AY239" s="19" t="s">
        <v>167</v>
      </c>
      <c r="BE239" s="193">
        <f>IF(N239="základní",J239,0)</f>
        <v>0</v>
      </c>
      <c r="BF239" s="193">
        <f>IF(N239="snížená",J239,0)</f>
        <v>0</v>
      </c>
      <c r="BG239" s="193">
        <f>IF(N239="zákl. přenesená",J239,0)</f>
        <v>0</v>
      </c>
      <c r="BH239" s="193">
        <f>IF(N239="sníž. přenesená",J239,0)</f>
        <v>0</v>
      </c>
      <c r="BI239" s="193">
        <f>IF(N239="nulová",J239,0)</f>
        <v>0</v>
      </c>
      <c r="BJ239" s="19" t="s">
        <v>81</v>
      </c>
      <c r="BK239" s="193">
        <f>ROUND(I239*H239,2)</f>
        <v>0</v>
      </c>
      <c r="BL239" s="19" t="s">
        <v>663</v>
      </c>
      <c r="BM239" s="192" t="s">
        <v>929</v>
      </c>
    </row>
    <row r="240" spans="2:51" s="13" customFormat="1" ht="11.25">
      <c r="B240" s="199"/>
      <c r="C240" s="200"/>
      <c r="D240" s="201" t="s">
        <v>178</v>
      </c>
      <c r="E240" s="202" t="s">
        <v>21</v>
      </c>
      <c r="F240" s="203" t="s">
        <v>1534</v>
      </c>
      <c r="G240" s="200"/>
      <c r="H240" s="204">
        <v>540</v>
      </c>
      <c r="I240" s="205"/>
      <c r="J240" s="200"/>
      <c r="K240" s="200"/>
      <c r="L240" s="206"/>
      <c r="M240" s="207"/>
      <c r="N240" s="208"/>
      <c r="O240" s="208"/>
      <c r="P240" s="208"/>
      <c r="Q240" s="208"/>
      <c r="R240" s="208"/>
      <c r="S240" s="208"/>
      <c r="T240" s="209"/>
      <c r="AT240" s="210" t="s">
        <v>178</v>
      </c>
      <c r="AU240" s="210" t="s">
        <v>83</v>
      </c>
      <c r="AV240" s="13" t="s">
        <v>83</v>
      </c>
      <c r="AW240" s="13" t="s">
        <v>34</v>
      </c>
      <c r="AX240" s="13" t="s">
        <v>73</v>
      </c>
      <c r="AY240" s="210" t="s">
        <v>167</v>
      </c>
    </row>
    <row r="241" spans="2:51" s="16" customFormat="1" ht="11.25">
      <c r="B241" s="232"/>
      <c r="C241" s="233"/>
      <c r="D241" s="201" t="s">
        <v>178</v>
      </c>
      <c r="E241" s="234" t="s">
        <v>21</v>
      </c>
      <c r="F241" s="235" t="s">
        <v>230</v>
      </c>
      <c r="G241" s="233"/>
      <c r="H241" s="236">
        <v>540</v>
      </c>
      <c r="I241" s="237"/>
      <c r="J241" s="233"/>
      <c r="K241" s="233"/>
      <c r="L241" s="238"/>
      <c r="M241" s="239"/>
      <c r="N241" s="240"/>
      <c r="O241" s="240"/>
      <c r="P241" s="240"/>
      <c r="Q241" s="240"/>
      <c r="R241" s="240"/>
      <c r="S241" s="240"/>
      <c r="T241" s="241"/>
      <c r="AT241" s="242" t="s">
        <v>178</v>
      </c>
      <c r="AU241" s="242" t="s">
        <v>83</v>
      </c>
      <c r="AV241" s="16" t="s">
        <v>174</v>
      </c>
      <c r="AW241" s="16" t="s">
        <v>34</v>
      </c>
      <c r="AX241" s="16" t="s">
        <v>81</v>
      </c>
      <c r="AY241" s="242" t="s">
        <v>167</v>
      </c>
    </row>
    <row r="242" spans="1:65" s="2" customFormat="1" ht="16.5" customHeight="1">
      <c r="A242" s="36"/>
      <c r="B242" s="37"/>
      <c r="C242" s="181" t="s">
        <v>580</v>
      </c>
      <c r="D242" s="181" t="s">
        <v>170</v>
      </c>
      <c r="E242" s="182" t="s">
        <v>1535</v>
      </c>
      <c r="F242" s="183" t="s">
        <v>1536</v>
      </c>
      <c r="G242" s="184" t="s">
        <v>656</v>
      </c>
      <c r="H242" s="185">
        <v>540</v>
      </c>
      <c r="I242" s="186"/>
      <c r="J242" s="187">
        <f>ROUND(I242*H242,2)</f>
        <v>0</v>
      </c>
      <c r="K242" s="183" t="s">
        <v>369</v>
      </c>
      <c r="L242" s="41"/>
      <c r="M242" s="188" t="s">
        <v>21</v>
      </c>
      <c r="N242" s="189" t="s">
        <v>44</v>
      </c>
      <c r="O242" s="66"/>
      <c r="P242" s="190">
        <f>O242*H242</f>
        <v>0</v>
      </c>
      <c r="Q242" s="190">
        <v>0</v>
      </c>
      <c r="R242" s="190">
        <f>Q242*H242</f>
        <v>0</v>
      </c>
      <c r="S242" s="190">
        <v>0</v>
      </c>
      <c r="T242" s="191">
        <f>S242*H242</f>
        <v>0</v>
      </c>
      <c r="U242" s="36"/>
      <c r="V242" s="36"/>
      <c r="W242" s="36"/>
      <c r="X242" s="36"/>
      <c r="Y242" s="36"/>
      <c r="Z242" s="36"/>
      <c r="AA242" s="36"/>
      <c r="AB242" s="36"/>
      <c r="AC242" s="36"/>
      <c r="AD242" s="36"/>
      <c r="AE242" s="36"/>
      <c r="AR242" s="192" t="s">
        <v>663</v>
      </c>
      <c r="AT242" s="192" t="s">
        <v>170</v>
      </c>
      <c r="AU242" s="192" t="s">
        <v>83</v>
      </c>
      <c r="AY242" s="19" t="s">
        <v>167</v>
      </c>
      <c r="BE242" s="193">
        <f>IF(N242="základní",J242,0)</f>
        <v>0</v>
      </c>
      <c r="BF242" s="193">
        <f>IF(N242="snížená",J242,0)</f>
        <v>0</v>
      </c>
      <c r="BG242" s="193">
        <f>IF(N242="zákl. přenesená",J242,0)</f>
        <v>0</v>
      </c>
      <c r="BH242" s="193">
        <f>IF(N242="sníž. přenesená",J242,0)</f>
        <v>0</v>
      </c>
      <c r="BI242" s="193">
        <f>IF(N242="nulová",J242,0)</f>
        <v>0</v>
      </c>
      <c r="BJ242" s="19" t="s">
        <v>81</v>
      </c>
      <c r="BK242" s="193">
        <f>ROUND(I242*H242,2)</f>
        <v>0</v>
      </c>
      <c r="BL242" s="19" t="s">
        <v>663</v>
      </c>
      <c r="BM242" s="192" t="s">
        <v>939</v>
      </c>
    </row>
    <row r="243" spans="2:51" s="13" customFormat="1" ht="11.25">
      <c r="B243" s="199"/>
      <c r="C243" s="200"/>
      <c r="D243" s="201" t="s">
        <v>178</v>
      </c>
      <c r="E243" s="202" t="s">
        <v>21</v>
      </c>
      <c r="F243" s="203" t="s">
        <v>1534</v>
      </c>
      <c r="G243" s="200"/>
      <c r="H243" s="204">
        <v>540</v>
      </c>
      <c r="I243" s="205"/>
      <c r="J243" s="200"/>
      <c r="K243" s="200"/>
      <c r="L243" s="206"/>
      <c r="M243" s="207"/>
      <c r="N243" s="208"/>
      <c r="O243" s="208"/>
      <c r="P243" s="208"/>
      <c r="Q243" s="208"/>
      <c r="R243" s="208"/>
      <c r="S243" s="208"/>
      <c r="T243" s="209"/>
      <c r="AT243" s="210" t="s">
        <v>178</v>
      </c>
      <c r="AU243" s="210" t="s">
        <v>83</v>
      </c>
      <c r="AV243" s="13" t="s">
        <v>83</v>
      </c>
      <c r="AW243" s="13" t="s">
        <v>34</v>
      </c>
      <c r="AX243" s="13" t="s">
        <v>73</v>
      </c>
      <c r="AY243" s="210" t="s">
        <v>167</v>
      </c>
    </row>
    <row r="244" spans="2:51" s="16" customFormat="1" ht="11.25">
      <c r="B244" s="232"/>
      <c r="C244" s="233"/>
      <c r="D244" s="201" t="s">
        <v>178</v>
      </c>
      <c r="E244" s="234" t="s">
        <v>21</v>
      </c>
      <c r="F244" s="235" t="s">
        <v>230</v>
      </c>
      <c r="G244" s="233"/>
      <c r="H244" s="236">
        <v>540</v>
      </c>
      <c r="I244" s="237"/>
      <c r="J244" s="233"/>
      <c r="K244" s="233"/>
      <c r="L244" s="238"/>
      <c r="M244" s="239"/>
      <c r="N244" s="240"/>
      <c r="O244" s="240"/>
      <c r="P244" s="240"/>
      <c r="Q244" s="240"/>
      <c r="R244" s="240"/>
      <c r="S244" s="240"/>
      <c r="T244" s="241"/>
      <c r="AT244" s="242" t="s">
        <v>178</v>
      </c>
      <c r="AU244" s="242" t="s">
        <v>83</v>
      </c>
      <c r="AV244" s="16" t="s">
        <v>174</v>
      </c>
      <c r="AW244" s="16" t="s">
        <v>34</v>
      </c>
      <c r="AX244" s="16" t="s">
        <v>81</v>
      </c>
      <c r="AY244" s="242" t="s">
        <v>167</v>
      </c>
    </row>
    <row r="245" spans="1:65" s="2" customFormat="1" ht="24.2" customHeight="1">
      <c r="A245" s="36"/>
      <c r="B245" s="37"/>
      <c r="C245" s="181" t="s">
        <v>586</v>
      </c>
      <c r="D245" s="181" t="s">
        <v>170</v>
      </c>
      <c r="E245" s="182" t="s">
        <v>1537</v>
      </c>
      <c r="F245" s="183" t="s">
        <v>1538</v>
      </c>
      <c r="G245" s="184" t="s">
        <v>678</v>
      </c>
      <c r="H245" s="185">
        <v>1</v>
      </c>
      <c r="I245" s="186"/>
      <c r="J245" s="187">
        <f>ROUND(I245*H245,2)</f>
        <v>0</v>
      </c>
      <c r="K245" s="183" t="s">
        <v>369</v>
      </c>
      <c r="L245" s="41"/>
      <c r="M245" s="188" t="s">
        <v>21</v>
      </c>
      <c r="N245" s="189" t="s">
        <v>44</v>
      </c>
      <c r="O245" s="66"/>
      <c r="P245" s="190">
        <f>O245*H245</f>
        <v>0</v>
      </c>
      <c r="Q245" s="190">
        <v>0</v>
      </c>
      <c r="R245" s="190">
        <f>Q245*H245</f>
        <v>0</v>
      </c>
      <c r="S245" s="190">
        <v>0</v>
      </c>
      <c r="T245" s="191">
        <f>S245*H245</f>
        <v>0</v>
      </c>
      <c r="U245" s="36"/>
      <c r="V245" s="36"/>
      <c r="W245" s="36"/>
      <c r="X245" s="36"/>
      <c r="Y245" s="36"/>
      <c r="Z245" s="36"/>
      <c r="AA245" s="36"/>
      <c r="AB245" s="36"/>
      <c r="AC245" s="36"/>
      <c r="AD245" s="36"/>
      <c r="AE245" s="36"/>
      <c r="AR245" s="192" t="s">
        <v>663</v>
      </c>
      <c r="AT245" s="192" t="s">
        <v>170</v>
      </c>
      <c r="AU245" s="192" t="s">
        <v>83</v>
      </c>
      <c r="AY245" s="19" t="s">
        <v>167</v>
      </c>
      <c r="BE245" s="193">
        <f>IF(N245="základní",J245,0)</f>
        <v>0</v>
      </c>
      <c r="BF245" s="193">
        <f>IF(N245="snížená",J245,0)</f>
        <v>0</v>
      </c>
      <c r="BG245" s="193">
        <f>IF(N245="zákl. přenesená",J245,0)</f>
        <v>0</v>
      </c>
      <c r="BH245" s="193">
        <f>IF(N245="sníž. přenesená",J245,0)</f>
        <v>0</v>
      </c>
      <c r="BI245" s="193">
        <f>IF(N245="nulová",J245,0)</f>
        <v>0</v>
      </c>
      <c r="BJ245" s="19" t="s">
        <v>81</v>
      </c>
      <c r="BK245" s="193">
        <f>ROUND(I245*H245,2)</f>
        <v>0</v>
      </c>
      <c r="BL245" s="19" t="s">
        <v>663</v>
      </c>
      <c r="BM245" s="192" t="s">
        <v>952</v>
      </c>
    </row>
    <row r="246" spans="2:51" s="13" customFormat="1" ht="11.25">
      <c r="B246" s="199"/>
      <c r="C246" s="200"/>
      <c r="D246" s="201" t="s">
        <v>178</v>
      </c>
      <c r="E246" s="202" t="s">
        <v>21</v>
      </c>
      <c r="F246" s="203" t="s">
        <v>1438</v>
      </c>
      <c r="G246" s="200"/>
      <c r="H246" s="204">
        <v>1</v>
      </c>
      <c r="I246" s="205"/>
      <c r="J246" s="200"/>
      <c r="K246" s="200"/>
      <c r="L246" s="206"/>
      <c r="M246" s="207"/>
      <c r="N246" s="208"/>
      <c r="O246" s="208"/>
      <c r="P246" s="208"/>
      <c r="Q246" s="208"/>
      <c r="R246" s="208"/>
      <c r="S246" s="208"/>
      <c r="T246" s="209"/>
      <c r="AT246" s="210" t="s">
        <v>178</v>
      </c>
      <c r="AU246" s="210" t="s">
        <v>83</v>
      </c>
      <c r="AV246" s="13" t="s">
        <v>83</v>
      </c>
      <c r="AW246" s="13" t="s">
        <v>34</v>
      </c>
      <c r="AX246" s="13" t="s">
        <v>73</v>
      </c>
      <c r="AY246" s="210" t="s">
        <v>167</v>
      </c>
    </row>
    <row r="247" spans="2:51" s="16" customFormat="1" ht="11.25">
      <c r="B247" s="232"/>
      <c r="C247" s="233"/>
      <c r="D247" s="201" t="s">
        <v>178</v>
      </c>
      <c r="E247" s="234" t="s">
        <v>21</v>
      </c>
      <c r="F247" s="235" t="s">
        <v>230</v>
      </c>
      <c r="G247" s="233"/>
      <c r="H247" s="236">
        <v>1</v>
      </c>
      <c r="I247" s="237"/>
      <c r="J247" s="233"/>
      <c r="K247" s="233"/>
      <c r="L247" s="238"/>
      <c r="M247" s="239"/>
      <c r="N247" s="240"/>
      <c r="O247" s="240"/>
      <c r="P247" s="240"/>
      <c r="Q247" s="240"/>
      <c r="R247" s="240"/>
      <c r="S247" s="240"/>
      <c r="T247" s="241"/>
      <c r="AT247" s="242" t="s">
        <v>178</v>
      </c>
      <c r="AU247" s="242" t="s">
        <v>83</v>
      </c>
      <c r="AV247" s="16" t="s">
        <v>174</v>
      </c>
      <c r="AW247" s="16" t="s">
        <v>34</v>
      </c>
      <c r="AX247" s="16" t="s">
        <v>81</v>
      </c>
      <c r="AY247" s="242" t="s">
        <v>167</v>
      </c>
    </row>
    <row r="248" spans="1:65" s="2" customFormat="1" ht="16.5" customHeight="1">
      <c r="A248" s="36"/>
      <c r="B248" s="37"/>
      <c r="C248" s="181" t="s">
        <v>592</v>
      </c>
      <c r="D248" s="181" t="s">
        <v>170</v>
      </c>
      <c r="E248" s="182" t="s">
        <v>1539</v>
      </c>
      <c r="F248" s="183" t="s">
        <v>1540</v>
      </c>
      <c r="G248" s="184" t="s">
        <v>656</v>
      </c>
      <c r="H248" s="185">
        <v>36</v>
      </c>
      <c r="I248" s="186"/>
      <c r="J248" s="187">
        <f>ROUND(I248*H248,2)</f>
        <v>0</v>
      </c>
      <c r="K248" s="183" t="s">
        <v>369</v>
      </c>
      <c r="L248" s="41"/>
      <c r="M248" s="188" t="s">
        <v>21</v>
      </c>
      <c r="N248" s="189" t="s">
        <v>44</v>
      </c>
      <c r="O248" s="66"/>
      <c r="P248" s="190">
        <f>O248*H248</f>
        <v>0</v>
      </c>
      <c r="Q248" s="190">
        <v>0</v>
      </c>
      <c r="R248" s="190">
        <f>Q248*H248</f>
        <v>0</v>
      </c>
      <c r="S248" s="190">
        <v>0</v>
      </c>
      <c r="T248" s="191">
        <f>S248*H248</f>
        <v>0</v>
      </c>
      <c r="U248" s="36"/>
      <c r="V248" s="36"/>
      <c r="W248" s="36"/>
      <c r="X248" s="36"/>
      <c r="Y248" s="36"/>
      <c r="Z248" s="36"/>
      <c r="AA248" s="36"/>
      <c r="AB248" s="36"/>
      <c r="AC248" s="36"/>
      <c r="AD248" s="36"/>
      <c r="AE248" s="36"/>
      <c r="AR248" s="192" t="s">
        <v>663</v>
      </c>
      <c r="AT248" s="192" t="s">
        <v>170</v>
      </c>
      <c r="AU248" s="192" t="s">
        <v>83</v>
      </c>
      <c r="AY248" s="19" t="s">
        <v>167</v>
      </c>
      <c r="BE248" s="193">
        <f>IF(N248="základní",J248,0)</f>
        <v>0</v>
      </c>
      <c r="BF248" s="193">
        <f>IF(N248="snížená",J248,0)</f>
        <v>0</v>
      </c>
      <c r="BG248" s="193">
        <f>IF(N248="zákl. přenesená",J248,0)</f>
        <v>0</v>
      </c>
      <c r="BH248" s="193">
        <f>IF(N248="sníž. přenesená",J248,0)</f>
        <v>0</v>
      </c>
      <c r="BI248" s="193">
        <f>IF(N248="nulová",J248,0)</f>
        <v>0</v>
      </c>
      <c r="BJ248" s="19" t="s">
        <v>81</v>
      </c>
      <c r="BK248" s="193">
        <f>ROUND(I248*H248,2)</f>
        <v>0</v>
      </c>
      <c r="BL248" s="19" t="s">
        <v>663</v>
      </c>
      <c r="BM248" s="192" t="s">
        <v>972</v>
      </c>
    </row>
    <row r="249" spans="2:51" s="13" customFormat="1" ht="11.25">
      <c r="B249" s="199"/>
      <c r="C249" s="200"/>
      <c r="D249" s="201" t="s">
        <v>178</v>
      </c>
      <c r="E249" s="202" t="s">
        <v>21</v>
      </c>
      <c r="F249" s="203" t="s">
        <v>1541</v>
      </c>
      <c r="G249" s="200"/>
      <c r="H249" s="204">
        <v>36</v>
      </c>
      <c r="I249" s="205"/>
      <c r="J249" s="200"/>
      <c r="K249" s="200"/>
      <c r="L249" s="206"/>
      <c r="M249" s="207"/>
      <c r="N249" s="208"/>
      <c r="O249" s="208"/>
      <c r="P249" s="208"/>
      <c r="Q249" s="208"/>
      <c r="R249" s="208"/>
      <c r="S249" s="208"/>
      <c r="T249" s="209"/>
      <c r="AT249" s="210" t="s">
        <v>178</v>
      </c>
      <c r="AU249" s="210" t="s">
        <v>83</v>
      </c>
      <c r="AV249" s="13" t="s">
        <v>83</v>
      </c>
      <c r="AW249" s="13" t="s">
        <v>34</v>
      </c>
      <c r="AX249" s="13" t="s">
        <v>73</v>
      </c>
      <c r="AY249" s="210" t="s">
        <v>167</v>
      </c>
    </row>
    <row r="250" spans="2:51" s="16" customFormat="1" ht="11.25">
      <c r="B250" s="232"/>
      <c r="C250" s="233"/>
      <c r="D250" s="201" t="s">
        <v>178</v>
      </c>
      <c r="E250" s="234" t="s">
        <v>21</v>
      </c>
      <c r="F250" s="235" t="s">
        <v>230</v>
      </c>
      <c r="G250" s="233"/>
      <c r="H250" s="236">
        <v>36</v>
      </c>
      <c r="I250" s="237"/>
      <c r="J250" s="233"/>
      <c r="K250" s="233"/>
      <c r="L250" s="238"/>
      <c r="M250" s="239"/>
      <c r="N250" s="240"/>
      <c r="O250" s="240"/>
      <c r="P250" s="240"/>
      <c r="Q250" s="240"/>
      <c r="R250" s="240"/>
      <c r="S250" s="240"/>
      <c r="T250" s="241"/>
      <c r="AT250" s="242" t="s">
        <v>178</v>
      </c>
      <c r="AU250" s="242" t="s">
        <v>83</v>
      </c>
      <c r="AV250" s="16" t="s">
        <v>174</v>
      </c>
      <c r="AW250" s="16" t="s">
        <v>34</v>
      </c>
      <c r="AX250" s="16" t="s">
        <v>81</v>
      </c>
      <c r="AY250" s="242" t="s">
        <v>167</v>
      </c>
    </row>
    <row r="251" spans="1:65" s="2" customFormat="1" ht="16.5" customHeight="1">
      <c r="A251" s="36"/>
      <c r="B251" s="37"/>
      <c r="C251" s="181" t="s">
        <v>597</v>
      </c>
      <c r="D251" s="181" t="s">
        <v>170</v>
      </c>
      <c r="E251" s="182" t="s">
        <v>1542</v>
      </c>
      <c r="F251" s="183" t="s">
        <v>1543</v>
      </c>
      <c r="G251" s="184" t="s">
        <v>656</v>
      </c>
      <c r="H251" s="185">
        <v>12</v>
      </c>
      <c r="I251" s="186"/>
      <c r="J251" s="187">
        <f>ROUND(I251*H251,2)</f>
        <v>0</v>
      </c>
      <c r="K251" s="183" t="s">
        <v>369</v>
      </c>
      <c r="L251" s="41"/>
      <c r="M251" s="188" t="s">
        <v>21</v>
      </c>
      <c r="N251" s="189" t="s">
        <v>44</v>
      </c>
      <c r="O251" s="66"/>
      <c r="P251" s="190">
        <f>O251*H251</f>
        <v>0</v>
      </c>
      <c r="Q251" s="190">
        <v>0</v>
      </c>
      <c r="R251" s="190">
        <f>Q251*H251</f>
        <v>0</v>
      </c>
      <c r="S251" s="190">
        <v>0</v>
      </c>
      <c r="T251" s="191">
        <f>S251*H251</f>
        <v>0</v>
      </c>
      <c r="U251" s="36"/>
      <c r="V251" s="36"/>
      <c r="W251" s="36"/>
      <c r="X251" s="36"/>
      <c r="Y251" s="36"/>
      <c r="Z251" s="36"/>
      <c r="AA251" s="36"/>
      <c r="AB251" s="36"/>
      <c r="AC251" s="36"/>
      <c r="AD251" s="36"/>
      <c r="AE251" s="36"/>
      <c r="AR251" s="192" t="s">
        <v>663</v>
      </c>
      <c r="AT251" s="192" t="s">
        <v>170</v>
      </c>
      <c r="AU251" s="192" t="s">
        <v>83</v>
      </c>
      <c r="AY251" s="19" t="s">
        <v>167</v>
      </c>
      <c r="BE251" s="193">
        <f>IF(N251="základní",J251,0)</f>
        <v>0</v>
      </c>
      <c r="BF251" s="193">
        <f>IF(N251="snížená",J251,0)</f>
        <v>0</v>
      </c>
      <c r="BG251" s="193">
        <f>IF(N251="zákl. přenesená",J251,0)</f>
        <v>0</v>
      </c>
      <c r="BH251" s="193">
        <f>IF(N251="sníž. přenesená",J251,0)</f>
        <v>0</v>
      </c>
      <c r="BI251" s="193">
        <f>IF(N251="nulová",J251,0)</f>
        <v>0</v>
      </c>
      <c r="BJ251" s="19" t="s">
        <v>81</v>
      </c>
      <c r="BK251" s="193">
        <f>ROUND(I251*H251,2)</f>
        <v>0</v>
      </c>
      <c r="BL251" s="19" t="s">
        <v>663</v>
      </c>
      <c r="BM251" s="192" t="s">
        <v>981</v>
      </c>
    </row>
    <row r="252" spans="2:51" s="13" customFormat="1" ht="11.25">
      <c r="B252" s="199"/>
      <c r="C252" s="200"/>
      <c r="D252" s="201" t="s">
        <v>178</v>
      </c>
      <c r="E252" s="202" t="s">
        <v>21</v>
      </c>
      <c r="F252" s="203" t="s">
        <v>1544</v>
      </c>
      <c r="G252" s="200"/>
      <c r="H252" s="204">
        <v>12</v>
      </c>
      <c r="I252" s="205"/>
      <c r="J252" s="200"/>
      <c r="K252" s="200"/>
      <c r="L252" s="206"/>
      <c r="M252" s="207"/>
      <c r="N252" s="208"/>
      <c r="O252" s="208"/>
      <c r="P252" s="208"/>
      <c r="Q252" s="208"/>
      <c r="R252" s="208"/>
      <c r="S252" s="208"/>
      <c r="T252" s="209"/>
      <c r="AT252" s="210" t="s">
        <v>178</v>
      </c>
      <c r="AU252" s="210" t="s">
        <v>83</v>
      </c>
      <c r="AV252" s="13" t="s">
        <v>83</v>
      </c>
      <c r="AW252" s="13" t="s">
        <v>34</v>
      </c>
      <c r="AX252" s="13" t="s">
        <v>73</v>
      </c>
      <c r="AY252" s="210" t="s">
        <v>167</v>
      </c>
    </row>
    <row r="253" spans="2:51" s="16" customFormat="1" ht="11.25">
      <c r="B253" s="232"/>
      <c r="C253" s="233"/>
      <c r="D253" s="201" t="s">
        <v>178</v>
      </c>
      <c r="E253" s="234" t="s">
        <v>21</v>
      </c>
      <c r="F253" s="235" t="s">
        <v>230</v>
      </c>
      <c r="G253" s="233"/>
      <c r="H253" s="236">
        <v>12</v>
      </c>
      <c r="I253" s="237"/>
      <c r="J253" s="233"/>
      <c r="K253" s="233"/>
      <c r="L253" s="238"/>
      <c r="M253" s="239"/>
      <c r="N253" s="240"/>
      <c r="O253" s="240"/>
      <c r="P253" s="240"/>
      <c r="Q253" s="240"/>
      <c r="R253" s="240"/>
      <c r="S253" s="240"/>
      <c r="T253" s="241"/>
      <c r="AT253" s="242" t="s">
        <v>178</v>
      </c>
      <c r="AU253" s="242" t="s">
        <v>83</v>
      </c>
      <c r="AV253" s="16" t="s">
        <v>174</v>
      </c>
      <c r="AW253" s="16" t="s">
        <v>34</v>
      </c>
      <c r="AX253" s="16" t="s">
        <v>81</v>
      </c>
      <c r="AY253" s="242" t="s">
        <v>167</v>
      </c>
    </row>
    <row r="254" spans="1:65" s="2" customFormat="1" ht="37.9" customHeight="1">
      <c r="A254" s="36"/>
      <c r="B254" s="37"/>
      <c r="C254" s="181" t="s">
        <v>607</v>
      </c>
      <c r="D254" s="181" t="s">
        <v>170</v>
      </c>
      <c r="E254" s="182" t="s">
        <v>1545</v>
      </c>
      <c r="F254" s="183" t="s">
        <v>1546</v>
      </c>
      <c r="G254" s="184" t="s">
        <v>391</v>
      </c>
      <c r="H254" s="185">
        <v>40</v>
      </c>
      <c r="I254" s="186"/>
      <c r="J254" s="187">
        <f>ROUND(I254*H254,2)</f>
        <v>0</v>
      </c>
      <c r="K254" s="183" t="s">
        <v>369</v>
      </c>
      <c r="L254" s="41"/>
      <c r="M254" s="188" t="s">
        <v>21</v>
      </c>
      <c r="N254" s="189" t="s">
        <v>44</v>
      </c>
      <c r="O254" s="66"/>
      <c r="P254" s="190">
        <f>O254*H254</f>
        <v>0</v>
      </c>
      <c r="Q254" s="190">
        <v>0</v>
      </c>
      <c r="R254" s="190">
        <f>Q254*H254</f>
        <v>0</v>
      </c>
      <c r="S254" s="190">
        <v>0</v>
      </c>
      <c r="T254" s="191">
        <f>S254*H254</f>
        <v>0</v>
      </c>
      <c r="U254" s="36"/>
      <c r="V254" s="36"/>
      <c r="W254" s="36"/>
      <c r="X254" s="36"/>
      <c r="Y254" s="36"/>
      <c r="Z254" s="36"/>
      <c r="AA254" s="36"/>
      <c r="AB254" s="36"/>
      <c r="AC254" s="36"/>
      <c r="AD254" s="36"/>
      <c r="AE254" s="36"/>
      <c r="AR254" s="192" t="s">
        <v>663</v>
      </c>
      <c r="AT254" s="192" t="s">
        <v>170</v>
      </c>
      <c r="AU254" s="192" t="s">
        <v>83</v>
      </c>
      <c r="AY254" s="19" t="s">
        <v>167</v>
      </c>
      <c r="BE254" s="193">
        <f>IF(N254="základní",J254,0)</f>
        <v>0</v>
      </c>
      <c r="BF254" s="193">
        <f>IF(N254="snížená",J254,0)</f>
        <v>0</v>
      </c>
      <c r="BG254" s="193">
        <f>IF(N254="zákl. přenesená",J254,0)</f>
        <v>0</v>
      </c>
      <c r="BH254" s="193">
        <f>IF(N254="sníž. přenesená",J254,0)</f>
        <v>0</v>
      </c>
      <c r="BI254" s="193">
        <f>IF(N254="nulová",J254,0)</f>
        <v>0</v>
      </c>
      <c r="BJ254" s="19" t="s">
        <v>81</v>
      </c>
      <c r="BK254" s="193">
        <f>ROUND(I254*H254,2)</f>
        <v>0</v>
      </c>
      <c r="BL254" s="19" t="s">
        <v>663</v>
      </c>
      <c r="BM254" s="192" t="s">
        <v>989</v>
      </c>
    </row>
    <row r="255" spans="2:51" s="13" customFormat="1" ht="11.25">
      <c r="B255" s="199"/>
      <c r="C255" s="200"/>
      <c r="D255" s="201" t="s">
        <v>178</v>
      </c>
      <c r="E255" s="202" t="s">
        <v>21</v>
      </c>
      <c r="F255" s="203" t="s">
        <v>1547</v>
      </c>
      <c r="G255" s="200"/>
      <c r="H255" s="204">
        <v>40</v>
      </c>
      <c r="I255" s="205"/>
      <c r="J255" s="200"/>
      <c r="K255" s="200"/>
      <c r="L255" s="206"/>
      <c r="M255" s="207"/>
      <c r="N255" s="208"/>
      <c r="O255" s="208"/>
      <c r="P255" s="208"/>
      <c r="Q255" s="208"/>
      <c r="R255" s="208"/>
      <c r="S255" s="208"/>
      <c r="T255" s="209"/>
      <c r="AT255" s="210" t="s">
        <v>178</v>
      </c>
      <c r="AU255" s="210" t="s">
        <v>83</v>
      </c>
      <c r="AV255" s="13" t="s">
        <v>83</v>
      </c>
      <c r="AW255" s="13" t="s">
        <v>34</v>
      </c>
      <c r="AX255" s="13" t="s">
        <v>73</v>
      </c>
      <c r="AY255" s="210" t="s">
        <v>167</v>
      </c>
    </row>
    <row r="256" spans="2:51" s="16" customFormat="1" ht="11.25">
      <c r="B256" s="232"/>
      <c r="C256" s="233"/>
      <c r="D256" s="201" t="s">
        <v>178</v>
      </c>
      <c r="E256" s="234" t="s">
        <v>21</v>
      </c>
      <c r="F256" s="235" t="s">
        <v>230</v>
      </c>
      <c r="G256" s="233"/>
      <c r="H256" s="236">
        <v>40</v>
      </c>
      <c r="I256" s="237"/>
      <c r="J256" s="233"/>
      <c r="K256" s="233"/>
      <c r="L256" s="238"/>
      <c r="M256" s="239"/>
      <c r="N256" s="240"/>
      <c r="O256" s="240"/>
      <c r="P256" s="240"/>
      <c r="Q256" s="240"/>
      <c r="R256" s="240"/>
      <c r="S256" s="240"/>
      <c r="T256" s="241"/>
      <c r="AT256" s="242" t="s">
        <v>178</v>
      </c>
      <c r="AU256" s="242" t="s">
        <v>83</v>
      </c>
      <c r="AV256" s="16" t="s">
        <v>174</v>
      </c>
      <c r="AW256" s="16" t="s">
        <v>34</v>
      </c>
      <c r="AX256" s="16" t="s">
        <v>81</v>
      </c>
      <c r="AY256" s="242" t="s">
        <v>167</v>
      </c>
    </row>
    <row r="257" spans="1:65" s="2" customFormat="1" ht="16.5" customHeight="1">
      <c r="A257" s="36"/>
      <c r="B257" s="37"/>
      <c r="C257" s="181" t="s">
        <v>613</v>
      </c>
      <c r="D257" s="181" t="s">
        <v>170</v>
      </c>
      <c r="E257" s="182" t="s">
        <v>1548</v>
      </c>
      <c r="F257" s="183" t="s">
        <v>1549</v>
      </c>
      <c r="G257" s="184" t="s">
        <v>391</v>
      </c>
      <c r="H257" s="185">
        <v>30</v>
      </c>
      <c r="I257" s="186"/>
      <c r="J257" s="187">
        <f>ROUND(I257*H257,2)</f>
        <v>0</v>
      </c>
      <c r="K257" s="183" t="s">
        <v>369</v>
      </c>
      <c r="L257" s="41"/>
      <c r="M257" s="188" t="s">
        <v>21</v>
      </c>
      <c r="N257" s="189" t="s">
        <v>44</v>
      </c>
      <c r="O257" s="66"/>
      <c r="P257" s="190">
        <f>O257*H257</f>
        <v>0</v>
      </c>
      <c r="Q257" s="190">
        <v>0</v>
      </c>
      <c r="R257" s="190">
        <f>Q257*H257</f>
        <v>0</v>
      </c>
      <c r="S257" s="190">
        <v>0</v>
      </c>
      <c r="T257" s="191">
        <f>S257*H257</f>
        <v>0</v>
      </c>
      <c r="U257" s="36"/>
      <c r="V257" s="36"/>
      <c r="W257" s="36"/>
      <c r="X257" s="36"/>
      <c r="Y257" s="36"/>
      <c r="Z257" s="36"/>
      <c r="AA257" s="36"/>
      <c r="AB257" s="36"/>
      <c r="AC257" s="36"/>
      <c r="AD257" s="36"/>
      <c r="AE257" s="36"/>
      <c r="AR257" s="192" t="s">
        <v>663</v>
      </c>
      <c r="AT257" s="192" t="s">
        <v>170</v>
      </c>
      <c r="AU257" s="192" t="s">
        <v>83</v>
      </c>
      <c r="AY257" s="19" t="s">
        <v>167</v>
      </c>
      <c r="BE257" s="193">
        <f>IF(N257="základní",J257,0)</f>
        <v>0</v>
      </c>
      <c r="BF257" s="193">
        <f>IF(N257="snížená",J257,0)</f>
        <v>0</v>
      </c>
      <c r="BG257" s="193">
        <f>IF(N257="zákl. přenesená",J257,0)</f>
        <v>0</v>
      </c>
      <c r="BH257" s="193">
        <f>IF(N257="sníž. přenesená",J257,0)</f>
        <v>0</v>
      </c>
      <c r="BI257" s="193">
        <f>IF(N257="nulová",J257,0)</f>
        <v>0</v>
      </c>
      <c r="BJ257" s="19" t="s">
        <v>81</v>
      </c>
      <c r="BK257" s="193">
        <f>ROUND(I257*H257,2)</f>
        <v>0</v>
      </c>
      <c r="BL257" s="19" t="s">
        <v>663</v>
      </c>
      <c r="BM257" s="192" t="s">
        <v>1000</v>
      </c>
    </row>
    <row r="258" spans="2:51" s="13" customFormat="1" ht="11.25">
      <c r="B258" s="199"/>
      <c r="C258" s="200"/>
      <c r="D258" s="201" t="s">
        <v>178</v>
      </c>
      <c r="E258" s="202" t="s">
        <v>21</v>
      </c>
      <c r="F258" s="203" t="s">
        <v>1458</v>
      </c>
      <c r="G258" s="200"/>
      <c r="H258" s="204">
        <v>30</v>
      </c>
      <c r="I258" s="205"/>
      <c r="J258" s="200"/>
      <c r="K258" s="200"/>
      <c r="L258" s="206"/>
      <c r="M258" s="207"/>
      <c r="N258" s="208"/>
      <c r="O258" s="208"/>
      <c r="P258" s="208"/>
      <c r="Q258" s="208"/>
      <c r="R258" s="208"/>
      <c r="S258" s="208"/>
      <c r="T258" s="209"/>
      <c r="AT258" s="210" t="s">
        <v>178</v>
      </c>
      <c r="AU258" s="210" t="s">
        <v>83</v>
      </c>
      <c r="AV258" s="13" t="s">
        <v>83</v>
      </c>
      <c r="AW258" s="13" t="s">
        <v>34</v>
      </c>
      <c r="AX258" s="13" t="s">
        <v>73</v>
      </c>
      <c r="AY258" s="210" t="s">
        <v>167</v>
      </c>
    </row>
    <row r="259" spans="2:51" s="16" customFormat="1" ht="11.25">
      <c r="B259" s="232"/>
      <c r="C259" s="233"/>
      <c r="D259" s="201" t="s">
        <v>178</v>
      </c>
      <c r="E259" s="234" t="s">
        <v>21</v>
      </c>
      <c r="F259" s="235" t="s">
        <v>230</v>
      </c>
      <c r="G259" s="233"/>
      <c r="H259" s="236">
        <v>30</v>
      </c>
      <c r="I259" s="237"/>
      <c r="J259" s="233"/>
      <c r="K259" s="233"/>
      <c r="L259" s="238"/>
      <c r="M259" s="263"/>
      <c r="N259" s="264"/>
      <c r="O259" s="264"/>
      <c r="P259" s="264"/>
      <c r="Q259" s="264"/>
      <c r="R259" s="264"/>
      <c r="S259" s="264"/>
      <c r="T259" s="265"/>
      <c r="AT259" s="242" t="s">
        <v>178</v>
      </c>
      <c r="AU259" s="242" t="s">
        <v>83</v>
      </c>
      <c r="AV259" s="16" t="s">
        <v>174</v>
      </c>
      <c r="AW259" s="16" t="s">
        <v>34</v>
      </c>
      <c r="AX259" s="16" t="s">
        <v>81</v>
      </c>
      <c r="AY259" s="242" t="s">
        <v>167</v>
      </c>
    </row>
    <row r="260" spans="1:31" s="2" customFormat="1" ht="6.95" customHeight="1">
      <c r="A260" s="36"/>
      <c r="B260" s="49"/>
      <c r="C260" s="50"/>
      <c r="D260" s="50"/>
      <c r="E260" s="50"/>
      <c r="F260" s="50"/>
      <c r="G260" s="50"/>
      <c r="H260" s="50"/>
      <c r="I260" s="50"/>
      <c r="J260" s="50"/>
      <c r="K260" s="50"/>
      <c r="L260" s="41"/>
      <c r="M260" s="36"/>
      <c r="O260" s="36"/>
      <c r="P260" s="36"/>
      <c r="Q260" s="36"/>
      <c r="R260" s="36"/>
      <c r="S260" s="36"/>
      <c r="T260" s="36"/>
      <c r="U260" s="36"/>
      <c r="V260" s="36"/>
      <c r="W260" s="36"/>
      <c r="X260" s="36"/>
      <c r="Y260" s="36"/>
      <c r="Z260" s="36"/>
      <c r="AA260" s="36"/>
      <c r="AB260" s="36"/>
      <c r="AC260" s="36"/>
      <c r="AD260" s="36"/>
      <c r="AE260" s="36"/>
    </row>
  </sheetData>
  <sheetProtection algorithmName="SHA-512" hashValue="BZ4dCdTlxby4IXSUQlIb83W0SDeIyaUi5j15z61tI4ZL9VwSpdTJCqxgLBrgZw9m8ojpQ2rJHUwDur11i+nnAA==" saltValue="/L6AuQTb6M0WkxoOBkK2Cp0e4wjeU1no4LmjieyzT3pzpf8XdKqhj34xL9DaRObymDZkAg8PXzo8Jhui/uz9OA==" spinCount="100000" sheet="1" objects="1" scenarios="1" formatColumns="0" formatRows="0" autoFilter="0"/>
  <autoFilter ref="C94:K259"/>
  <mergeCells count="12">
    <mergeCell ref="E87:H87"/>
    <mergeCell ref="L2:V2"/>
    <mergeCell ref="E50:H50"/>
    <mergeCell ref="E52:H52"/>
    <mergeCell ref="E54:H54"/>
    <mergeCell ref="E83:H83"/>
    <mergeCell ref="E85:H8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4"/>
      <c r="M2" s="404"/>
      <c r="N2" s="404"/>
      <c r="O2" s="404"/>
      <c r="P2" s="404"/>
      <c r="Q2" s="404"/>
      <c r="R2" s="404"/>
      <c r="S2" s="404"/>
      <c r="T2" s="404"/>
      <c r="U2" s="404"/>
      <c r="V2" s="404"/>
      <c r="AT2" s="19" t="s">
        <v>99</v>
      </c>
    </row>
    <row r="3" spans="2:46" s="1" customFormat="1" ht="6.95" customHeight="1">
      <c r="B3" s="111"/>
      <c r="C3" s="112"/>
      <c r="D3" s="112"/>
      <c r="E3" s="112"/>
      <c r="F3" s="112"/>
      <c r="G3" s="112"/>
      <c r="H3" s="112"/>
      <c r="I3" s="112"/>
      <c r="J3" s="112"/>
      <c r="K3" s="112"/>
      <c r="L3" s="22"/>
      <c r="AT3" s="19" t="s">
        <v>83</v>
      </c>
    </row>
    <row r="4" spans="2:46" s="1" customFormat="1" ht="24.95" customHeight="1">
      <c r="B4" s="22"/>
      <c r="D4" s="113" t="s">
        <v>111</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5" t="str">
        <f>'Rekapitulace stavby'!K6</f>
        <v>Rekonstrukce kanceláří a výukových prostor v objektu NC, UPOL, tř. Miru 111, Olomouc</v>
      </c>
      <c r="F7" s="406"/>
      <c r="G7" s="406"/>
      <c r="H7" s="406"/>
      <c r="L7" s="22"/>
    </row>
    <row r="8" spans="2:12" s="1" customFormat="1" ht="12" customHeight="1">
      <c r="B8" s="22"/>
      <c r="D8" s="115" t="s">
        <v>124</v>
      </c>
      <c r="L8" s="22"/>
    </row>
    <row r="9" spans="1:31" s="2" customFormat="1" ht="16.5" customHeight="1">
      <c r="A9" s="36"/>
      <c r="B9" s="41"/>
      <c r="C9" s="36"/>
      <c r="D9" s="36"/>
      <c r="E9" s="405" t="s">
        <v>1203</v>
      </c>
      <c r="F9" s="408"/>
      <c r="G9" s="408"/>
      <c r="H9" s="408"/>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1204</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07" t="s">
        <v>1550</v>
      </c>
      <c r="F11" s="408"/>
      <c r="G11" s="408"/>
      <c r="H11" s="408"/>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19</v>
      </c>
      <c r="G13" s="36"/>
      <c r="H13" s="36"/>
      <c r="I13" s="115" t="s">
        <v>20</v>
      </c>
      <c r="J13" s="105" t="s">
        <v>21</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22</v>
      </c>
      <c r="E14" s="36"/>
      <c r="F14" s="105" t="s">
        <v>23</v>
      </c>
      <c r="G14" s="36"/>
      <c r="H14" s="36"/>
      <c r="I14" s="115" t="s">
        <v>24</v>
      </c>
      <c r="J14" s="117" t="str">
        <f>'Rekapitulace stavby'!AN8</f>
        <v>6. 5. 2022</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26</v>
      </c>
      <c r="E16" s="36"/>
      <c r="F16" s="36"/>
      <c r="G16" s="36"/>
      <c r="H16" s="36"/>
      <c r="I16" s="115" t="s">
        <v>27</v>
      </c>
      <c r="J16" s="105" t="s">
        <v>21</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5" t="s">
        <v>29</v>
      </c>
      <c r="J17" s="105" t="s">
        <v>21</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30</v>
      </c>
      <c r="E19" s="36"/>
      <c r="F19" s="36"/>
      <c r="G19" s="36"/>
      <c r="H19" s="36"/>
      <c r="I19" s="115" t="s">
        <v>27</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5" t="s">
        <v>29</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32</v>
      </c>
      <c r="E22" s="36"/>
      <c r="F22" s="36"/>
      <c r="G22" s="36"/>
      <c r="H22" s="36"/>
      <c r="I22" s="115" t="s">
        <v>27</v>
      </c>
      <c r="J22" s="105" t="s">
        <v>21</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5" t="s">
        <v>29</v>
      </c>
      <c r="J23" s="105" t="s">
        <v>21</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35</v>
      </c>
      <c r="E25" s="36"/>
      <c r="F25" s="36"/>
      <c r="G25" s="36"/>
      <c r="H25" s="36"/>
      <c r="I25" s="115" t="s">
        <v>27</v>
      </c>
      <c r="J25" s="105" t="str">
        <f>IF('Rekapitulace stavby'!AN19="","",'Rekapitulace stavby'!AN19)</f>
        <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Ing.A.Hejmalová</v>
      </c>
      <c r="F26" s="36"/>
      <c r="G26" s="36"/>
      <c r="H26" s="36"/>
      <c r="I26" s="115" t="s">
        <v>29</v>
      </c>
      <c r="J26" s="105" t="str">
        <f>IF('Rekapitulace stavby'!AN20="","",'Rekapitulace stavby'!AN20)</f>
        <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37</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334.5" customHeight="1">
      <c r="A29" s="118"/>
      <c r="B29" s="119"/>
      <c r="C29" s="118"/>
      <c r="D29" s="118"/>
      <c r="E29" s="411" t="s">
        <v>1207</v>
      </c>
      <c r="F29" s="411"/>
      <c r="G29" s="411"/>
      <c r="H29" s="411"/>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25.35" customHeight="1">
      <c r="A32" s="36"/>
      <c r="B32" s="41"/>
      <c r="C32" s="36"/>
      <c r="D32" s="122" t="s">
        <v>39</v>
      </c>
      <c r="E32" s="36"/>
      <c r="F32" s="36"/>
      <c r="G32" s="36"/>
      <c r="H32" s="36"/>
      <c r="I32" s="36"/>
      <c r="J32" s="123">
        <f>ROUND(J89,2)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1"/>
      <c r="E33" s="121"/>
      <c r="F33" s="121"/>
      <c r="G33" s="121"/>
      <c r="H33" s="121"/>
      <c r="I33" s="121"/>
      <c r="J33" s="121"/>
      <c r="K33" s="121"/>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4" t="s">
        <v>41</v>
      </c>
      <c r="G34" s="36"/>
      <c r="H34" s="36"/>
      <c r="I34" s="124" t="s">
        <v>40</v>
      </c>
      <c r="J34" s="124" t="s">
        <v>42</v>
      </c>
      <c r="K34" s="36"/>
      <c r="L34" s="116"/>
      <c r="S34" s="36"/>
      <c r="T34" s="36"/>
      <c r="U34" s="36"/>
      <c r="V34" s="36"/>
      <c r="W34" s="36"/>
      <c r="X34" s="36"/>
      <c r="Y34" s="36"/>
      <c r="Z34" s="36"/>
      <c r="AA34" s="36"/>
      <c r="AB34" s="36"/>
      <c r="AC34" s="36"/>
      <c r="AD34" s="36"/>
      <c r="AE34" s="36"/>
    </row>
    <row r="35" spans="1:31" s="2" customFormat="1" ht="14.45" customHeight="1">
      <c r="A35" s="36"/>
      <c r="B35" s="41"/>
      <c r="C35" s="36"/>
      <c r="D35" s="125" t="s">
        <v>43</v>
      </c>
      <c r="E35" s="115" t="s">
        <v>44</v>
      </c>
      <c r="F35" s="126">
        <f>ROUND((SUM(BE89:BE115)),2)</f>
        <v>0</v>
      </c>
      <c r="G35" s="36"/>
      <c r="H35" s="36"/>
      <c r="I35" s="127">
        <v>0.21</v>
      </c>
      <c r="J35" s="126">
        <f>ROUND(((SUM(BE89:BE115))*I35),2)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45</v>
      </c>
      <c r="F36" s="126">
        <f>ROUND((SUM(BF89:BF115)),2)</f>
        <v>0</v>
      </c>
      <c r="G36" s="36"/>
      <c r="H36" s="36"/>
      <c r="I36" s="127">
        <v>0.15</v>
      </c>
      <c r="J36" s="126">
        <f>ROUND(((SUM(BF89:BF115))*I36),2)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46</v>
      </c>
      <c r="F37" s="126">
        <f>ROUND((SUM(BG89:BG115)),2)</f>
        <v>0</v>
      </c>
      <c r="G37" s="36"/>
      <c r="H37" s="36"/>
      <c r="I37" s="127">
        <v>0.21</v>
      </c>
      <c r="J37" s="126">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47</v>
      </c>
      <c r="F38" s="126">
        <f>ROUND((SUM(BH89:BH115)),2)</f>
        <v>0</v>
      </c>
      <c r="G38" s="36"/>
      <c r="H38" s="36"/>
      <c r="I38" s="127">
        <v>0.15</v>
      </c>
      <c r="J38" s="126">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48</v>
      </c>
      <c r="F39" s="126">
        <f>ROUND((SUM(BI89:BI115)),2)</f>
        <v>0</v>
      </c>
      <c r="G39" s="36"/>
      <c r="H39" s="36"/>
      <c r="I39" s="127">
        <v>0</v>
      </c>
      <c r="J39" s="126">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8"/>
      <c r="D41" s="129" t="s">
        <v>49</v>
      </c>
      <c r="E41" s="130"/>
      <c r="F41" s="130"/>
      <c r="G41" s="131" t="s">
        <v>50</v>
      </c>
      <c r="H41" s="132" t="s">
        <v>51</v>
      </c>
      <c r="I41" s="130"/>
      <c r="J41" s="133">
        <f>SUM(J32:J39)</f>
        <v>0</v>
      </c>
      <c r="K41" s="134"/>
      <c r="L41" s="116"/>
      <c r="S41" s="36"/>
      <c r="T41" s="36"/>
      <c r="U41" s="36"/>
      <c r="V41" s="36"/>
      <c r="W41" s="36"/>
      <c r="X41" s="36"/>
      <c r="Y41" s="36"/>
      <c r="Z41" s="36"/>
      <c r="AA41" s="36"/>
      <c r="AB41" s="36"/>
      <c r="AC41" s="36"/>
      <c r="AD41" s="36"/>
      <c r="AE41" s="36"/>
    </row>
    <row r="42" spans="1:31" s="2" customFormat="1" ht="14.45" customHeight="1">
      <c r="A42" s="36"/>
      <c r="B42" s="135"/>
      <c r="C42" s="136"/>
      <c r="D42" s="136"/>
      <c r="E42" s="136"/>
      <c r="F42" s="136"/>
      <c r="G42" s="136"/>
      <c r="H42" s="136"/>
      <c r="I42" s="136"/>
      <c r="J42" s="136"/>
      <c r="K42" s="136"/>
      <c r="L42" s="116"/>
      <c r="S42" s="36"/>
      <c r="T42" s="36"/>
      <c r="U42" s="36"/>
      <c r="V42" s="36"/>
      <c r="W42" s="36"/>
      <c r="X42" s="36"/>
      <c r="Y42" s="36"/>
      <c r="Z42" s="36"/>
      <c r="AA42" s="36"/>
      <c r="AB42" s="36"/>
      <c r="AC42" s="36"/>
      <c r="AD42" s="36"/>
      <c r="AE42" s="36"/>
    </row>
    <row r="46" spans="1:31" s="2" customFormat="1" ht="6.95" customHeight="1">
      <c r="A46" s="36"/>
      <c r="B46" s="137"/>
      <c r="C46" s="138"/>
      <c r="D46" s="138"/>
      <c r="E46" s="138"/>
      <c r="F46" s="138"/>
      <c r="G46" s="138"/>
      <c r="H46" s="138"/>
      <c r="I46" s="138"/>
      <c r="J46" s="138"/>
      <c r="K46" s="138"/>
      <c r="L46" s="116"/>
      <c r="S46" s="36"/>
      <c r="T46" s="36"/>
      <c r="U46" s="36"/>
      <c r="V46" s="36"/>
      <c r="W46" s="36"/>
      <c r="X46" s="36"/>
      <c r="Y46" s="36"/>
      <c r="Z46" s="36"/>
      <c r="AA46" s="36"/>
      <c r="AB46" s="36"/>
      <c r="AC46" s="36"/>
      <c r="AD46" s="36"/>
      <c r="AE46" s="36"/>
    </row>
    <row r="47" spans="1:31" s="2" customFormat="1" ht="24.95" customHeight="1">
      <c r="A47" s="36"/>
      <c r="B47" s="37"/>
      <c r="C47" s="25" t="s">
        <v>132</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12" t="str">
        <f>E7</f>
        <v>Rekonstrukce kanceláří a výukových prostor v objektu NC, UPOL, tř. Miru 111, Olomouc</v>
      </c>
      <c r="F50" s="413"/>
      <c r="G50" s="413"/>
      <c r="H50" s="413"/>
      <c r="I50" s="38"/>
      <c r="J50" s="38"/>
      <c r="K50" s="38"/>
      <c r="L50" s="116"/>
      <c r="S50" s="36"/>
      <c r="T50" s="36"/>
      <c r="U50" s="36"/>
      <c r="V50" s="36"/>
      <c r="W50" s="36"/>
      <c r="X50" s="36"/>
      <c r="Y50" s="36"/>
      <c r="Z50" s="36"/>
      <c r="AA50" s="36"/>
      <c r="AB50" s="36"/>
      <c r="AC50" s="36"/>
      <c r="AD50" s="36"/>
      <c r="AE50" s="36"/>
    </row>
    <row r="51" spans="2:12" s="1" customFormat="1" ht="12" customHeight="1">
      <c r="B51" s="23"/>
      <c r="C51" s="31" t="s">
        <v>124</v>
      </c>
      <c r="D51" s="24"/>
      <c r="E51" s="24"/>
      <c r="F51" s="24"/>
      <c r="G51" s="24"/>
      <c r="H51" s="24"/>
      <c r="I51" s="24"/>
      <c r="J51" s="24"/>
      <c r="K51" s="24"/>
      <c r="L51" s="22"/>
    </row>
    <row r="52" spans="1:31" s="2" customFormat="1" ht="16.5" customHeight="1">
      <c r="A52" s="36"/>
      <c r="B52" s="37"/>
      <c r="C52" s="38"/>
      <c r="D52" s="38"/>
      <c r="E52" s="412" t="s">
        <v>1203</v>
      </c>
      <c r="F52" s="414"/>
      <c r="G52" s="414"/>
      <c r="H52" s="414"/>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1204</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1" t="str">
        <f>E11</f>
        <v>2022/HEX/01-14-4 - D.1.4.4-Zařízení vzduchotechniky</v>
      </c>
      <c r="F54" s="414"/>
      <c r="G54" s="414"/>
      <c r="H54" s="414"/>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31" t="s">
        <v>24</v>
      </c>
      <c r="J56" s="61" t="str">
        <f>IF(J14="","",J14)</f>
        <v>6. 5. 2022</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UPOL FTK Olomouc</v>
      </c>
      <c r="G58" s="38"/>
      <c r="H58" s="38"/>
      <c r="I58" s="31" t="s">
        <v>32</v>
      </c>
      <c r="J58" s="34" t="str">
        <f>E23</f>
        <v>HEXAPLAN INTERNATIONAL spol. s r.o.</v>
      </c>
      <c r="K58" s="38"/>
      <c r="L58" s="116"/>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31" t="s">
        <v>35</v>
      </c>
      <c r="J59" s="34" t="str">
        <f>E26</f>
        <v>Ing.A.Hejmalová</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39" t="s">
        <v>133</v>
      </c>
      <c r="D61" s="140"/>
      <c r="E61" s="140"/>
      <c r="F61" s="140"/>
      <c r="G61" s="140"/>
      <c r="H61" s="140"/>
      <c r="I61" s="140"/>
      <c r="J61" s="141" t="s">
        <v>134</v>
      </c>
      <c r="K61" s="140"/>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2" t="s">
        <v>71</v>
      </c>
      <c r="D63" s="38"/>
      <c r="E63" s="38"/>
      <c r="F63" s="38"/>
      <c r="G63" s="38"/>
      <c r="H63" s="38"/>
      <c r="I63" s="38"/>
      <c r="J63" s="79">
        <f>J89</f>
        <v>0</v>
      </c>
      <c r="K63" s="38"/>
      <c r="L63" s="116"/>
      <c r="S63" s="36"/>
      <c r="T63" s="36"/>
      <c r="U63" s="36"/>
      <c r="V63" s="36"/>
      <c r="W63" s="36"/>
      <c r="X63" s="36"/>
      <c r="Y63" s="36"/>
      <c r="Z63" s="36"/>
      <c r="AA63" s="36"/>
      <c r="AB63" s="36"/>
      <c r="AC63" s="36"/>
      <c r="AD63" s="36"/>
      <c r="AE63" s="36"/>
      <c r="AU63" s="19" t="s">
        <v>135</v>
      </c>
    </row>
    <row r="64" spans="2:12" s="9" customFormat="1" ht="24.95" customHeight="1">
      <c r="B64" s="143"/>
      <c r="C64" s="144"/>
      <c r="D64" s="145" t="s">
        <v>136</v>
      </c>
      <c r="E64" s="146"/>
      <c r="F64" s="146"/>
      <c r="G64" s="146"/>
      <c r="H64" s="146"/>
      <c r="I64" s="146"/>
      <c r="J64" s="147">
        <f>J90</f>
        <v>0</v>
      </c>
      <c r="K64" s="144"/>
      <c r="L64" s="148"/>
    </row>
    <row r="65" spans="2:12" s="10" customFormat="1" ht="19.9" customHeight="1">
      <c r="B65" s="149"/>
      <c r="C65" s="99"/>
      <c r="D65" s="150" t="s">
        <v>140</v>
      </c>
      <c r="E65" s="151"/>
      <c r="F65" s="151"/>
      <c r="G65" s="151"/>
      <c r="H65" s="151"/>
      <c r="I65" s="151"/>
      <c r="J65" s="152">
        <f>J91</f>
        <v>0</v>
      </c>
      <c r="K65" s="99"/>
      <c r="L65" s="153"/>
    </row>
    <row r="66" spans="2:12" s="9" customFormat="1" ht="24.95" customHeight="1">
      <c r="B66" s="143"/>
      <c r="C66" s="144"/>
      <c r="D66" s="145" t="s">
        <v>142</v>
      </c>
      <c r="E66" s="146"/>
      <c r="F66" s="146"/>
      <c r="G66" s="146"/>
      <c r="H66" s="146"/>
      <c r="I66" s="146"/>
      <c r="J66" s="147">
        <f>J110</f>
        <v>0</v>
      </c>
      <c r="K66" s="144"/>
      <c r="L66" s="148"/>
    </row>
    <row r="67" spans="2:12" s="10" customFormat="1" ht="19.9" customHeight="1">
      <c r="B67" s="149"/>
      <c r="C67" s="99"/>
      <c r="D67" s="150" t="s">
        <v>1551</v>
      </c>
      <c r="E67" s="151"/>
      <c r="F67" s="151"/>
      <c r="G67" s="151"/>
      <c r="H67" s="151"/>
      <c r="I67" s="151"/>
      <c r="J67" s="152">
        <f>J111</f>
        <v>0</v>
      </c>
      <c r="K67" s="99"/>
      <c r="L67" s="153"/>
    </row>
    <row r="68" spans="1:31" s="2" customFormat="1" ht="21.75" customHeight="1">
      <c r="A68" s="36"/>
      <c r="B68" s="37"/>
      <c r="C68" s="38"/>
      <c r="D68" s="38"/>
      <c r="E68" s="38"/>
      <c r="F68" s="38"/>
      <c r="G68" s="38"/>
      <c r="H68" s="38"/>
      <c r="I68" s="38"/>
      <c r="J68" s="38"/>
      <c r="K68" s="38"/>
      <c r="L68" s="116"/>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6"/>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6"/>
      <c r="S73" s="36"/>
      <c r="T73" s="36"/>
      <c r="U73" s="36"/>
      <c r="V73" s="36"/>
      <c r="W73" s="36"/>
      <c r="X73" s="36"/>
      <c r="Y73" s="36"/>
      <c r="Z73" s="36"/>
      <c r="AA73" s="36"/>
      <c r="AB73" s="36"/>
      <c r="AC73" s="36"/>
      <c r="AD73" s="36"/>
      <c r="AE73" s="36"/>
    </row>
    <row r="74" spans="1:31" s="2" customFormat="1" ht="24.95" customHeight="1">
      <c r="A74" s="36"/>
      <c r="B74" s="37"/>
      <c r="C74" s="25" t="s">
        <v>152</v>
      </c>
      <c r="D74" s="38"/>
      <c r="E74" s="38"/>
      <c r="F74" s="38"/>
      <c r="G74" s="38"/>
      <c r="H74" s="38"/>
      <c r="I74" s="38"/>
      <c r="J74" s="38"/>
      <c r="K74" s="38"/>
      <c r="L74" s="116"/>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6"/>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6"/>
      <c r="S76" s="36"/>
      <c r="T76" s="36"/>
      <c r="U76" s="36"/>
      <c r="V76" s="36"/>
      <c r="W76" s="36"/>
      <c r="X76" s="36"/>
      <c r="Y76" s="36"/>
      <c r="Z76" s="36"/>
      <c r="AA76" s="36"/>
      <c r="AB76" s="36"/>
      <c r="AC76" s="36"/>
      <c r="AD76" s="36"/>
      <c r="AE76" s="36"/>
    </row>
    <row r="77" spans="1:31" s="2" customFormat="1" ht="16.5" customHeight="1">
      <c r="A77" s="36"/>
      <c r="B77" s="37"/>
      <c r="C77" s="38"/>
      <c r="D77" s="38"/>
      <c r="E77" s="412" t="str">
        <f>E7</f>
        <v>Rekonstrukce kanceláří a výukových prostor v objektu NC, UPOL, tř. Miru 111, Olomouc</v>
      </c>
      <c r="F77" s="413"/>
      <c r="G77" s="413"/>
      <c r="H77" s="413"/>
      <c r="I77" s="38"/>
      <c r="J77" s="38"/>
      <c r="K77" s="38"/>
      <c r="L77" s="116"/>
      <c r="S77" s="36"/>
      <c r="T77" s="36"/>
      <c r="U77" s="36"/>
      <c r="V77" s="36"/>
      <c r="W77" s="36"/>
      <c r="X77" s="36"/>
      <c r="Y77" s="36"/>
      <c r="Z77" s="36"/>
      <c r="AA77" s="36"/>
      <c r="AB77" s="36"/>
      <c r="AC77" s="36"/>
      <c r="AD77" s="36"/>
      <c r="AE77" s="36"/>
    </row>
    <row r="78" spans="2:12" s="1" customFormat="1" ht="12" customHeight="1">
      <c r="B78" s="23"/>
      <c r="C78" s="31" t="s">
        <v>124</v>
      </c>
      <c r="D78" s="24"/>
      <c r="E78" s="24"/>
      <c r="F78" s="24"/>
      <c r="G78" s="24"/>
      <c r="H78" s="24"/>
      <c r="I78" s="24"/>
      <c r="J78" s="24"/>
      <c r="K78" s="24"/>
      <c r="L78" s="22"/>
    </row>
    <row r="79" spans="1:31" s="2" customFormat="1" ht="16.5" customHeight="1">
      <c r="A79" s="36"/>
      <c r="B79" s="37"/>
      <c r="C79" s="38"/>
      <c r="D79" s="38"/>
      <c r="E79" s="412" t="s">
        <v>1203</v>
      </c>
      <c r="F79" s="414"/>
      <c r="G79" s="414"/>
      <c r="H79" s="414"/>
      <c r="I79" s="38"/>
      <c r="J79" s="38"/>
      <c r="K79" s="38"/>
      <c r="L79" s="116"/>
      <c r="S79" s="36"/>
      <c r="T79" s="36"/>
      <c r="U79" s="36"/>
      <c r="V79" s="36"/>
      <c r="W79" s="36"/>
      <c r="X79" s="36"/>
      <c r="Y79" s="36"/>
      <c r="Z79" s="36"/>
      <c r="AA79" s="36"/>
      <c r="AB79" s="36"/>
      <c r="AC79" s="36"/>
      <c r="AD79" s="36"/>
      <c r="AE79" s="36"/>
    </row>
    <row r="80" spans="1:31" s="2" customFormat="1" ht="12" customHeight="1">
      <c r="A80" s="36"/>
      <c r="B80" s="37"/>
      <c r="C80" s="31" t="s">
        <v>1204</v>
      </c>
      <c r="D80" s="38"/>
      <c r="E80" s="38"/>
      <c r="F80" s="38"/>
      <c r="G80" s="38"/>
      <c r="H80" s="38"/>
      <c r="I80" s="38"/>
      <c r="J80" s="38"/>
      <c r="K80" s="38"/>
      <c r="L80" s="116"/>
      <c r="S80" s="36"/>
      <c r="T80" s="36"/>
      <c r="U80" s="36"/>
      <c r="V80" s="36"/>
      <c r="W80" s="36"/>
      <c r="X80" s="36"/>
      <c r="Y80" s="36"/>
      <c r="Z80" s="36"/>
      <c r="AA80" s="36"/>
      <c r="AB80" s="36"/>
      <c r="AC80" s="36"/>
      <c r="AD80" s="36"/>
      <c r="AE80" s="36"/>
    </row>
    <row r="81" spans="1:31" s="2" customFormat="1" ht="16.5" customHeight="1">
      <c r="A81" s="36"/>
      <c r="B81" s="37"/>
      <c r="C81" s="38"/>
      <c r="D81" s="38"/>
      <c r="E81" s="361" t="str">
        <f>E11</f>
        <v>2022/HEX/01-14-4 - D.1.4.4-Zařízení vzduchotechniky</v>
      </c>
      <c r="F81" s="414"/>
      <c r="G81" s="414"/>
      <c r="H81" s="414"/>
      <c r="I81" s="38"/>
      <c r="J81" s="38"/>
      <c r="K81" s="38"/>
      <c r="L81" s="116"/>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6"/>
      <c r="S82" s="36"/>
      <c r="T82" s="36"/>
      <c r="U82" s="36"/>
      <c r="V82" s="36"/>
      <c r="W82" s="36"/>
      <c r="X82" s="36"/>
      <c r="Y82" s="36"/>
      <c r="Z82" s="36"/>
      <c r="AA82" s="36"/>
      <c r="AB82" s="36"/>
      <c r="AC82" s="36"/>
      <c r="AD82" s="36"/>
      <c r="AE82" s="36"/>
    </row>
    <row r="83" spans="1:31" s="2" customFormat="1" ht="12" customHeight="1">
      <c r="A83" s="36"/>
      <c r="B83" s="37"/>
      <c r="C83" s="31" t="s">
        <v>22</v>
      </c>
      <c r="D83" s="38"/>
      <c r="E83" s="38"/>
      <c r="F83" s="29" t="str">
        <f>F14</f>
        <v xml:space="preserve"> </v>
      </c>
      <c r="G83" s="38"/>
      <c r="H83" s="38"/>
      <c r="I83" s="31" t="s">
        <v>24</v>
      </c>
      <c r="J83" s="61" t="str">
        <f>IF(J14="","",J14)</f>
        <v>6. 5. 2022</v>
      </c>
      <c r="K83" s="38"/>
      <c r="L83" s="116"/>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6"/>
      <c r="S84" s="36"/>
      <c r="T84" s="36"/>
      <c r="U84" s="36"/>
      <c r="V84" s="36"/>
      <c r="W84" s="36"/>
      <c r="X84" s="36"/>
      <c r="Y84" s="36"/>
      <c r="Z84" s="36"/>
      <c r="AA84" s="36"/>
      <c r="AB84" s="36"/>
      <c r="AC84" s="36"/>
      <c r="AD84" s="36"/>
      <c r="AE84" s="36"/>
    </row>
    <row r="85" spans="1:31" s="2" customFormat="1" ht="40.15" customHeight="1">
      <c r="A85" s="36"/>
      <c r="B85" s="37"/>
      <c r="C85" s="31" t="s">
        <v>26</v>
      </c>
      <c r="D85" s="38"/>
      <c r="E85" s="38"/>
      <c r="F85" s="29" t="str">
        <f>E17</f>
        <v>UPOL FTK Olomouc</v>
      </c>
      <c r="G85" s="38"/>
      <c r="H85" s="38"/>
      <c r="I85" s="31" t="s">
        <v>32</v>
      </c>
      <c r="J85" s="34" t="str">
        <f>E23</f>
        <v>HEXAPLAN INTERNATIONAL spol. s r.o.</v>
      </c>
      <c r="K85" s="38"/>
      <c r="L85" s="116"/>
      <c r="S85" s="36"/>
      <c r="T85" s="36"/>
      <c r="U85" s="36"/>
      <c r="V85" s="36"/>
      <c r="W85" s="36"/>
      <c r="X85" s="36"/>
      <c r="Y85" s="36"/>
      <c r="Z85" s="36"/>
      <c r="AA85" s="36"/>
      <c r="AB85" s="36"/>
      <c r="AC85" s="36"/>
      <c r="AD85" s="36"/>
      <c r="AE85" s="36"/>
    </row>
    <row r="86" spans="1:31" s="2" customFormat="1" ht="15.2" customHeight="1">
      <c r="A86" s="36"/>
      <c r="B86" s="37"/>
      <c r="C86" s="31" t="s">
        <v>30</v>
      </c>
      <c r="D86" s="38"/>
      <c r="E86" s="38"/>
      <c r="F86" s="29" t="str">
        <f>IF(E20="","",E20)</f>
        <v>Vyplň údaj</v>
      </c>
      <c r="G86" s="38"/>
      <c r="H86" s="38"/>
      <c r="I86" s="31" t="s">
        <v>35</v>
      </c>
      <c r="J86" s="34" t="str">
        <f>E26</f>
        <v>Ing.A.Hejmalová</v>
      </c>
      <c r="K86" s="38"/>
      <c r="L86" s="116"/>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16"/>
      <c r="S87" s="36"/>
      <c r="T87" s="36"/>
      <c r="U87" s="36"/>
      <c r="V87" s="36"/>
      <c r="W87" s="36"/>
      <c r="X87" s="36"/>
      <c r="Y87" s="36"/>
      <c r="Z87" s="36"/>
      <c r="AA87" s="36"/>
      <c r="AB87" s="36"/>
      <c r="AC87" s="36"/>
      <c r="AD87" s="36"/>
      <c r="AE87" s="36"/>
    </row>
    <row r="88" spans="1:31" s="11" customFormat="1" ht="29.25" customHeight="1">
      <c r="A88" s="154"/>
      <c r="B88" s="155"/>
      <c r="C88" s="156" t="s">
        <v>153</v>
      </c>
      <c r="D88" s="157" t="s">
        <v>58</v>
      </c>
      <c r="E88" s="157" t="s">
        <v>54</v>
      </c>
      <c r="F88" s="157" t="s">
        <v>55</v>
      </c>
      <c r="G88" s="157" t="s">
        <v>154</v>
      </c>
      <c r="H88" s="157" t="s">
        <v>155</v>
      </c>
      <c r="I88" s="157" t="s">
        <v>156</v>
      </c>
      <c r="J88" s="157" t="s">
        <v>134</v>
      </c>
      <c r="K88" s="158" t="s">
        <v>157</v>
      </c>
      <c r="L88" s="159"/>
      <c r="M88" s="70" t="s">
        <v>21</v>
      </c>
      <c r="N88" s="71" t="s">
        <v>43</v>
      </c>
      <c r="O88" s="71" t="s">
        <v>158</v>
      </c>
      <c r="P88" s="71" t="s">
        <v>159</v>
      </c>
      <c r="Q88" s="71" t="s">
        <v>160</v>
      </c>
      <c r="R88" s="71" t="s">
        <v>161</v>
      </c>
      <c r="S88" s="71" t="s">
        <v>162</v>
      </c>
      <c r="T88" s="72" t="s">
        <v>163</v>
      </c>
      <c r="U88" s="154"/>
      <c r="V88" s="154"/>
      <c r="W88" s="154"/>
      <c r="X88" s="154"/>
      <c r="Y88" s="154"/>
      <c r="Z88" s="154"/>
      <c r="AA88" s="154"/>
      <c r="AB88" s="154"/>
      <c r="AC88" s="154"/>
      <c r="AD88" s="154"/>
      <c r="AE88" s="154"/>
    </row>
    <row r="89" spans="1:63" s="2" customFormat="1" ht="22.9" customHeight="1">
      <c r="A89" s="36"/>
      <c r="B89" s="37"/>
      <c r="C89" s="77" t="s">
        <v>164</v>
      </c>
      <c r="D89" s="38"/>
      <c r="E89" s="38"/>
      <c r="F89" s="38"/>
      <c r="G89" s="38"/>
      <c r="H89" s="38"/>
      <c r="I89" s="38"/>
      <c r="J89" s="160">
        <f>BK89</f>
        <v>0</v>
      </c>
      <c r="K89" s="38"/>
      <c r="L89" s="41"/>
      <c r="M89" s="73"/>
      <c r="N89" s="161"/>
      <c r="O89" s="74"/>
      <c r="P89" s="162">
        <f>P90+P110</f>
        <v>0</v>
      </c>
      <c r="Q89" s="74"/>
      <c r="R89" s="162">
        <f>R90+R110</f>
        <v>0</v>
      </c>
      <c r="S89" s="74"/>
      <c r="T89" s="163">
        <f>T90+T110</f>
        <v>0</v>
      </c>
      <c r="U89" s="36"/>
      <c r="V89" s="36"/>
      <c r="W89" s="36"/>
      <c r="X89" s="36"/>
      <c r="Y89" s="36"/>
      <c r="Z89" s="36"/>
      <c r="AA89" s="36"/>
      <c r="AB89" s="36"/>
      <c r="AC89" s="36"/>
      <c r="AD89" s="36"/>
      <c r="AE89" s="36"/>
      <c r="AT89" s="19" t="s">
        <v>72</v>
      </c>
      <c r="AU89" s="19" t="s">
        <v>135</v>
      </c>
      <c r="BK89" s="164">
        <f>BK90+BK110</f>
        <v>0</v>
      </c>
    </row>
    <row r="90" spans="2:63" s="12" customFormat="1" ht="25.9" customHeight="1">
      <c r="B90" s="165"/>
      <c r="C90" s="166"/>
      <c r="D90" s="167" t="s">
        <v>72</v>
      </c>
      <c r="E90" s="168" t="s">
        <v>165</v>
      </c>
      <c r="F90" s="168" t="s">
        <v>166</v>
      </c>
      <c r="G90" s="166"/>
      <c r="H90" s="166"/>
      <c r="I90" s="169"/>
      <c r="J90" s="170">
        <f>BK90</f>
        <v>0</v>
      </c>
      <c r="K90" s="166"/>
      <c r="L90" s="171"/>
      <c r="M90" s="172"/>
      <c r="N90" s="173"/>
      <c r="O90" s="173"/>
      <c r="P90" s="174">
        <f>P91</f>
        <v>0</v>
      </c>
      <c r="Q90" s="173"/>
      <c r="R90" s="174">
        <f>R91</f>
        <v>0</v>
      </c>
      <c r="S90" s="173"/>
      <c r="T90" s="175">
        <f>T91</f>
        <v>0</v>
      </c>
      <c r="AR90" s="176" t="s">
        <v>81</v>
      </c>
      <c r="AT90" s="177" t="s">
        <v>72</v>
      </c>
      <c r="AU90" s="177" t="s">
        <v>73</v>
      </c>
      <c r="AY90" s="176" t="s">
        <v>167</v>
      </c>
      <c r="BK90" s="178">
        <f>BK91</f>
        <v>0</v>
      </c>
    </row>
    <row r="91" spans="2:63" s="12" customFormat="1" ht="22.9" customHeight="1">
      <c r="B91" s="165"/>
      <c r="C91" s="166"/>
      <c r="D91" s="167" t="s">
        <v>72</v>
      </c>
      <c r="E91" s="179" t="s">
        <v>494</v>
      </c>
      <c r="F91" s="179" t="s">
        <v>495</v>
      </c>
      <c r="G91" s="166"/>
      <c r="H91" s="166"/>
      <c r="I91" s="169"/>
      <c r="J91" s="180">
        <f>BK91</f>
        <v>0</v>
      </c>
      <c r="K91" s="166"/>
      <c r="L91" s="171"/>
      <c r="M91" s="172"/>
      <c r="N91" s="173"/>
      <c r="O91" s="173"/>
      <c r="P91" s="174">
        <f>SUM(P92:P109)</f>
        <v>0</v>
      </c>
      <c r="Q91" s="173"/>
      <c r="R91" s="174">
        <f>SUM(R92:R109)</f>
        <v>0</v>
      </c>
      <c r="S91" s="173"/>
      <c r="T91" s="175">
        <f>SUM(T92:T109)</f>
        <v>0</v>
      </c>
      <c r="AR91" s="176" t="s">
        <v>81</v>
      </c>
      <c r="AT91" s="177" t="s">
        <v>72</v>
      </c>
      <c r="AU91" s="177" t="s">
        <v>81</v>
      </c>
      <c r="AY91" s="176" t="s">
        <v>167</v>
      </c>
      <c r="BK91" s="178">
        <f>SUM(BK92:BK109)</f>
        <v>0</v>
      </c>
    </row>
    <row r="92" spans="1:65" s="2" customFormat="1" ht="24.2" customHeight="1">
      <c r="A92" s="36"/>
      <c r="B92" s="37"/>
      <c r="C92" s="181" t="s">
        <v>81</v>
      </c>
      <c r="D92" s="181" t="s">
        <v>170</v>
      </c>
      <c r="E92" s="182" t="s">
        <v>497</v>
      </c>
      <c r="F92" s="183" t="s">
        <v>498</v>
      </c>
      <c r="G92" s="184" t="s">
        <v>499</v>
      </c>
      <c r="H92" s="185">
        <v>0.02</v>
      </c>
      <c r="I92" s="186"/>
      <c r="J92" s="187">
        <f>ROUND(I92*H92,2)</f>
        <v>0</v>
      </c>
      <c r="K92" s="183" t="s">
        <v>173</v>
      </c>
      <c r="L92" s="41"/>
      <c r="M92" s="188" t="s">
        <v>21</v>
      </c>
      <c r="N92" s="189" t="s">
        <v>44</v>
      </c>
      <c r="O92" s="66"/>
      <c r="P92" s="190">
        <f>O92*H92</f>
        <v>0</v>
      </c>
      <c r="Q92" s="190">
        <v>0</v>
      </c>
      <c r="R92" s="190">
        <f>Q92*H92</f>
        <v>0</v>
      </c>
      <c r="S92" s="190">
        <v>0</v>
      </c>
      <c r="T92" s="191">
        <f>S92*H92</f>
        <v>0</v>
      </c>
      <c r="U92" s="36"/>
      <c r="V92" s="36"/>
      <c r="W92" s="36"/>
      <c r="X92" s="36"/>
      <c r="Y92" s="36"/>
      <c r="Z92" s="36"/>
      <c r="AA92" s="36"/>
      <c r="AB92" s="36"/>
      <c r="AC92" s="36"/>
      <c r="AD92" s="36"/>
      <c r="AE92" s="36"/>
      <c r="AR92" s="192" t="s">
        <v>174</v>
      </c>
      <c r="AT92" s="192" t="s">
        <v>170</v>
      </c>
      <c r="AU92" s="192" t="s">
        <v>83</v>
      </c>
      <c r="AY92" s="19" t="s">
        <v>167</v>
      </c>
      <c r="BE92" s="193">
        <f>IF(N92="základní",J92,0)</f>
        <v>0</v>
      </c>
      <c r="BF92" s="193">
        <f>IF(N92="snížená",J92,0)</f>
        <v>0</v>
      </c>
      <c r="BG92" s="193">
        <f>IF(N92="zákl. přenesená",J92,0)</f>
        <v>0</v>
      </c>
      <c r="BH92" s="193">
        <f>IF(N92="sníž. přenesená",J92,0)</f>
        <v>0</v>
      </c>
      <c r="BI92" s="193">
        <f>IF(N92="nulová",J92,0)</f>
        <v>0</v>
      </c>
      <c r="BJ92" s="19" t="s">
        <v>81</v>
      </c>
      <c r="BK92" s="193">
        <f>ROUND(I92*H92,2)</f>
        <v>0</v>
      </c>
      <c r="BL92" s="19" t="s">
        <v>174</v>
      </c>
      <c r="BM92" s="192" t="s">
        <v>1552</v>
      </c>
    </row>
    <row r="93" spans="1:47" s="2" customFormat="1" ht="11.25">
      <c r="A93" s="36"/>
      <c r="B93" s="37"/>
      <c r="C93" s="38"/>
      <c r="D93" s="194" t="s">
        <v>176</v>
      </c>
      <c r="E93" s="38"/>
      <c r="F93" s="195" t="s">
        <v>501</v>
      </c>
      <c r="G93" s="38"/>
      <c r="H93" s="38"/>
      <c r="I93" s="196"/>
      <c r="J93" s="38"/>
      <c r="K93" s="38"/>
      <c r="L93" s="41"/>
      <c r="M93" s="197"/>
      <c r="N93" s="198"/>
      <c r="O93" s="66"/>
      <c r="P93" s="66"/>
      <c r="Q93" s="66"/>
      <c r="R93" s="66"/>
      <c r="S93" s="66"/>
      <c r="T93" s="67"/>
      <c r="U93" s="36"/>
      <c r="V93" s="36"/>
      <c r="W93" s="36"/>
      <c r="X93" s="36"/>
      <c r="Y93" s="36"/>
      <c r="Z93" s="36"/>
      <c r="AA93" s="36"/>
      <c r="AB93" s="36"/>
      <c r="AC93" s="36"/>
      <c r="AD93" s="36"/>
      <c r="AE93" s="36"/>
      <c r="AT93" s="19" t="s">
        <v>176</v>
      </c>
      <c r="AU93" s="19" t="s">
        <v>83</v>
      </c>
    </row>
    <row r="94" spans="2:51" s="13" customFormat="1" ht="11.25">
      <c r="B94" s="199"/>
      <c r="C94" s="200"/>
      <c r="D94" s="201" t="s">
        <v>178</v>
      </c>
      <c r="E94" s="202" t="s">
        <v>21</v>
      </c>
      <c r="F94" s="203" t="s">
        <v>1553</v>
      </c>
      <c r="G94" s="200"/>
      <c r="H94" s="204">
        <v>0.02</v>
      </c>
      <c r="I94" s="205"/>
      <c r="J94" s="200"/>
      <c r="K94" s="200"/>
      <c r="L94" s="206"/>
      <c r="M94" s="207"/>
      <c r="N94" s="208"/>
      <c r="O94" s="208"/>
      <c r="P94" s="208"/>
      <c r="Q94" s="208"/>
      <c r="R94" s="208"/>
      <c r="S94" s="208"/>
      <c r="T94" s="209"/>
      <c r="AT94" s="210" t="s">
        <v>178</v>
      </c>
      <c r="AU94" s="210" t="s">
        <v>83</v>
      </c>
      <c r="AV94" s="13" t="s">
        <v>83</v>
      </c>
      <c r="AW94" s="13" t="s">
        <v>34</v>
      </c>
      <c r="AX94" s="13" t="s">
        <v>73</v>
      </c>
      <c r="AY94" s="210" t="s">
        <v>167</v>
      </c>
    </row>
    <row r="95" spans="2:51" s="14" customFormat="1" ht="11.25">
      <c r="B95" s="211"/>
      <c r="C95" s="212"/>
      <c r="D95" s="201" t="s">
        <v>178</v>
      </c>
      <c r="E95" s="213" t="s">
        <v>21</v>
      </c>
      <c r="F95" s="214" t="s">
        <v>180</v>
      </c>
      <c r="G95" s="212"/>
      <c r="H95" s="215">
        <v>0.02</v>
      </c>
      <c r="I95" s="216"/>
      <c r="J95" s="212"/>
      <c r="K95" s="212"/>
      <c r="L95" s="217"/>
      <c r="M95" s="218"/>
      <c r="N95" s="219"/>
      <c r="O95" s="219"/>
      <c r="P95" s="219"/>
      <c r="Q95" s="219"/>
      <c r="R95" s="219"/>
      <c r="S95" s="219"/>
      <c r="T95" s="220"/>
      <c r="AT95" s="221" t="s">
        <v>178</v>
      </c>
      <c r="AU95" s="221" t="s">
        <v>83</v>
      </c>
      <c r="AV95" s="14" t="s">
        <v>168</v>
      </c>
      <c r="AW95" s="14" t="s">
        <v>34</v>
      </c>
      <c r="AX95" s="14" t="s">
        <v>81</v>
      </c>
      <c r="AY95" s="221" t="s">
        <v>167</v>
      </c>
    </row>
    <row r="96" spans="1:65" s="2" customFormat="1" ht="21.75" customHeight="1">
      <c r="A96" s="36"/>
      <c r="B96" s="37"/>
      <c r="C96" s="181" t="s">
        <v>83</v>
      </c>
      <c r="D96" s="181" t="s">
        <v>170</v>
      </c>
      <c r="E96" s="182" t="s">
        <v>503</v>
      </c>
      <c r="F96" s="183" t="s">
        <v>504</v>
      </c>
      <c r="G96" s="184" t="s">
        <v>499</v>
      </c>
      <c r="H96" s="185">
        <v>0.02</v>
      </c>
      <c r="I96" s="186"/>
      <c r="J96" s="187">
        <f>ROUND(I96*H96,2)</f>
        <v>0</v>
      </c>
      <c r="K96" s="183" t="s">
        <v>173</v>
      </c>
      <c r="L96" s="41"/>
      <c r="M96" s="188" t="s">
        <v>21</v>
      </c>
      <c r="N96" s="189" t="s">
        <v>44</v>
      </c>
      <c r="O96" s="66"/>
      <c r="P96" s="190">
        <f>O96*H96</f>
        <v>0</v>
      </c>
      <c r="Q96" s="190">
        <v>0</v>
      </c>
      <c r="R96" s="190">
        <f>Q96*H96</f>
        <v>0</v>
      </c>
      <c r="S96" s="190">
        <v>0</v>
      </c>
      <c r="T96" s="191">
        <f>S96*H96</f>
        <v>0</v>
      </c>
      <c r="U96" s="36"/>
      <c r="V96" s="36"/>
      <c r="W96" s="36"/>
      <c r="X96" s="36"/>
      <c r="Y96" s="36"/>
      <c r="Z96" s="36"/>
      <c r="AA96" s="36"/>
      <c r="AB96" s="36"/>
      <c r="AC96" s="36"/>
      <c r="AD96" s="36"/>
      <c r="AE96" s="36"/>
      <c r="AR96" s="192" t="s">
        <v>174</v>
      </c>
      <c r="AT96" s="192" t="s">
        <v>170</v>
      </c>
      <c r="AU96" s="192" t="s">
        <v>83</v>
      </c>
      <c r="AY96" s="19" t="s">
        <v>167</v>
      </c>
      <c r="BE96" s="193">
        <f>IF(N96="základní",J96,0)</f>
        <v>0</v>
      </c>
      <c r="BF96" s="193">
        <f>IF(N96="snížená",J96,0)</f>
        <v>0</v>
      </c>
      <c r="BG96" s="193">
        <f>IF(N96="zákl. přenesená",J96,0)</f>
        <v>0</v>
      </c>
      <c r="BH96" s="193">
        <f>IF(N96="sníž. přenesená",J96,0)</f>
        <v>0</v>
      </c>
      <c r="BI96" s="193">
        <f>IF(N96="nulová",J96,0)</f>
        <v>0</v>
      </c>
      <c r="BJ96" s="19" t="s">
        <v>81</v>
      </c>
      <c r="BK96" s="193">
        <f>ROUND(I96*H96,2)</f>
        <v>0</v>
      </c>
      <c r="BL96" s="19" t="s">
        <v>174</v>
      </c>
      <c r="BM96" s="192" t="s">
        <v>1554</v>
      </c>
    </row>
    <row r="97" spans="1:47" s="2" customFormat="1" ht="11.25">
      <c r="A97" s="36"/>
      <c r="B97" s="37"/>
      <c r="C97" s="38"/>
      <c r="D97" s="194" t="s">
        <v>176</v>
      </c>
      <c r="E97" s="38"/>
      <c r="F97" s="195" t="s">
        <v>506</v>
      </c>
      <c r="G97" s="38"/>
      <c r="H97" s="38"/>
      <c r="I97" s="196"/>
      <c r="J97" s="38"/>
      <c r="K97" s="38"/>
      <c r="L97" s="41"/>
      <c r="M97" s="197"/>
      <c r="N97" s="198"/>
      <c r="O97" s="66"/>
      <c r="P97" s="66"/>
      <c r="Q97" s="66"/>
      <c r="R97" s="66"/>
      <c r="S97" s="66"/>
      <c r="T97" s="67"/>
      <c r="U97" s="36"/>
      <c r="V97" s="36"/>
      <c r="W97" s="36"/>
      <c r="X97" s="36"/>
      <c r="Y97" s="36"/>
      <c r="Z97" s="36"/>
      <c r="AA97" s="36"/>
      <c r="AB97" s="36"/>
      <c r="AC97" s="36"/>
      <c r="AD97" s="36"/>
      <c r="AE97" s="36"/>
      <c r="AT97" s="19" t="s">
        <v>176</v>
      </c>
      <c r="AU97" s="19" t="s">
        <v>83</v>
      </c>
    </row>
    <row r="98" spans="2:51" s="13" customFormat="1" ht="11.25">
      <c r="B98" s="199"/>
      <c r="C98" s="200"/>
      <c r="D98" s="201" t="s">
        <v>178</v>
      </c>
      <c r="E98" s="202" t="s">
        <v>21</v>
      </c>
      <c r="F98" s="203" t="s">
        <v>1553</v>
      </c>
      <c r="G98" s="200"/>
      <c r="H98" s="204">
        <v>0.02</v>
      </c>
      <c r="I98" s="205"/>
      <c r="J98" s="200"/>
      <c r="K98" s="200"/>
      <c r="L98" s="206"/>
      <c r="M98" s="207"/>
      <c r="N98" s="208"/>
      <c r="O98" s="208"/>
      <c r="P98" s="208"/>
      <c r="Q98" s="208"/>
      <c r="R98" s="208"/>
      <c r="S98" s="208"/>
      <c r="T98" s="209"/>
      <c r="AT98" s="210" t="s">
        <v>178</v>
      </c>
      <c r="AU98" s="210" t="s">
        <v>83</v>
      </c>
      <c r="AV98" s="13" t="s">
        <v>83</v>
      </c>
      <c r="AW98" s="13" t="s">
        <v>34</v>
      </c>
      <c r="AX98" s="13" t="s">
        <v>73</v>
      </c>
      <c r="AY98" s="210" t="s">
        <v>167</v>
      </c>
    </row>
    <row r="99" spans="2:51" s="14" customFormat="1" ht="11.25">
      <c r="B99" s="211"/>
      <c r="C99" s="212"/>
      <c r="D99" s="201" t="s">
        <v>178</v>
      </c>
      <c r="E99" s="213" t="s">
        <v>21</v>
      </c>
      <c r="F99" s="214" t="s">
        <v>180</v>
      </c>
      <c r="G99" s="212"/>
      <c r="H99" s="215">
        <v>0.02</v>
      </c>
      <c r="I99" s="216"/>
      <c r="J99" s="212"/>
      <c r="K99" s="212"/>
      <c r="L99" s="217"/>
      <c r="M99" s="218"/>
      <c r="N99" s="219"/>
      <c r="O99" s="219"/>
      <c r="P99" s="219"/>
      <c r="Q99" s="219"/>
      <c r="R99" s="219"/>
      <c r="S99" s="219"/>
      <c r="T99" s="220"/>
      <c r="AT99" s="221" t="s">
        <v>178</v>
      </c>
      <c r="AU99" s="221" t="s">
        <v>83</v>
      </c>
      <c r="AV99" s="14" t="s">
        <v>168</v>
      </c>
      <c r="AW99" s="14" t="s">
        <v>34</v>
      </c>
      <c r="AX99" s="14" t="s">
        <v>81</v>
      </c>
      <c r="AY99" s="221" t="s">
        <v>167</v>
      </c>
    </row>
    <row r="100" spans="1:65" s="2" customFormat="1" ht="24.2" customHeight="1">
      <c r="A100" s="36"/>
      <c r="B100" s="37"/>
      <c r="C100" s="181" t="s">
        <v>168</v>
      </c>
      <c r="D100" s="181" t="s">
        <v>170</v>
      </c>
      <c r="E100" s="182" t="s">
        <v>508</v>
      </c>
      <c r="F100" s="183" t="s">
        <v>509</v>
      </c>
      <c r="G100" s="184" t="s">
        <v>499</v>
      </c>
      <c r="H100" s="185">
        <v>0.28</v>
      </c>
      <c r="I100" s="186"/>
      <c r="J100" s="187">
        <f>ROUND(I100*H100,2)</f>
        <v>0</v>
      </c>
      <c r="K100" s="183" t="s">
        <v>173</v>
      </c>
      <c r="L100" s="41"/>
      <c r="M100" s="188" t="s">
        <v>21</v>
      </c>
      <c r="N100" s="189" t="s">
        <v>44</v>
      </c>
      <c r="O100" s="66"/>
      <c r="P100" s="190">
        <f>O100*H100</f>
        <v>0</v>
      </c>
      <c r="Q100" s="190">
        <v>0</v>
      </c>
      <c r="R100" s="190">
        <f>Q100*H100</f>
        <v>0</v>
      </c>
      <c r="S100" s="190">
        <v>0</v>
      </c>
      <c r="T100" s="191">
        <f>S100*H100</f>
        <v>0</v>
      </c>
      <c r="U100" s="36"/>
      <c r="V100" s="36"/>
      <c r="W100" s="36"/>
      <c r="X100" s="36"/>
      <c r="Y100" s="36"/>
      <c r="Z100" s="36"/>
      <c r="AA100" s="36"/>
      <c r="AB100" s="36"/>
      <c r="AC100" s="36"/>
      <c r="AD100" s="36"/>
      <c r="AE100" s="36"/>
      <c r="AR100" s="192" t="s">
        <v>174</v>
      </c>
      <c r="AT100" s="192" t="s">
        <v>170</v>
      </c>
      <c r="AU100" s="192" t="s">
        <v>83</v>
      </c>
      <c r="AY100" s="19" t="s">
        <v>167</v>
      </c>
      <c r="BE100" s="193">
        <f>IF(N100="základní",J100,0)</f>
        <v>0</v>
      </c>
      <c r="BF100" s="193">
        <f>IF(N100="snížená",J100,0)</f>
        <v>0</v>
      </c>
      <c r="BG100" s="193">
        <f>IF(N100="zákl. přenesená",J100,0)</f>
        <v>0</v>
      </c>
      <c r="BH100" s="193">
        <f>IF(N100="sníž. přenesená",J100,0)</f>
        <v>0</v>
      </c>
      <c r="BI100" s="193">
        <f>IF(N100="nulová",J100,0)</f>
        <v>0</v>
      </c>
      <c r="BJ100" s="19" t="s">
        <v>81</v>
      </c>
      <c r="BK100" s="193">
        <f>ROUND(I100*H100,2)</f>
        <v>0</v>
      </c>
      <c r="BL100" s="19" t="s">
        <v>174</v>
      </c>
      <c r="BM100" s="192" t="s">
        <v>1555</v>
      </c>
    </row>
    <row r="101" spans="1:47" s="2" customFormat="1" ht="11.25">
      <c r="A101" s="36"/>
      <c r="B101" s="37"/>
      <c r="C101" s="38"/>
      <c r="D101" s="194" t="s">
        <v>176</v>
      </c>
      <c r="E101" s="38"/>
      <c r="F101" s="195" t="s">
        <v>511</v>
      </c>
      <c r="G101" s="38"/>
      <c r="H101" s="38"/>
      <c r="I101" s="196"/>
      <c r="J101" s="38"/>
      <c r="K101" s="38"/>
      <c r="L101" s="41"/>
      <c r="M101" s="197"/>
      <c r="N101" s="198"/>
      <c r="O101" s="66"/>
      <c r="P101" s="66"/>
      <c r="Q101" s="66"/>
      <c r="R101" s="66"/>
      <c r="S101" s="66"/>
      <c r="T101" s="67"/>
      <c r="U101" s="36"/>
      <c r="V101" s="36"/>
      <c r="W101" s="36"/>
      <c r="X101" s="36"/>
      <c r="Y101" s="36"/>
      <c r="Z101" s="36"/>
      <c r="AA101" s="36"/>
      <c r="AB101" s="36"/>
      <c r="AC101" s="36"/>
      <c r="AD101" s="36"/>
      <c r="AE101" s="36"/>
      <c r="AT101" s="19" t="s">
        <v>176</v>
      </c>
      <c r="AU101" s="19" t="s">
        <v>83</v>
      </c>
    </row>
    <row r="102" spans="1:47" s="2" customFormat="1" ht="19.5">
      <c r="A102" s="36"/>
      <c r="B102" s="37"/>
      <c r="C102" s="38"/>
      <c r="D102" s="201" t="s">
        <v>397</v>
      </c>
      <c r="E102" s="38"/>
      <c r="F102" s="253" t="s">
        <v>512</v>
      </c>
      <c r="G102" s="38"/>
      <c r="H102" s="38"/>
      <c r="I102" s="196"/>
      <c r="J102" s="38"/>
      <c r="K102" s="38"/>
      <c r="L102" s="41"/>
      <c r="M102" s="197"/>
      <c r="N102" s="198"/>
      <c r="O102" s="66"/>
      <c r="P102" s="66"/>
      <c r="Q102" s="66"/>
      <c r="R102" s="66"/>
      <c r="S102" s="66"/>
      <c r="T102" s="67"/>
      <c r="U102" s="36"/>
      <c r="V102" s="36"/>
      <c r="W102" s="36"/>
      <c r="X102" s="36"/>
      <c r="Y102" s="36"/>
      <c r="Z102" s="36"/>
      <c r="AA102" s="36"/>
      <c r="AB102" s="36"/>
      <c r="AC102" s="36"/>
      <c r="AD102" s="36"/>
      <c r="AE102" s="36"/>
      <c r="AT102" s="19" t="s">
        <v>397</v>
      </c>
      <c r="AU102" s="19" t="s">
        <v>83</v>
      </c>
    </row>
    <row r="103" spans="2:51" s="13" customFormat="1" ht="11.25">
      <c r="B103" s="199"/>
      <c r="C103" s="200"/>
      <c r="D103" s="201" t="s">
        <v>178</v>
      </c>
      <c r="E103" s="202" t="s">
        <v>21</v>
      </c>
      <c r="F103" s="203" t="s">
        <v>1553</v>
      </c>
      <c r="G103" s="200"/>
      <c r="H103" s="204">
        <v>0.02</v>
      </c>
      <c r="I103" s="205"/>
      <c r="J103" s="200"/>
      <c r="K103" s="200"/>
      <c r="L103" s="206"/>
      <c r="M103" s="207"/>
      <c r="N103" s="208"/>
      <c r="O103" s="208"/>
      <c r="P103" s="208"/>
      <c r="Q103" s="208"/>
      <c r="R103" s="208"/>
      <c r="S103" s="208"/>
      <c r="T103" s="209"/>
      <c r="AT103" s="210" t="s">
        <v>178</v>
      </c>
      <c r="AU103" s="210" t="s">
        <v>83</v>
      </c>
      <c r="AV103" s="13" t="s">
        <v>83</v>
      </c>
      <c r="AW103" s="13" t="s">
        <v>34</v>
      </c>
      <c r="AX103" s="13" t="s">
        <v>73</v>
      </c>
      <c r="AY103" s="210" t="s">
        <v>167</v>
      </c>
    </row>
    <row r="104" spans="2:51" s="14" customFormat="1" ht="11.25">
      <c r="B104" s="211"/>
      <c r="C104" s="212"/>
      <c r="D104" s="201" t="s">
        <v>178</v>
      </c>
      <c r="E104" s="213" t="s">
        <v>21</v>
      </c>
      <c r="F104" s="214" t="s">
        <v>180</v>
      </c>
      <c r="G104" s="212"/>
      <c r="H104" s="215">
        <v>0.02</v>
      </c>
      <c r="I104" s="216"/>
      <c r="J104" s="212"/>
      <c r="K104" s="212"/>
      <c r="L104" s="217"/>
      <c r="M104" s="218"/>
      <c r="N104" s="219"/>
      <c r="O104" s="219"/>
      <c r="P104" s="219"/>
      <c r="Q104" s="219"/>
      <c r="R104" s="219"/>
      <c r="S104" s="219"/>
      <c r="T104" s="220"/>
      <c r="AT104" s="221" t="s">
        <v>178</v>
      </c>
      <c r="AU104" s="221" t="s">
        <v>83</v>
      </c>
      <c r="AV104" s="14" t="s">
        <v>168</v>
      </c>
      <c r="AW104" s="14" t="s">
        <v>34</v>
      </c>
      <c r="AX104" s="14" t="s">
        <v>81</v>
      </c>
      <c r="AY104" s="221" t="s">
        <v>167</v>
      </c>
    </row>
    <row r="105" spans="2:51" s="13" customFormat="1" ht="11.25">
      <c r="B105" s="199"/>
      <c r="C105" s="200"/>
      <c r="D105" s="201" t="s">
        <v>178</v>
      </c>
      <c r="E105" s="200"/>
      <c r="F105" s="203" t="s">
        <v>1556</v>
      </c>
      <c r="G105" s="200"/>
      <c r="H105" s="204">
        <v>0.28</v>
      </c>
      <c r="I105" s="205"/>
      <c r="J105" s="200"/>
      <c r="K105" s="200"/>
      <c r="L105" s="206"/>
      <c r="M105" s="207"/>
      <c r="N105" s="208"/>
      <c r="O105" s="208"/>
      <c r="P105" s="208"/>
      <c r="Q105" s="208"/>
      <c r="R105" s="208"/>
      <c r="S105" s="208"/>
      <c r="T105" s="209"/>
      <c r="AT105" s="210" t="s">
        <v>178</v>
      </c>
      <c r="AU105" s="210" t="s">
        <v>83</v>
      </c>
      <c r="AV105" s="13" t="s">
        <v>83</v>
      </c>
      <c r="AW105" s="13" t="s">
        <v>4</v>
      </c>
      <c r="AX105" s="13" t="s">
        <v>81</v>
      </c>
      <c r="AY105" s="210" t="s">
        <v>167</v>
      </c>
    </row>
    <row r="106" spans="1:65" s="2" customFormat="1" ht="24.2" customHeight="1">
      <c r="A106" s="36"/>
      <c r="B106" s="37"/>
      <c r="C106" s="181" t="s">
        <v>174</v>
      </c>
      <c r="D106" s="181" t="s">
        <v>170</v>
      </c>
      <c r="E106" s="182" t="s">
        <v>515</v>
      </c>
      <c r="F106" s="183" t="s">
        <v>516</v>
      </c>
      <c r="G106" s="184" t="s">
        <v>499</v>
      </c>
      <c r="H106" s="185">
        <v>0.02</v>
      </c>
      <c r="I106" s="186"/>
      <c r="J106" s="187">
        <f>ROUND(I106*H106,2)</f>
        <v>0</v>
      </c>
      <c r="K106" s="183" t="s">
        <v>173</v>
      </c>
      <c r="L106" s="41"/>
      <c r="M106" s="188" t="s">
        <v>21</v>
      </c>
      <c r="N106" s="189" t="s">
        <v>44</v>
      </c>
      <c r="O106" s="66"/>
      <c r="P106" s="190">
        <f>O106*H106</f>
        <v>0</v>
      </c>
      <c r="Q106" s="190">
        <v>0</v>
      </c>
      <c r="R106" s="190">
        <f>Q106*H106</f>
        <v>0</v>
      </c>
      <c r="S106" s="190">
        <v>0</v>
      </c>
      <c r="T106" s="191">
        <f>S106*H106</f>
        <v>0</v>
      </c>
      <c r="U106" s="36"/>
      <c r="V106" s="36"/>
      <c r="W106" s="36"/>
      <c r="X106" s="36"/>
      <c r="Y106" s="36"/>
      <c r="Z106" s="36"/>
      <c r="AA106" s="36"/>
      <c r="AB106" s="36"/>
      <c r="AC106" s="36"/>
      <c r="AD106" s="36"/>
      <c r="AE106" s="36"/>
      <c r="AR106" s="192" t="s">
        <v>174</v>
      </c>
      <c r="AT106" s="192" t="s">
        <v>170</v>
      </c>
      <c r="AU106" s="192" t="s">
        <v>83</v>
      </c>
      <c r="AY106" s="19" t="s">
        <v>167</v>
      </c>
      <c r="BE106" s="193">
        <f>IF(N106="základní",J106,0)</f>
        <v>0</v>
      </c>
      <c r="BF106" s="193">
        <f>IF(N106="snížená",J106,0)</f>
        <v>0</v>
      </c>
      <c r="BG106" s="193">
        <f>IF(N106="zákl. přenesená",J106,0)</f>
        <v>0</v>
      </c>
      <c r="BH106" s="193">
        <f>IF(N106="sníž. přenesená",J106,0)</f>
        <v>0</v>
      </c>
      <c r="BI106" s="193">
        <f>IF(N106="nulová",J106,0)</f>
        <v>0</v>
      </c>
      <c r="BJ106" s="19" t="s">
        <v>81</v>
      </c>
      <c r="BK106" s="193">
        <f>ROUND(I106*H106,2)</f>
        <v>0</v>
      </c>
      <c r="BL106" s="19" t="s">
        <v>174</v>
      </c>
      <c r="BM106" s="192" t="s">
        <v>1557</v>
      </c>
    </row>
    <row r="107" spans="1:47" s="2" customFormat="1" ht="11.25">
      <c r="A107" s="36"/>
      <c r="B107" s="37"/>
      <c r="C107" s="38"/>
      <c r="D107" s="194" t="s">
        <v>176</v>
      </c>
      <c r="E107" s="38"/>
      <c r="F107" s="195" t="s">
        <v>518</v>
      </c>
      <c r="G107" s="38"/>
      <c r="H107" s="38"/>
      <c r="I107" s="196"/>
      <c r="J107" s="38"/>
      <c r="K107" s="38"/>
      <c r="L107" s="41"/>
      <c r="M107" s="197"/>
      <c r="N107" s="198"/>
      <c r="O107" s="66"/>
      <c r="P107" s="66"/>
      <c r="Q107" s="66"/>
      <c r="R107" s="66"/>
      <c r="S107" s="66"/>
      <c r="T107" s="67"/>
      <c r="U107" s="36"/>
      <c r="V107" s="36"/>
      <c r="W107" s="36"/>
      <c r="X107" s="36"/>
      <c r="Y107" s="36"/>
      <c r="Z107" s="36"/>
      <c r="AA107" s="36"/>
      <c r="AB107" s="36"/>
      <c r="AC107" s="36"/>
      <c r="AD107" s="36"/>
      <c r="AE107" s="36"/>
      <c r="AT107" s="19" t="s">
        <v>176</v>
      </c>
      <c r="AU107" s="19" t="s">
        <v>83</v>
      </c>
    </row>
    <row r="108" spans="2:51" s="13" customFormat="1" ht="11.25">
      <c r="B108" s="199"/>
      <c r="C108" s="200"/>
      <c r="D108" s="201" t="s">
        <v>178</v>
      </c>
      <c r="E108" s="202" t="s">
        <v>21</v>
      </c>
      <c r="F108" s="203" t="s">
        <v>1553</v>
      </c>
      <c r="G108" s="200"/>
      <c r="H108" s="204">
        <v>0.02</v>
      </c>
      <c r="I108" s="205"/>
      <c r="J108" s="200"/>
      <c r="K108" s="200"/>
      <c r="L108" s="206"/>
      <c r="M108" s="207"/>
      <c r="N108" s="208"/>
      <c r="O108" s="208"/>
      <c r="P108" s="208"/>
      <c r="Q108" s="208"/>
      <c r="R108" s="208"/>
      <c r="S108" s="208"/>
      <c r="T108" s="209"/>
      <c r="AT108" s="210" t="s">
        <v>178</v>
      </c>
      <c r="AU108" s="210" t="s">
        <v>83</v>
      </c>
      <c r="AV108" s="13" t="s">
        <v>83</v>
      </c>
      <c r="AW108" s="13" t="s">
        <v>34</v>
      </c>
      <c r="AX108" s="13" t="s">
        <v>73</v>
      </c>
      <c r="AY108" s="210" t="s">
        <v>167</v>
      </c>
    </row>
    <row r="109" spans="2:51" s="14" customFormat="1" ht="11.25">
      <c r="B109" s="211"/>
      <c r="C109" s="212"/>
      <c r="D109" s="201" t="s">
        <v>178</v>
      </c>
      <c r="E109" s="213" t="s">
        <v>21</v>
      </c>
      <c r="F109" s="214" t="s">
        <v>180</v>
      </c>
      <c r="G109" s="212"/>
      <c r="H109" s="215">
        <v>0.02</v>
      </c>
      <c r="I109" s="216"/>
      <c r="J109" s="212"/>
      <c r="K109" s="212"/>
      <c r="L109" s="217"/>
      <c r="M109" s="218"/>
      <c r="N109" s="219"/>
      <c r="O109" s="219"/>
      <c r="P109" s="219"/>
      <c r="Q109" s="219"/>
      <c r="R109" s="219"/>
      <c r="S109" s="219"/>
      <c r="T109" s="220"/>
      <c r="AT109" s="221" t="s">
        <v>178</v>
      </c>
      <c r="AU109" s="221" t="s">
        <v>83</v>
      </c>
      <c r="AV109" s="14" t="s">
        <v>168</v>
      </c>
      <c r="AW109" s="14" t="s">
        <v>34</v>
      </c>
      <c r="AX109" s="14" t="s">
        <v>81</v>
      </c>
      <c r="AY109" s="221" t="s">
        <v>167</v>
      </c>
    </row>
    <row r="110" spans="2:63" s="12" customFormat="1" ht="25.9" customHeight="1">
      <c r="B110" s="165"/>
      <c r="C110" s="166"/>
      <c r="D110" s="167" t="s">
        <v>72</v>
      </c>
      <c r="E110" s="168" t="s">
        <v>526</v>
      </c>
      <c r="F110" s="168" t="s">
        <v>527</v>
      </c>
      <c r="G110" s="166"/>
      <c r="H110" s="166"/>
      <c r="I110" s="169"/>
      <c r="J110" s="170">
        <f>BK110</f>
        <v>0</v>
      </c>
      <c r="K110" s="166"/>
      <c r="L110" s="171"/>
      <c r="M110" s="172"/>
      <c r="N110" s="173"/>
      <c r="O110" s="173"/>
      <c r="P110" s="174">
        <f>P111</f>
        <v>0</v>
      </c>
      <c r="Q110" s="173"/>
      <c r="R110" s="174">
        <f>R111</f>
        <v>0</v>
      </c>
      <c r="S110" s="173"/>
      <c r="T110" s="175">
        <f>T111</f>
        <v>0</v>
      </c>
      <c r="AR110" s="176" t="s">
        <v>83</v>
      </c>
      <c r="AT110" s="177" t="s">
        <v>72</v>
      </c>
      <c r="AU110" s="177" t="s">
        <v>73</v>
      </c>
      <c r="AY110" s="176" t="s">
        <v>167</v>
      </c>
      <c r="BK110" s="178">
        <f>BK111</f>
        <v>0</v>
      </c>
    </row>
    <row r="111" spans="2:63" s="12" customFormat="1" ht="22.9" customHeight="1">
      <c r="B111" s="165"/>
      <c r="C111" s="166"/>
      <c r="D111" s="167" t="s">
        <v>72</v>
      </c>
      <c r="E111" s="179" t="s">
        <v>1558</v>
      </c>
      <c r="F111" s="179" t="s">
        <v>1559</v>
      </c>
      <c r="G111" s="166"/>
      <c r="H111" s="166"/>
      <c r="I111" s="169"/>
      <c r="J111" s="180">
        <f>BK111</f>
        <v>0</v>
      </c>
      <c r="K111" s="166"/>
      <c r="L111" s="171"/>
      <c r="M111" s="172"/>
      <c r="N111" s="173"/>
      <c r="O111" s="173"/>
      <c r="P111" s="174">
        <f>SUM(P112:P115)</f>
        <v>0</v>
      </c>
      <c r="Q111" s="173"/>
      <c r="R111" s="174">
        <f>SUM(R112:R115)</f>
        <v>0</v>
      </c>
      <c r="S111" s="173"/>
      <c r="T111" s="175">
        <f>SUM(T112:T115)</f>
        <v>0</v>
      </c>
      <c r="AR111" s="176" t="s">
        <v>83</v>
      </c>
      <c r="AT111" s="177" t="s">
        <v>72</v>
      </c>
      <c r="AU111" s="177" t="s">
        <v>81</v>
      </c>
      <c r="AY111" s="176" t="s">
        <v>167</v>
      </c>
      <c r="BK111" s="178">
        <f>SUM(BK112:BK115)</f>
        <v>0</v>
      </c>
    </row>
    <row r="112" spans="1:65" s="2" customFormat="1" ht="24.2" customHeight="1">
      <c r="A112" s="36"/>
      <c r="B112" s="37"/>
      <c r="C112" s="181" t="s">
        <v>199</v>
      </c>
      <c r="D112" s="181" t="s">
        <v>170</v>
      </c>
      <c r="E112" s="182" t="s">
        <v>1560</v>
      </c>
      <c r="F112" s="183" t="s">
        <v>1561</v>
      </c>
      <c r="G112" s="184" t="s">
        <v>678</v>
      </c>
      <c r="H112" s="185">
        <v>7</v>
      </c>
      <c r="I112" s="186"/>
      <c r="J112" s="187">
        <f>ROUND(I112*H112,2)</f>
        <v>0</v>
      </c>
      <c r="K112" s="183" t="s">
        <v>369</v>
      </c>
      <c r="L112" s="41"/>
      <c r="M112" s="188" t="s">
        <v>21</v>
      </c>
      <c r="N112" s="189" t="s">
        <v>44</v>
      </c>
      <c r="O112" s="66"/>
      <c r="P112" s="190">
        <f>O112*H112</f>
        <v>0</v>
      </c>
      <c r="Q112" s="190">
        <v>0</v>
      </c>
      <c r="R112" s="190">
        <f>Q112*H112</f>
        <v>0</v>
      </c>
      <c r="S112" s="190">
        <v>0</v>
      </c>
      <c r="T112" s="191">
        <f>S112*H112</f>
        <v>0</v>
      </c>
      <c r="U112" s="36"/>
      <c r="V112" s="36"/>
      <c r="W112" s="36"/>
      <c r="X112" s="36"/>
      <c r="Y112" s="36"/>
      <c r="Z112" s="36"/>
      <c r="AA112" s="36"/>
      <c r="AB112" s="36"/>
      <c r="AC112" s="36"/>
      <c r="AD112" s="36"/>
      <c r="AE112" s="36"/>
      <c r="AR112" s="192" t="s">
        <v>336</v>
      </c>
      <c r="AT112" s="192" t="s">
        <v>170</v>
      </c>
      <c r="AU112" s="192" t="s">
        <v>83</v>
      </c>
      <c r="AY112" s="19" t="s">
        <v>167</v>
      </c>
      <c r="BE112" s="193">
        <f>IF(N112="základní",J112,0)</f>
        <v>0</v>
      </c>
      <c r="BF112" s="193">
        <f>IF(N112="snížená",J112,0)</f>
        <v>0</v>
      </c>
      <c r="BG112" s="193">
        <f>IF(N112="zákl. přenesená",J112,0)</f>
        <v>0</v>
      </c>
      <c r="BH112" s="193">
        <f>IF(N112="sníž. přenesená",J112,0)</f>
        <v>0</v>
      </c>
      <c r="BI112" s="193">
        <f>IF(N112="nulová",J112,0)</f>
        <v>0</v>
      </c>
      <c r="BJ112" s="19" t="s">
        <v>81</v>
      </c>
      <c r="BK112" s="193">
        <f>ROUND(I112*H112,2)</f>
        <v>0</v>
      </c>
      <c r="BL112" s="19" t="s">
        <v>336</v>
      </c>
      <c r="BM112" s="192" t="s">
        <v>1562</v>
      </c>
    </row>
    <row r="113" spans="1:47" s="2" customFormat="1" ht="78">
      <c r="A113" s="36"/>
      <c r="B113" s="37"/>
      <c r="C113" s="38"/>
      <c r="D113" s="201" t="s">
        <v>397</v>
      </c>
      <c r="E113" s="38"/>
      <c r="F113" s="253" t="s">
        <v>1563</v>
      </c>
      <c r="G113" s="38"/>
      <c r="H113" s="38"/>
      <c r="I113" s="196"/>
      <c r="J113" s="38"/>
      <c r="K113" s="38"/>
      <c r="L113" s="41"/>
      <c r="M113" s="197"/>
      <c r="N113" s="198"/>
      <c r="O113" s="66"/>
      <c r="P113" s="66"/>
      <c r="Q113" s="66"/>
      <c r="R113" s="66"/>
      <c r="S113" s="66"/>
      <c r="T113" s="67"/>
      <c r="U113" s="36"/>
      <c r="V113" s="36"/>
      <c r="W113" s="36"/>
      <c r="X113" s="36"/>
      <c r="Y113" s="36"/>
      <c r="Z113" s="36"/>
      <c r="AA113" s="36"/>
      <c r="AB113" s="36"/>
      <c r="AC113" s="36"/>
      <c r="AD113" s="36"/>
      <c r="AE113" s="36"/>
      <c r="AT113" s="19" t="s">
        <v>397</v>
      </c>
      <c r="AU113" s="19" t="s">
        <v>83</v>
      </c>
    </row>
    <row r="114" spans="1:65" s="2" customFormat="1" ht="24.2" customHeight="1">
      <c r="A114" s="36"/>
      <c r="B114" s="37"/>
      <c r="C114" s="181" t="s">
        <v>197</v>
      </c>
      <c r="D114" s="181" t="s">
        <v>170</v>
      </c>
      <c r="E114" s="182" t="s">
        <v>1564</v>
      </c>
      <c r="F114" s="183" t="s">
        <v>1565</v>
      </c>
      <c r="G114" s="184" t="s">
        <v>688</v>
      </c>
      <c r="H114" s="254"/>
      <c r="I114" s="186"/>
      <c r="J114" s="187">
        <f>ROUND(I114*H114,2)</f>
        <v>0</v>
      </c>
      <c r="K114" s="183" t="s">
        <v>173</v>
      </c>
      <c r="L114" s="41"/>
      <c r="M114" s="188" t="s">
        <v>21</v>
      </c>
      <c r="N114" s="189" t="s">
        <v>44</v>
      </c>
      <c r="O114" s="66"/>
      <c r="P114" s="190">
        <f>O114*H114</f>
        <v>0</v>
      </c>
      <c r="Q114" s="190">
        <v>0</v>
      </c>
      <c r="R114" s="190">
        <f>Q114*H114</f>
        <v>0</v>
      </c>
      <c r="S114" s="190">
        <v>0</v>
      </c>
      <c r="T114" s="191">
        <f>S114*H114</f>
        <v>0</v>
      </c>
      <c r="U114" s="36"/>
      <c r="V114" s="36"/>
      <c r="W114" s="36"/>
      <c r="X114" s="36"/>
      <c r="Y114" s="36"/>
      <c r="Z114" s="36"/>
      <c r="AA114" s="36"/>
      <c r="AB114" s="36"/>
      <c r="AC114" s="36"/>
      <c r="AD114" s="36"/>
      <c r="AE114" s="36"/>
      <c r="AR114" s="192" t="s">
        <v>336</v>
      </c>
      <c r="AT114" s="192" t="s">
        <v>170</v>
      </c>
      <c r="AU114" s="192" t="s">
        <v>83</v>
      </c>
      <c r="AY114" s="19" t="s">
        <v>167</v>
      </c>
      <c r="BE114" s="193">
        <f>IF(N114="základní",J114,0)</f>
        <v>0</v>
      </c>
      <c r="BF114" s="193">
        <f>IF(N114="snížená",J114,0)</f>
        <v>0</v>
      </c>
      <c r="BG114" s="193">
        <f>IF(N114="zákl. přenesená",J114,0)</f>
        <v>0</v>
      </c>
      <c r="BH114" s="193">
        <f>IF(N114="sníž. přenesená",J114,0)</f>
        <v>0</v>
      </c>
      <c r="BI114" s="193">
        <f>IF(N114="nulová",J114,0)</f>
        <v>0</v>
      </c>
      <c r="BJ114" s="19" t="s">
        <v>81</v>
      </c>
      <c r="BK114" s="193">
        <f>ROUND(I114*H114,2)</f>
        <v>0</v>
      </c>
      <c r="BL114" s="19" t="s">
        <v>336</v>
      </c>
      <c r="BM114" s="192" t="s">
        <v>1566</v>
      </c>
    </row>
    <row r="115" spans="1:47" s="2" customFormat="1" ht="11.25">
      <c r="A115" s="36"/>
      <c r="B115" s="37"/>
      <c r="C115" s="38"/>
      <c r="D115" s="194" t="s">
        <v>176</v>
      </c>
      <c r="E115" s="38"/>
      <c r="F115" s="195" t="s">
        <v>1567</v>
      </c>
      <c r="G115" s="38"/>
      <c r="H115" s="38"/>
      <c r="I115" s="196"/>
      <c r="J115" s="38"/>
      <c r="K115" s="38"/>
      <c r="L115" s="41"/>
      <c r="M115" s="255"/>
      <c r="N115" s="256"/>
      <c r="O115" s="257"/>
      <c r="P115" s="257"/>
      <c r="Q115" s="257"/>
      <c r="R115" s="257"/>
      <c r="S115" s="257"/>
      <c r="T115" s="258"/>
      <c r="U115" s="36"/>
      <c r="V115" s="36"/>
      <c r="W115" s="36"/>
      <c r="X115" s="36"/>
      <c r="Y115" s="36"/>
      <c r="Z115" s="36"/>
      <c r="AA115" s="36"/>
      <c r="AB115" s="36"/>
      <c r="AC115" s="36"/>
      <c r="AD115" s="36"/>
      <c r="AE115" s="36"/>
      <c r="AT115" s="19" t="s">
        <v>176</v>
      </c>
      <c r="AU115" s="19" t="s">
        <v>83</v>
      </c>
    </row>
    <row r="116" spans="1:31" s="2" customFormat="1" ht="6.95" customHeight="1">
      <c r="A116" s="36"/>
      <c r="B116" s="49"/>
      <c r="C116" s="50"/>
      <c r="D116" s="50"/>
      <c r="E116" s="50"/>
      <c r="F116" s="50"/>
      <c r="G116" s="50"/>
      <c r="H116" s="50"/>
      <c r="I116" s="50"/>
      <c r="J116" s="50"/>
      <c r="K116" s="50"/>
      <c r="L116" s="41"/>
      <c r="M116" s="36"/>
      <c r="O116" s="36"/>
      <c r="P116" s="36"/>
      <c r="Q116" s="36"/>
      <c r="R116" s="36"/>
      <c r="S116" s="36"/>
      <c r="T116" s="36"/>
      <c r="U116" s="36"/>
      <c r="V116" s="36"/>
      <c r="W116" s="36"/>
      <c r="X116" s="36"/>
      <c r="Y116" s="36"/>
      <c r="Z116" s="36"/>
      <c r="AA116" s="36"/>
      <c r="AB116" s="36"/>
      <c r="AC116" s="36"/>
      <c r="AD116" s="36"/>
      <c r="AE116" s="36"/>
    </row>
  </sheetData>
  <sheetProtection algorithmName="SHA-512" hashValue="/FhsE10i6h9zpgBOShOVVeHCvjEtINw6Ovw2cftGDVhn7IjqTLz8In3dPuQi5OYQU9iELDot5t0bKAWjvAZxJw==" saltValue="HWbsqsKW6gHUdPQQ/omQ/aTRTxHPxp3aDk9s3tWb96x6ibG28YMznCqQSkfmlFsJbnyRYsFnITgo2oCljaW83w==" spinCount="100000" sheet="1" objects="1" scenarios="1" formatColumns="0" formatRows="0" autoFilter="0"/>
  <autoFilter ref="C88:K115"/>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3" r:id="rId1" display="https://podminky.urs.cz/item/CS_URS_2022_01/997013211"/>
    <hyperlink ref="F97" r:id="rId2" display="https://podminky.urs.cz/item/CS_URS_2022_01/997013501"/>
    <hyperlink ref="F101" r:id="rId3" display="https://podminky.urs.cz/item/CS_URS_2022_01/997013509"/>
    <hyperlink ref="F107" r:id="rId4" display="https://podminky.urs.cz/item/CS_URS_2022_01/997013871"/>
    <hyperlink ref="F115" r:id="rId5" display="https://podminky.urs.cz/item/CS_URS_2022_01/9987512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
</worksheet>
</file>

<file path=xl/worksheets/sheet7.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election activeCell="F119" sqref="F11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4"/>
      <c r="M2" s="404"/>
      <c r="N2" s="404"/>
      <c r="O2" s="404"/>
      <c r="P2" s="404"/>
      <c r="Q2" s="404"/>
      <c r="R2" s="404"/>
      <c r="S2" s="404"/>
      <c r="T2" s="404"/>
      <c r="U2" s="404"/>
      <c r="V2" s="404"/>
      <c r="AT2" s="19" t="s">
        <v>103</v>
      </c>
    </row>
    <row r="3" spans="2:46" s="1" customFormat="1" ht="6.95" customHeight="1">
      <c r="B3" s="111"/>
      <c r="C3" s="112"/>
      <c r="D3" s="112"/>
      <c r="E3" s="112"/>
      <c r="F3" s="112"/>
      <c r="G3" s="112"/>
      <c r="H3" s="112"/>
      <c r="I3" s="112"/>
      <c r="J3" s="112"/>
      <c r="K3" s="112"/>
      <c r="L3" s="22"/>
      <c r="AT3" s="19" t="s">
        <v>83</v>
      </c>
    </row>
    <row r="4" spans="2:46" s="1" customFormat="1" ht="24.95" customHeight="1">
      <c r="B4" s="22"/>
      <c r="D4" s="113" t="s">
        <v>111</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5" t="str">
        <f>'Rekapitulace stavby'!K6</f>
        <v>Rekonstrukce kanceláří a výukových prostor v objektu NC, UPOL, tř. Miru 111, Olomouc</v>
      </c>
      <c r="F7" s="406"/>
      <c r="G7" s="406"/>
      <c r="H7" s="406"/>
      <c r="L7" s="22"/>
    </row>
    <row r="8" spans="1:31" s="2" customFormat="1" ht="12" customHeight="1">
      <c r="A8" s="36"/>
      <c r="B8" s="41"/>
      <c r="C8" s="36"/>
      <c r="D8" s="115" t="s">
        <v>124</v>
      </c>
      <c r="E8" s="36"/>
      <c r="F8" s="36"/>
      <c r="G8" s="36"/>
      <c r="H8" s="36"/>
      <c r="I8" s="36"/>
      <c r="J8" s="36"/>
      <c r="K8" s="36"/>
      <c r="L8" s="116"/>
      <c r="S8" s="36"/>
      <c r="T8" s="36"/>
      <c r="U8" s="36"/>
      <c r="V8" s="36"/>
      <c r="W8" s="36"/>
      <c r="X8" s="36"/>
      <c r="Y8" s="36"/>
      <c r="Z8" s="36"/>
      <c r="AA8" s="36"/>
      <c r="AB8" s="36"/>
      <c r="AC8" s="36"/>
      <c r="AD8" s="36"/>
      <c r="AE8" s="36"/>
    </row>
    <row r="9" spans="1:31" s="2" customFormat="1" ht="16.5" customHeight="1">
      <c r="A9" s="36"/>
      <c r="B9" s="41"/>
      <c r="C9" s="36"/>
      <c r="D9" s="36"/>
      <c r="E9" s="407" t="s">
        <v>1568</v>
      </c>
      <c r="F9" s="408"/>
      <c r="G9" s="408"/>
      <c r="H9" s="408"/>
      <c r="I9" s="36"/>
      <c r="J9" s="36"/>
      <c r="K9" s="36"/>
      <c r="L9" s="116"/>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6"/>
      <c r="S10" s="36"/>
      <c r="T10" s="36"/>
      <c r="U10" s="36"/>
      <c r="V10" s="36"/>
      <c r="W10" s="36"/>
      <c r="X10" s="36"/>
      <c r="Y10" s="36"/>
      <c r="Z10" s="36"/>
      <c r="AA10" s="36"/>
      <c r="AB10" s="36"/>
      <c r="AC10" s="36"/>
      <c r="AD10" s="36"/>
      <c r="AE10" s="36"/>
    </row>
    <row r="11" spans="1:31" s="2" customFormat="1" ht="12" customHeight="1">
      <c r="A11" s="36"/>
      <c r="B11" s="41"/>
      <c r="C11" s="36"/>
      <c r="D11" s="115" t="s">
        <v>18</v>
      </c>
      <c r="E11" s="36"/>
      <c r="F11" s="105" t="s">
        <v>19</v>
      </c>
      <c r="G11" s="36"/>
      <c r="H11" s="36"/>
      <c r="I11" s="115" t="s">
        <v>20</v>
      </c>
      <c r="J11" s="105" t="s">
        <v>21</v>
      </c>
      <c r="K11" s="36"/>
      <c r="L11" s="116"/>
      <c r="S11" s="36"/>
      <c r="T11" s="36"/>
      <c r="U11" s="36"/>
      <c r="V11" s="36"/>
      <c r="W11" s="36"/>
      <c r="X11" s="36"/>
      <c r="Y11" s="36"/>
      <c r="Z11" s="36"/>
      <c r="AA11" s="36"/>
      <c r="AB11" s="36"/>
      <c r="AC11" s="36"/>
      <c r="AD11" s="36"/>
      <c r="AE11" s="36"/>
    </row>
    <row r="12" spans="1:31" s="2" customFormat="1" ht="12" customHeight="1">
      <c r="A12" s="36"/>
      <c r="B12" s="41"/>
      <c r="C12" s="36"/>
      <c r="D12" s="115" t="s">
        <v>22</v>
      </c>
      <c r="E12" s="36"/>
      <c r="F12" s="105" t="s">
        <v>23</v>
      </c>
      <c r="G12" s="36"/>
      <c r="H12" s="36"/>
      <c r="I12" s="115" t="s">
        <v>24</v>
      </c>
      <c r="J12" s="117" t="str">
        <f>'Rekapitulace stavby'!AN8</f>
        <v>6. 5. 2022</v>
      </c>
      <c r="K12" s="36"/>
      <c r="L12" s="116"/>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6"/>
      <c r="S13" s="36"/>
      <c r="T13" s="36"/>
      <c r="U13" s="36"/>
      <c r="V13" s="36"/>
      <c r="W13" s="36"/>
      <c r="X13" s="36"/>
      <c r="Y13" s="36"/>
      <c r="Z13" s="36"/>
      <c r="AA13" s="36"/>
      <c r="AB13" s="36"/>
      <c r="AC13" s="36"/>
      <c r="AD13" s="36"/>
      <c r="AE13" s="36"/>
    </row>
    <row r="14" spans="1:31" s="2" customFormat="1" ht="12" customHeight="1">
      <c r="A14" s="36"/>
      <c r="B14" s="41"/>
      <c r="C14" s="36"/>
      <c r="D14" s="115" t="s">
        <v>26</v>
      </c>
      <c r="E14" s="36"/>
      <c r="F14" s="36"/>
      <c r="G14" s="36"/>
      <c r="H14" s="36"/>
      <c r="I14" s="115" t="s">
        <v>27</v>
      </c>
      <c r="J14" s="105" t="s">
        <v>21</v>
      </c>
      <c r="K14" s="36"/>
      <c r="L14" s="116"/>
      <c r="S14" s="36"/>
      <c r="T14" s="36"/>
      <c r="U14" s="36"/>
      <c r="V14" s="36"/>
      <c r="W14" s="36"/>
      <c r="X14" s="36"/>
      <c r="Y14" s="36"/>
      <c r="Z14" s="36"/>
      <c r="AA14" s="36"/>
      <c r="AB14" s="36"/>
      <c r="AC14" s="36"/>
      <c r="AD14" s="36"/>
      <c r="AE14" s="36"/>
    </row>
    <row r="15" spans="1:31" s="2" customFormat="1" ht="18" customHeight="1">
      <c r="A15" s="36"/>
      <c r="B15" s="41"/>
      <c r="C15" s="36"/>
      <c r="D15" s="36"/>
      <c r="E15" s="105" t="s">
        <v>28</v>
      </c>
      <c r="F15" s="36"/>
      <c r="G15" s="36"/>
      <c r="H15" s="36"/>
      <c r="I15" s="115" t="s">
        <v>29</v>
      </c>
      <c r="J15" s="105" t="s">
        <v>21</v>
      </c>
      <c r="K15" s="36"/>
      <c r="L15" s="116"/>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6"/>
      <c r="S16" s="36"/>
      <c r="T16" s="36"/>
      <c r="U16" s="36"/>
      <c r="V16" s="36"/>
      <c r="W16" s="36"/>
      <c r="X16" s="36"/>
      <c r="Y16" s="36"/>
      <c r="Z16" s="36"/>
      <c r="AA16" s="36"/>
      <c r="AB16" s="36"/>
      <c r="AC16" s="36"/>
      <c r="AD16" s="36"/>
      <c r="AE16" s="36"/>
    </row>
    <row r="17" spans="1:31" s="2" customFormat="1" ht="12" customHeight="1">
      <c r="A17" s="36"/>
      <c r="B17" s="41"/>
      <c r="C17" s="36"/>
      <c r="D17" s="115" t="s">
        <v>30</v>
      </c>
      <c r="E17" s="36"/>
      <c r="F17" s="36"/>
      <c r="G17" s="36"/>
      <c r="H17" s="36"/>
      <c r="I17" s="115" t="s">
        <v>27</v>
      </c>
      <c r="J17" s="32" t="str">
        <f>'Rekapitulace stavby'!AN13</f>
        <v>Vyplň údaj</v>
      </c>
      <c r="K17" s="36"/>
      <c r="L17" s="116"/>
      <c r="S17" s="36"/>
      <c r="T17" s="36"/>
      <c r="U17" s="36"/>
      <c r="V17" s="36"/>
      <c r="W17" s="36"/>
      <c r="X17" s="36"/>
      <c r="Y17" s="36"/>
      <c r="Z17" s="36"/>
      <c r="AA17" s="36"/>
      <c r="AB17" s="36"/>
      <c r="AC17" s="36"/>
      <c r="AD17" s="36"/>
      <c r="AE17" s="36"/>
    </row>
    <row r="18" spans="1:31" s="2" customFormat="1" ht="18" customHeight="1">
      <c r="A18" s="36"/>
      <c r="B18" s="41"/>
      <c r="C18" s="36"/>
      <c r="D18" s="36"/>
      <c r="E18" s="409" t="str">
        <f>'Rekapitulace stavby'!E14</f>
        <v>Vyplň údaj</v>
      </c>
      <c r="F18" s="410"/>
      <c r="G18" s="410"/>
      <c r="H18" s="410"/>
      <c r="I18" s="115" t="s">
        <v>29</v>
      </c>
      <c r="J18" s="32" t="str">
        <f>'Rekapitulace stavby'!AN14</f>
        <v>Vyplň údaj</v>
      </c>
      <c r="K18" s="36"/>
      <c r="L18" s="116"/>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6"/>
      <c r="S19" s="36"/>
      <c r="T19" s="36"/>
      <c r="U19" s="36"/>
      <c r="V19" s="36"/>
      <c r="W19" s="36"/>
      <c r="X19" s="36"/>
      <c r="Y19" s="36"/>
      <c r="Z19" s="36"/>
      <c r="AA19" s="36"/>
      <c r="AB19" s="36"/>
      <c r="AC19" s="36"/>
      <c r="AD19" s="36"/>
      <c r="AE19" s="36"/>
    </row>
    <row r="20" spans="1:31" s="2" customFormat="1" ht="12" customHeight="1">
      <c r="A20" s="36"/>
      <c r="B20" s="41"/>
      <c r="C20" s="36"/>
      <c r="D20" s="115" t="s">
        <v>32</v>
      </c>
      <c r="E20" s="36"/>
      <c r="F20" s="36"/>
      <c r="G20" s="36"/>
      <c r="H20" s="36"/>
      <c r="I20" s="115" t="s">
        <v>27</v>
      </c>
      <c r="J20" s="105" t="s">
        <v>21</v>
      </c>
      <c r="K20" s="36"/>
      <c r="L20" s="116"/>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5" t="s">
        <v>29</v>
      </c>
      <c r="J21" s="105" t="s">
        <v>21</v>
      </c>
      <c r="K21" s="36"/>
      <c r="L21" s="116"/>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6"/>
      <c r="S22" s="36"/>
      <c r="T22" s="36"/>
      <c r="U22" s="36"/>
      <c r="V22" s="36"/>
      <c r="W22" s="36"/>
      <c r="X22" s="36"/>
      <c r="Y22" s="36"/>
      <c r="Z22" s="36"/>
      <c r="AA22" s="36"/>
      <c r="AB22" s="36"/>
      <c r="AC22" s="36"/>
      <c r="AD22" s="36"/>
      <c r="AE22" s="36"/>
    </row>
    <row r="23" spans="1:31" s="2" customFormat="1" ht="12" customHeight="1">
      <c r="A23" s="36"/>
      <c r="B23" s="41"/>
      <c r="C23" s="36"/>
      <c r="D23" s="115" t="s">
        <v>35</v>
      </c>
      <c r="E23" s="36"/>
      <c r="F23" s="36"/>
      <c r="G23" s="36"/>
      <c r="H23" s="36"/>
      <c r="I23" s="115" t="s">
        <v>27</v>
      </c>
      <c r="J23" s="105" t="s">
        <v>21</v>
      </c>
      <c r="K23" s="36"/>
      <c r="L23" s="116"/>
      <c r="S23" s="36"/>
      <c r="T23" s="36"/>
      <c r="U23" s="36"/>
      <c r="V23" s="36"/>
      <c r="W23" s="36"/>
      <c r="X23" s="36"/>
      <c r="Y23" s="36"/>
      <c r="Z23" s="36"/>
      <c r="AA23" s="36"/>
      <c r="AB23" s="36"/>
      <c r="AC23" s="36"/>
      <c r="AD23" s="36"/>
      <c r="AE23" s="36"/>
    </row>
    <row r="24" spans="1:31" s="2" customFormat="1" ht="18" customHeight="1">
      <c r="A24" s="36"/>
      <c r="B24" s="41"/>
      <c r="C24" s="36"/>
      <c r="D24" s="36"/>
      <c r="E24" s="105" t="s">
        <v>36</v>
      </c>
      <c r="F24" s="36"/>
      <c r="G24" s="36"/>
      <c r="H24" s="36"/>
      <c r="I24" s="115" t="s">
        <v>29</v>
      </c>
      <c r="J24" s="105" t="s">
        <v>21</v>
      </c>
      <c r="K24" s="36"/>
      <c r="L24" s="116"/>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6"/>
      <c r="S25" s="36"/>
      <c r="T25" s="36"/>
      <c r="U25" s="36"/>
      <c r="V25" s="36"/>
      <c r="W25" s="36"/>
      <c r="X25" s="36"/>
      <c r="Y25" s="36"/>
      <c r="Z25" s="36"/>
      <c r="AA25" s="36"/>
      <c r="AB25" s="36"/>
      <c r="AC25" s="36"/>
      <c r="AD25" s="36"/>
      <c r="AE25" s="36"/>
    </row>
    <row r="26" spans="1:31" s="2" customFormat="1" ht="12" customHeight="1">
      <c r="A26" s="36"/>
      <c r="B26" s="41"/>
      <c r="C26" s="36"/>
      <c r="D26" s="115" t="s">
        <v>37</v>
      </c>
      <c r="E26" s="36"/>
      <c r="F26" s="36"/>
      <c r="G26" s="36"/>
      <c r="H26" s="36"/>
      <c r="I26" s="36"/>
      <c r="J26" s="36"/>
      <c r="K26" s="36"/>
      <c r="L26" s="116"/>
      <c r="S26" s="36"/>
      <c r="T26" s="36"/>
      <c r="U26" s="36"/>
      <c r="V26" s="36"/>
      <c r="W26" s="36"/>
      <c r="X26" s="36"/>
      <c r="Y26" s="36"/>
      <c r="Z26" s="36"/>
      <c r="AA26" s="36"/>
      <c r="AB26" s="36"/>
      <c r="AC26" s="36"/>
      <c r="AD26" s="36"/>
      <c r="AE26" s="36"/>
    </row>
    <row r="27" spans="1:31" s="8" customFormat="1" ht="214.5" customHeight="1">
      <c r="A27" s="118"/>
      <c r="B27" s="119"/>
      <c r="C27" s="118"/>
      <c r="D27" s="118"/>
      <c r="E27" s="411" t="s">
        <v>131</v>
      </c>
      <c r="F27" s="411"/>
      <c r="G27" s="411"/>
      <c r="H27" s="411"/>
      <c r="I27" s="118"/>
      <c r="J27" s="118"/>
      <c r="K27" s="118"/>
      <c r="L27" s="120"/>
      <c r="S27" s="118"/>
      <c r="T27" s="118"/>
      <c r="U27" s="118"/>
      <c r="V27" s="118"/>
      <c r="W27" s="118"/>
      <c r="X27" s="118"/>
      <c r="Y27" s="118"/>
      <c r="Z27" s="118"/>
      <c r="AA27" s="118"/>
      <c r="AB27" s="118"/>
      <c r="AC27" s="118"/>
      <c r="AD27" s="118"/>
      <c r="AE27" s="118"/>
    </row>
    <row r="28" spans="1:31" s="2" customFormat="1" ht="6.95" customHeight="1">
      <c r="A28" s="36"/>
      <c r="B28" s="41"/>
      <c r="C28" s="36"/>
      <c r="D28" s="36"/>
      <c r="E28" s="36"/>
      <c r="F28" s="36"/>
      <c r="G28" s="36"/>
      <c r="H28" s="36"/>
      <c r="I28" s="36"/>
      <c r="J28" s="36"/>
      <c r="K28" s="36"/>
      <c r="L28" s="116"/>
      <c r="S28" s="36"/>
      <c r="T28" s="36"/>
      <c r="U28" s="36"/>
      <c r="V28" s="36"/>
      <c r="W28" s="36"/>
      <c r="X28" s="36"/>
      <c r="Y28" s="36"/>
      <c r="Z28" s="36"/>
      <c r="AA28" s="36"/>
      <c r="AB28" s="36"/>
      <c r="AC28" s="36"/>
      <c r="AD28" s="36"/>
      <c r="AE28" s="36"/>
    </row>
    <row r="29" spans="1:31" s="2" customFormat="1" ht="6.95" customHeight="1">
      <c r="A29" s="36"/>
      <c r="B29" s="41"/>
      <c r="C29" s="36"/>
      <c r="D29" s="121"/>
      <c r="E29" s="121"/>
      <c r="F29" s="121"/>
      <c r="G29" s="121"/>
      <c r="H29" s="121"/>
      <c r="I29" s="121"/>
      <c r="J29" s="121"/>
      <c r="K29" s="121"/>
      <c r="L29" s="116"/>
      <c r="S29" s="36"/>
      <c r="T29" s="36"/>
      <c r="U29" s="36"/>
      <c r="V29" s="36"/>
      <c r="W29" s="36"/>
      <c r="X29" s="36"/>
      <c r="Y29" s="36"/>
      <c r="Z29" s="36"/>
      <c r="AA29" s="36"/>
      <c r="AB29" s="36"/>
      <c r="AC29" s="36"/>
      <c r="AD29" s="36"/>
      <c r="AE29" s="36"/>
    </row>
    <row r="30" spans="1:31" s="2" customFormat="1" ht="25.35" customHeight="1">
      <c r="A30" s="36"/>
      <c r="B30" s="41"/>
      <c r="C30" s="36"/>
      <c r="D30" s="122" t="s">
        <v>39</v>
      </c>
      <c r="E30" s="36"/>
      <c r="F30" s="36"/>
      <c r="G30" s="36"/>
      <c r="H30" s="36"/>
      <c r="I30" s="36"/>
      <c r="J30" s="123">
        <f>ROUND(J86,2)</f>
        <v>0</v>
      </c>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41</v>
      </c>
      <c r="G32" s="36"/>
      <c r="H32" s="36"/>
      <c r="I32" s="124" t="s">
        <v>40</v>
      </c>
      <c r="J32" s="124" t="s">
        <v>42</v>
      </c>
      <c r="K32" s="36"/>
      <c r="L32" s="116"/>
      <c r="S32" s="36"/>
      <c r="T32" s="36"/>
      <c r="U32" s="36"/>
      <c r="V32" s="36"/>
      <c r="W32" s="36"/>
      <c r="X32" s="36"/>
      <c r="Y32" s="36"/>
      <c r="Z32" s="36"/>
      <c r="AA32" s="36"/>
      <c r="AB32" s="36"/>
      <c r="AC32" s="36"/>
      <c r="AD32" s="36"/>
      <c r="AE32" s="36"/>
    </row>
    <row r="33" spans="1:31" s="2" customFormat="1" ht="14.45" customHeight="1">
      <c r="A33" s="36"/>
      <c r="B33" s="41"/>
      <c r="C33" s="36"/>
      <c r="D33" s="125" t="s">
        <v>43</v>
      </c>
      <c r="E33" s="115" t="s">
        <v>44</v>
      </c>
      <c r="F33" s="126">
        <f>ROUND((SUM(BE86:BE119)),2)</f>
        <v>0</v>
      </c>
      <c r="G33" s="36"/>
      <c r="H33" s="36"/>
      <c r="I33" s="127">
        <v>0.21</v>
      </c>
      <c r="J33" s="126">
        <f>ROUND(((SUM(BE86:BE119))*I33),2)</f>
        <v>0</v>
      </c>
      <c r="K33" s="36"/>
      <c r="L33" s="116"/>
      <c r="S33" s="36"/>
      <c r="T33" s="36"/>
      <c r="U33" s="36"/>
      <c r="V33" s="36"/>
      <c r="W33" s="36"/>
      <c r="X33" s="36"/>
      <c r="Y33" s="36"/>
      <c r="Z33" s="36"/>
      <c r="AA33" s="36"/>
      <c r="AB33" s="36"/>
      <c r="AC33" s="36"/>
      <c r="AD33" s="36"/>
      <c r="AE33" s="36"/>
    </row>
    <row r="34" spans="1:31" s="2" customFormat="1" ht="14.45" customHeight="1">
      <c r="A34" s="36"/>
      <c r="B34" s="41"/>
      <c r="C34" s="36"/>
      <c r="D34" s="36"/>
      <c r="E34" s="115" t="s">
        <v>45</v>
      </c>
      <c r="F34" s="126">
        <f>ROUND((SUM(BF86:BF119)),2)</f>
        <v>0</v>
      </c>
      <c r="G34" s="36"/>
      <c r="H34" s="36"/>
      <c r="I34" s="127">
        <v>0.15</v>
      </c>
      <c r="J34" s="126">
        <f>ROUND(((SUM(BF86:BF119))*I34),2)</f>
        <v>0</v>
      </c>
      <c r="K34" s="36"/>
      <c r="L34" s="116"/>
      <c r="S34" s="36"/>
      <c r="T34" s="36"/>
      <c r="U34" s="36"/>
      <c r="V34" s="36"/>
      <c r="W34" s="36"/>
      <c r="X34" s="36"/>
      <c r="Y34" s="36"/>
      <c r="Z34" s="36"/>
      <c r="AA34" s="36"/>
      <c r="AB34" s="36"/>
      <c r="AC34" s="36"/>
      <c r="AD34" s="36"/>
      <c r="AE34" s="36"/>
    </row>
    <row r="35" spans="1:31" s="2" customFormat="1" ht="14.45" customHeight="1" hidden="1">
      <c r="A35" s="36"/>
      <c r="B35" s="41"/>
      <c r="C35" s="36"/>
      <c r="D35" s="36"/>
      <c r="E35" s="115" t="s">
        <v>46</v>
      </c>
      <c r="F35" s="126">
        <f>ROUND((SUM(BG86:BG119)),2)</f>
        <v>0</v>
      </c>
      <c r="G35" s="36"/>
      <c r="H35" s="36"/>
      <c r="I35" s="127">
        <v>0.21</v>
      </c>
      <c r="J35" s="126">
        <f>0</f>
        <v>0</v>
      </c>
      <c r="K35" s="36"/>
      <c r="L35" s="116"/>
      <c r="S35" s="36"/>
      <c r="T35" s="36"/>
      <c r="U35" s="36"/>
      <c r="V35" s="36"/>
      <c r="W35" s="36"/>
      <c r="X35" s="36"/>
      <c r="Y35" s="36"/>
      <c r="Z35" s="36"/>
      <c r="AA35" s="36"/>
      <c r="AB35" s="36"/>
      <c r="AC35" s="36"/>
      <c r="AD35" s="36"/>
      <c r="AE35" s="36"/>
    </row>
    <row r="36" spans="1:31" s="2" customFormat="1" ht="14.45" customHeight="1" hidden="1">
      <c r="A36" s="36"/>
      <c r="B36" s="41"/>
      <c r="C36" s="36"/>
      <c r="D36" s="36"/>
      <c r="E36" s="115" t="s">
        <v>47</v>
      </c>
      <c r="F36" s="126">
        <f>ROUND((SUM(BH86:BH119)),2)</f>
        <v>0</v>
      </c>
      <c r="G36" s="36"/>
      <c r="H36" s="36"/>
      <c r="I36" s="127">
        <v>0.15</v>
      </c>
      <c r="J36" s="126">
        <f>0</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48</v>
      </c>
      <c r="F37" s="126">
        <f>ROUND((SUM(BI86:BI119)),2)</f>
        <v>0</v>
      </c>
      <c r="G37" s="36"/>
      <c r="H37" s="36"/>
      <c r="I37" s="127">
        <v>0</v>
      </c>
      <c r="J37" s="126">
        <f>0</f>
        <v>0</v>
      </c>
      <c r="K37" s="36"/>
      <c r="L37" s="116"/>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6"/>
      <c r="S38" s="36"/>
      <c r="T38" s="36"/>
      <c r="U38" s="36"/>
      <c r="V38" s="36"/>
      <c r="W38" s="36"/>
      <c r="X38" s="36"/>
      <c r="Y38" s="36"/>
      <c r="Z38" s="36"/>
      <c r="AA38" s="36"/>
      <c r="AB38" s="36"/>
      <c r="AC38" s="36"/>
      <c r="AD38" s="36"/>
      <c r="AE38" s="36"/>
    </row>
    <row r="39" spans="1:31" s="2" customFormat="1" ht="25.35" customHeight="1">
      <c r="A39" s="36"/>
      <c r="B39" s="41"/>
      <c r="C39" s="128"/>
      <c r="D39" s="129" t="s">
        <v>49</v>
      </c>
      <c r="E39" s="130"/>
      <c r="F39" s="130"/>
      <c r="G39" s="131" t="s">
        <v>50</v>
      </c>
      <c r="H39" s="132" t="s">
        <v>51</v>
      </c>
      <c r="I39" s="130"/>
      <c r="J39" s="133">
        <f>SUM(J30:J37)</f>
        <v>0</v>
      </c>
      <c r="K39" s="134"/>
      <c r="L39" s="116"/>
      <c r="S39" s="36"/>
      <c r="T39" s="36"/>
      <c r="U39" s="36"/>
      <c r="V39" s="36"/>
      <c r="W39" s="36"/>
      <c r="X39" s="36"/>
      <c r="Y39" s="36"/>
      <c r="Z39" s="36"/>
      <c r="AA39" s="36"/>
      <c r="AB39" s="36"/>
      <c r="AC39" s="36"/>
      <c r="AD39" s="36"/>
      <c r="AE39" s="36"/>
    </row>
    <row r="40" spans="1:31" s="2" customFormat="1" ht="14.45" customHeight="1">
      <c r="A40" s="36"/>
      <c r="B40" s="135"/>
      <c r="C40" s="136"/>
      <c r="D40" s="136"/>
      <c r="E40" s="136"/>
      <c r="F40" s="136"/>
      <c r="G40" s="136"/>
      <c r="H40" s="136"/>
      <c r="I40" s="136"/>
      <c r="J40" s="136"/>
      <c r="K40" s="136"/>
      <c r="L40" s="116"/>
      <c r="S40" s="36"/>
      <c r="T40" s="36"/>
      <c r="U40" s="36"/>
      <c r="V40" s="36"/>
      <c r="W40" s="36"/>
      <c r="X40" s="36"/>
      <c r="Y40" s="36"/>
      <c r="Z40" s="36"/>
      <c r="AA40" s="36"/>
      <c r="AB40" s="36"/>
      <c r="AC40" s="36"/>
      <c r="AD40" s="36"/>
      <c r="AE40" s="36"/>
    </row>
    <row r="44" spans="1:31" s="2" customFormat="1" ht="6.95" customHeight="1">
      <c r="A44" s="36"/>
      <c r="B44" s="137"/>
      <c r="C44" s="138"/>
      <c r="D44" s="138"/>
      <c r="E44" s="138"/>
      <c r="F44" s="138"/>
      <c r="G44" s="138"/>
      <c r="H44" s="138"/>
      <c r="I44" s="138"/>
      <c r="J44" s="138"/>
      <c r="K44" s="138"/>
      <c r="L44" s="116"/>
      <c r="S44" s="36"/>
      <c r="T44" s="36"/>
      <c r="U44" s="36"/>
      <c r="V44" s="36"/>
      <c r="W44" s="36"/>
      <c r="X44" s="36"/>
      <c r="Y44" s="36"/>
      <c r="Z44" s="36"/>
      <c r="AA44" s="36"/>
      <c r="AB44" s="36"/>
      <c r="AC44" s="36"/>
      <c r="AD44" s="36"/>
      <c r="AE44" s="36"/>
    </row>
    <row r="45" spans="1:31" s="2" customFormat="1" ht="24.95" customHeight="1">
      <c r="A45" s="36"/>
      <c r="B45" s="37"/>
      <c r="C45" s="25" t="s">
        <v>132</v>
      </c>
      <c r="D45" s="38"/>
      <c r="E45" s="38"/>
      <c r="F45" s="38"/>
      <c r="G45" s="38"/>
      <c r="H45" s="38"/>
      <c r="I45" s="38"/>
      <c r="J45" s="38"/>
      <c r="K45" s="38"/>
      <c r="L45" s="116"/>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6"/>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16.5" customHeight="1">
      <c r="A48" s="36"/>
      <c r="B48" s="37"/>
      <c r="C48" s="38"/>
      <c r="D48" s="38"/>
      <c r="E48" s="412" t="str">
        <f>E7</f>
        <v>Rekonstrukce kanceláří a výukových prostor v objektu NC, UPOL, tř. Miru 111, Olomouc</v>
      </c>
      <c r="F48" s="413"/>
      <c r="G48" s="413"/>
      <c r="H48" s="413"/>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124</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361" t="str">
        <f>E9</f>
        <v>2022/HEX/01-VON - Vedlejší a ostatní náklady</v>
      </c>
      <c r="F50" s="414"/>
      <c r="G50" s="414"/>
      <c r="H50" s="414"/>
      <c r="I50" s="38"/>
      <c r="J50" s="38"/>
      <c r="K50" s="38"/>
      <c r="L50" s="116"/>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6"/>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 xml:space="preserve"> </v>
      </c>
      <c r="G52" s="38"/>
      <c r="H52" s="38"/>
      <c r="I52" s="31" t="s">
        <v>24</v>
      </c>
      <c r="J52" s="61" t="str">
        <f>IF(J12="","",J12)</f>
        <v>6. 5. 2022</v>
      </c>
      <c r="K52" s="38"/>
      <c r="L52" s="116"/>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40.15" customHeight="1">
      <c r="A54" s="36"/>
      <c r="B54" s="37"/>
      <c r="C54" s="31" t="s">
        <v>26</v>
      </c>
      <c r="D54" s="38"/>
      <c r="E54" s="38"/>
      <c r="F54" s="29" t="str">
        <f>E15</f>
        <v>UPOL FTK Olomouc</v>
      </c>
      <c r="G54" s="38"/>
      <c r="H54" s="38"/>
      <c r="I54" s="31" t="s">
        <v>32</v>
      </c>
      <c r="J54" s="34" t="str">
        <f>E21</f>
        <v>HEXAPLAN INTERNATIONAL spol. s r.o.</v>
      </c>
      <c r="K54" s="38"/>
      <c r="L54" s="116"/>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Ing.A.Hejmalová</v>
      </c>
      <c r="K55" s="38"/>
      <c r="L55" s="116"/>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6"/>
      <c r="S56" s="36"/>
      <c r="T56" s="36"/>
      <c r="U56" s="36"/>
      <c r="V56" s="36"/>
      <c r="W56" s="36"/>
      <c r="X56" s="36"/>
      <c r="Y56" s="36"/>
      <c r="Z56" s="36"/>
      <c r="AA56" s="36"/>
      <c r="AB56" s="36"/>
      <c r="AC56" s="36"/>
      <c r="AD56" s="36"/>
      <c r="AE56" s="36"/>
    </row>
    <row r="57" spans="1:31" s="2" customFormat="1" ht="29.25" customHeight="1">
      <c r="A57" s="36"/>
      <c r="B57" s="37"/>
      <c r="C57" s="139" t="s">
        <v>133</v>
      </c>
      <c r="D57" s="140"/>
      <c r="E57" s="140"/>
      <c r="F57" s="140"/>
      <c r="G57" s="140"/>
      <c r="H57" s="140"/>
      <c r="I57" s="140"/>
      <c r="J57" s="141" t="s">
        <v>134</v>
      </c>
      <c r="K57" s="140"/>
      <c r="L57" s="116"/>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6"/>
      <c r="S58" s="36"/>
      <c r="T58" s="36"/>
      <c r="U58" s="36"/>
      <c r="V58" s="36"/>
      <c r="W58" s="36"/>
      <c r="X58" s="36"/>
      <c r="Y58" s="36"/>
      <c r="Z58" s="36"/>
      <c r="AA58" s="36"/>
      <c r="AB58" s="36"/>
      <c r="AC58" s="36"/>
      <c r="AD58" s="36"/>
      <c r="AE58" s="36"/>
    </row>
    <row r="59" spans="1:47" s="2" customFormat="1" ht="22.9" customHeight="1">
      <c r="A59" s="36"/>
      <c r="B59" s="37"/>
      <c r="C59" s="142" t="s">
        <v>71</v>
      </c>
      <c r="D59" s="38"/>
      <c r="E59" s="38"/>
      <c r="F59" s="38"/>
      <c r="G59" s="38"/>
      <c r="H59" s="38"/>
      <c r="I59" s="38"/>
      <c r="J59" s="79">
        <f>J86</f>
        <v>0</v>
      </c>
      <c r="K59" s="38"/>
      <c r="L59" s="116"/>
      <c r="S59" s="36"/>
      <c r="T59" s="36"/>
      <c r="U59" s="36"/>
      <c r="V59" s="36"/>
      <c r="W59" s="36"/>
      <c r="X59" s="36"/>
      <c r="Y59" s="36"/>
      <c r="Z59" s="36"/>
      <c r="AA59" s="36"/>
      <c r="AB59" s="36"/>
      <c r="AC59" s="36"/>
      <c r="AD59" s="36"/>
      <c r="AE59" s="36"/>
      <c r="AU59" s="19" t="s">
        <v>135</v>
      </c>
    </row>
    <row r="60" spans="2:12" s="9" customFormat="1" ht="24.95" customHeight="1">
      <c r="B60" s="143"/>
      <c r="C60" s="144"/>
      <c r="D60" s="145" t="s">
        <v>1569</v>
      </c>
      <c r="E60" s="146"/>
      <c r="F60" s="146"/>
      <c r="G60" s="146"/>
      <c r="H60" s="146"/>
      <c r="I60" s="146"/>
      <c r="J60" s="147">
        <f>J87</f>
        <v>0</v>
      </c>
      <c r="K60" s="144"/>
      <c r="L60" s="148"/>
    </row>
    <row r="61" spans="2:12" s="10" customFormat="1" ht="19.9" customHeight="1">
      <c r="B61" s="149"/>
      <c r="C61" s="99"/>
      <c r="D61" s="150" t="s">
        <v>1570</v>
      </c>
      <c r="E61" s="151"/>
      <c r="F61" s="151"/>
      <c r="G61" s="151"/>
      <c r="H61" s="151"/>
      <c r="I61" s="151"/>
      <c r="J61" s="152">
        <f>J88</f>
        <v>0</v>
      </c>
      <c r="K61" s="99"/>
      <c r="L61" s="153"/>
    </row>
    <row r="62" spans="2:12" s="10" customFormat="1" ht="19.9" customHeight="1">
      <c r="B62" s="149"/>
      <c r="C62" s="99"/>
      <c r="D62" s="150" t="s">
        <v>1571</v>
      </c>
      <c r="E62" s="151"/>
      <c r="F62" s="151"/>
      <c r="G62" s="151"/>
      <c r="H62" s="151"/>
      <c r="I62" s="151"/>
      <c r="J62" s="152">
        <f>J96</f>
        <v>0</v>
      </c>
      <c r="K62" s="99"/>
      <c r="L62" s="153"/>
    </row>
    <row r="63" spans="2:12" s="10" customFormat="1" ht="19.9" customHeight="1">
      <c r="B63" s="149"/>
      <c r="C63" s="99"/>
      <c r="D63" s="150" t="s">
        <v>1572</v>
      </c>
      <c r="E63" s="151"/>
      <c r="F63" s="151"/>
      <c r="G63" s="151"/>
      <c r="H63" s="151"/>
      <c r="I63" s="151"/>
      <c r="J63" s="152">
        <f>J100</f>
        <v>0</v>
      </c>
      <c r="K63" s="99"/>
      <c r="L63" s="153"/>
    </row>
    <row r="64" spans="2:12" s="10" customFormat="1" ht="19.9" customHeight="1">
      <c r="B64" s="149"/>
      <c r="C64" s="99"/>
      <c r="D64" s="150" t="s">
        <v>1573</v>
      </c>
      <c r="E64" s="151"/>
      <c r="F64" s="151"/>
      <c r="G64" s="151"/>
      <c r="H64" s="151"/>
      <c r="I64" s="151"/>
      <c r="J64" s="152">
        <f>J106</f>
        <v>0</v>
      </c>
      <c r="K64" s="99"/>
      <c r="L64" s="153"/>
    </row>
    <row r="65" spans="2:12" s="10" customFormat="1" ht="19.9" customHeight="1">
      <c r="B65" s="149"/>
      <c r="C65" s="99"/>
      <c r="D65" s="150" t="s">
        <v>1574</v>
      </c>
      <c r="E65" s="151"/>
      <c r="F65" s="151"/>
      <c r="G65" s="151"/>
      <c r="H65" s="151"/>
      <c r="I65" s="151"/>
      <c r="J65" s="152">
        <f>J110</f>
        <v>0</v>
      </c>
      <c r="K65" s="99"/>
      <c r="L65" s="153"/>
    </row>
    <row r="66" spans="2:12" s="10" customFormat="1" ht="19.9" customHeight="1">
      <c r="B66" s="149"/>
      <c r="C66" s="99"/>
      <c r="D66" s="150" t="s">
        <v>1575</v>
      </c>
      <c r="E66" s="151"/>
      <c r="F66" s="151"/>
      <c r="G66" s="151"/>
      <c r="H66" s="151"/>
      <c r="I66" s="151"/>
      <c r="J66" s="152">
        <f>J114</f>
        <v>0</v>
      </c>
      <c r="K66" s="99"/>
      <c r="L66" s="153"/>
    </row>
    <row r="67" spans="1:31" s="2" customFormat="1" ht="21.75" customHeight="1">
      <c r="A67" s="36"/>
      <c r="B67" s="37"/>
      <c r="C67" s="38"/>
      <c r="D67" s="38"/>
      <c r="E67" s="38"/>
      <c r="F67" s="38"/>
      <c r="G67" s="38"/>
      <c r="H67" s="38"/>
      <c r="I67" s="38"/>
      <c r="J67" s="38"/>
      <c r="K67" s="38"/>
      <c r="L67" s="116"/>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6"/>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6"/>
      <c r="S72" s="36"/>
      <c r="T72" s="36"/>
      <c r="U72" s="36"/>
      <c r="V72" s="36"/>
      <c r="W72" s="36"/>
      <c r="X72" s="36"/>
      <c r="Y72" s="36"/>
      <c r="Z72" s="36"/>
      <c r="AA72" s="36"/>
      <c r="AB72" s="36"/>
      <c r="AC72" s="36"/>
      <c r="AD72" s="36"/>
      <c r="AE72" s="36"/>
    </row>
    <row r="73" spans="1:31" s="2" customFormat="1" ht="24.95" customHeight="1">
      <c r="A73" s="36"/>
      <c r="B73" s="37"/>
      <c r="C73" s="25" t="s">
        <v>152</v>
      </c>
      <c r="D73" s="38"/>
      <c r="E73" s="38"/>
      <c r="F73" s="38"/>
      <c r="G73" s="38"/>
      <c r="H73" s="38"/>
      <c r="I73" s="38"/>
      <c r="J73" s="38"/>
      <c r="K73" s="38"/>
      <c r="L73" s="116"/>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6"/>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6"/>
      <c r="S75" s="36"/>
      <c r="T75" s="36"/>
      <c r="U75" s="36"/>
      <c r="V75" s="36"/>
      <c r="W75" s="36"/>
      <c r="X75" s="36"/>
      <c r="Y75" s="36"/>
      <c r="Z75" s="36"/>
      <c r="AA75" s="36"/>
      <c r="AB75" s="36"/>
      <c r="AC75" s="36"/>
      <c r="AD75" s="36"/>
      <c r="AE75" s="36"/>
    </row>
    <row r="76" spans="1:31" s="2" customFormat="1" ht="16.5" customHeight="1">
      <c r="A76" s="36"/>
      <c r="B76" s="37"/>
      <c r="C76" s="38"/>
      <c r="D76" s="38"/>
      <c r="E76" s="412" t="str">
        <f>E7</f>
        <v>Rekonstrukce kanceláří a výukových prostor v objektu NC, UPOL, tř. Miru 111, Olomouc</v>
      </c>
      <c r="F76" s="413"/>
      <c r="G76" s="413"/>
      <c r="H76" s="413"/>
      <c r="I76" s="38"/>
      <c r="J76" s="38"/>
      <c r="K76" s="38"/>
      <c r="L76" s="116"/>
      <c r="S76" s="36"/>
      <c r="T76" s="36"/>
      <c r="U76" s="36"/>
      <c r="V76" s="36"/>
      <c r="W76" s="36"/>
      <c r="X76" s="36"/>
      <c r="Y76" s="36"/>
      <c r="Z76" s="36"/>
      <c r="AA76" s="36"/>
      <c r="AB76" s="36"/>
      <c r="AC76" s="36"/>
      <c r="AD76" s="36"/>
      <c r="AE76" s="36"/>
    </row>
    <row r="77" spans="1:31" s="2" customFormat="1" ht="12" customHeight="1">
      <c r="A77" s="36"/>
      <c r="B77" s="37"/>
      <c r="C77" s="31" t="s">
        <v>124</v>
      </c>
      <c r="D77" s="38"/>
      <c r="E77" s="38"/>
      <c r="F77" s="38"/>
      <c r="G77" s="38"/>
      <c r="H77" s="38"/>
      <c r="I77" s="38"/>
      <c r="J77" s="38"/>
      <c r="K77" s="38"/>
      <c r="L77" s="116"/>
      <c r="S77" s="36"/>
      <c r="T77" s="36"/>
      <c r="U77" s="36"/>
      <c r="V77" s="36"/>
      <c r="W77" s="36"/>
      <c r="X77" s="36"/>
      <c r="Y77" s="36"/>
      <c r="Z77" s="36"/>
      <c r="AA77" s="36"/>
      <c r="AB77" s="36"/>
      <c r="AC77" s="36"/>
      <c r="AD77" s="36"/>
      <c r="AE77" s="36"/>
    </row>
    <row r="78" spans="1:31" s="2" customFormat="1" ht="16.5" customHeight="1">
      <c r="A78" s="36"/>
      <c r="B78" s="37"/>
      <c r="C78" s="38"/>
      <c r="D78" s="38"/>
      <c r="E78" s="361" t="str">
        <f>E9</f>
        <v>2022/HEX/01-VON - Vedlejší a ostatní náklady</v>
      </c>
      <c r="F78" s="414"/>
      <c r="G78" s="414"/>
      <c r="H78" s="414"/>
      <c r="I78" s="38"/>
      <c r="J78" s="38"/>
      <c r="K78" s="38"/>
      <c r="L78" s="116"/>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6"/>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F12</f>
        <v xml:space="preserve"> </v>
      </c>
      <c r="G80" s="38"/>
      <c r="H80" s="38"/>
      <c r="I80" s="31" t="s">
        <v>24</v>
      </c>
      <c r="J80" s="61" t="str">
        <f>IF(J12="","",J12)</f>
        <v>6. 5. 2022</v>
      </c>
      <c r="K80" s="38"/>
      <c r="L80" s="116"/>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6"/>
      <c r="S81" s="36"/>
      <c r="T81" s="36"/>
      <c r="U81" s="36"/>
      <c r="V81" s="36"/>
      <c r="W81" s="36"/>
      <c r="X81" s="36"/>
      <c r="Y81" s="36"/>
      <c r="Z81" s="36"/>
      <c r="AA81" s="36"/>
      <c r="AB81" s="36"/>
      <c r="AC81" s="36"/>
      <c r="AD81" s="36"/>
      <c r="AE81" s="36"/>
    </row>
    <row r="82" spans="1:31" s="2" customFormat="1" ht="40.15" customHeight="1">
      <c r="A82" s="36"/>
      <c r="B82" s="37"/>
      <c r="C82" s="31" t="s">
        <v>26</v>
      </c>
      <c r="D82" s="38"/>
      <c r="E82" s="38"/>
      <c r="F82" s="29" t="str">
        <f>E15</f>
        <v>UPOL FTK Olomouc</v>
      </c>
      <c r="G82" s="38"/>
      <c r="H82" s="38"/>
      <c r="I82" s="31" t="s">
        <v>32</v>
      </c>
      <c r="J82" s="34" t="str">
        <f>E21</f>
        <v>HEXAPLAN INTERNATIONAL spol. s r.o.</v>
      </c>
      <c r="K82" s="38"/>
      <c r="L82" s="116"/>
      <c r="S82" s="36"/>
      <c r="T82" s="36"/>
      <c r="U82" s="36"/>
      <c r="V82" s="36"/>
      <c r="W82" s="36"/>
      <c r="X82" s="36"/>
      <c r="Y82" s="36"/>
      <c r="Z82" s="36"/>
      <c r="AA82" s="36"/>
      <c r="AB82" s="36"/>
      <c r="AC82" s="36"/>
      <c r="AD82" s="36"/>
      <c r="AE82" s="36"/>
    </row>
    <row r="83" spans="1:31" s="2" customFormat="1" ht="15.2" customHeight="1">
      <c r="A83" s="36"/>
      <c r="B83" s="37"/>
      <c r="C83" s="31" t="s">
        <v>30</v>
      </c>
      <c r="D83" s="38"/>
      <c r="E83" s="38"/>
      <c r="F83" s="29" t="str">
        <f>IF(E18="","",E18)</f>
        <v>Vyplň údaj</v>
      </c>
      <c r="G83" s="38"/>
      <c r="H83" s="38"/>
      <c r="I83" s="31" t="s">
        <v>35</v>
      </c>
      <c r="J83" s="34" t="str">
        <f>E24</f>
        <v>Ing.A.Hejmalová</v>
      </c>
      <c r="K83" s="38"/>
      <c r="L83" s="116"/>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16"/>
      <c r="S84" s="36"/>
      <c r="T84" s="36"/>
      <c r="U84" s="36"/>
      <c r="V84" s="36"/>
      <c r="W84" s="36"/>
      <c r="X84" s="36"/>
      <c r="Y84" s="36"/>
      <c r="Z84" s="36"/>
      <c r="AA84" s="36"/>
      <c r="AB84" s="36"/>
      <c r="AC84" s="36"/>
      <c r="AD84" s="36"/>
      <c r="AE84" s="36"/>
    </row>
    <row r="85" spans="1:31" s="11" customFormat="1" ht="29.25" customHeight="1">
      <c r="A85" s="154"/>
      <c r="B85" s="155"/>
      <c r="C85" s="156" t="s">
        <v>153</v>
      </c>
      <c r="D85" s="157" t="s">
        <v>58</v>
      </c>
      <c r="E85" s="157" t="s">
        <v>54</v>
      </c>
      <c r="F85" s="157" t="s">
        <v>55</v>
      </c>
      <c r="G85" s="157" t="s">
        <v>154</v>
      </c>
      <c r="H85" s="157" t="s">
        <v>155</v>
      </c>
      <c r="I85" s="157" t="s">
        <v>156</v>
      </c>
      <c r="J85" s="157" t="s">
        <v>134</v>
      </c>
      <c r="K85" s="158" t="s">
        <v>157</v>
      </c>
      <c r="L85" s="159"/>
      <c r="M85" s="70" t="s">
        <v>21</v>
      </c>
      <c r="N85" s="71" t="s">
        <v>43</v>
      </c>
      <c r="O85" s="71" t="s">
        <v>158</v>
      </c>
      <c r="P85" s="71" t="s">
        <v>159</v>
      </c>
      <c r="Q85" s="71" t="s">
        <v>160</v>
      </c>
      <c r="R85" s="71" t="s">
        <v>161</v>
      </c>
      <c r="S85" s="71" t="s">
        <v>162</v>
      </c>
      <c r="T85" s="72" t="s">
        <v>163</v>
      </c>
      <c r="U85" s="154"/>
      <c r="V85" s="154"/>
      <c r="W85" s="154"/>
      <c r="X85" s="154"/>
      <c r="Y85" s="154"/>
      <c r="Z85" s="154"/>
      <c r="AA85" s="154"/>
      <c r="AB85" s="154"/>
      <c r="AC85" s="154"/>
      <c r="AD85" s="154"/>
      <c r="AE85" s="154"/>
    </row>
    <row r="86" spans="1:63" s="2" customFormat="1" ht="22.9" customHeight="1">
      <c r="A86" s="36"/>
      <c r="B86" s="37"/>
      <c r="C86" s="77" t="s">
        <v>164</v>
      </c>
      <c r="D86" s="38"/>
      <c r="E86" s="38"/>
      <c r="F86" s="38"/>
      <c r="G86" s="38"/>
      <c r="H86" s="38"/>
      <c r="I86" s="38"/>
      <c r="J86" s="160">
        <f>BK86</f>
        <v>0</v>
      </c>
      <c r="K86" s="38"/>
      <c r="L86" s="41"/>
      <c r="M86" s="73"/>
      <c r="N86" s="161"/>
      <c r="O86" s="74"/>
      <c r="P86" s="162">
        <f>P87</f>
        <v>0</v>
      </c>
      <c r="Q86" s="74"/>
      <c r="R86" s="162">
        <f>R87</f>
        <v>0</v>
      </c>
      <c r="S86" s="74"/>
      <c r="T86" s="163">
        <f>T87</f>
        <v>0</v>
      </c>
      <c r="U86" s="36"/>
      <c r="V86" s="36"/>
      <c r="W86" s="36"/>
      <c r="X86" s="36"/>
      <c r="Y86" s="36"/>
      <c r="Z86" s="36"/>
      <c r="AA86" s="36"/>
      <c r="AB86" s="36"/>
      <c r="AC86" s="36"/>
      <c r="AD86" s="36"/>
      <c r="AE86" s="36"/>
      <c r="AT86" s="19" t="s">
        <v>72</v>
      </c>
      <c r="AU86" s="19" t="s">
        <v>135</v>
      </c>
      <c r="BK86" s="164">
        <f>BK87</f>
        <v>0</v>
      </c>
    </row>
    <row r="87" spans="2:63" s="12" customFormat="1" ht="25.9" customHeight="1">
      <c r="B87" s="165"/>
      <c r="C87" s="166"/>
      <c r="D87" s="167" t="s">
        <v>72</v>
      </c>
      <c r="E87" s="168" t="s">
        <v>1576</v>
      </c>
      <c r="F87" s="168" t="s">
        <v>1577</v>
      </c>
      <c r="G87" s="166"/>
      <c r="H87" s="166"/>
      <c r="I87" s="169"/>
      <c r="J87" s="170">
        <f>BK87</f>
        <v>0</v>
      </c>
      <c r="K87" s="166"/>
      <c r="L87" s="171"/>
      <c r="M87" s="172"/>
      <c r="N87" s="173"/>
      <c r="O87" s="173"/>
      <c r="P87" s="174">
        <f>P88+P96+P100+P106+P110+P114</f>
        <v>0</v>
      </c>
      <c r="Q87" s="173"/>
      <c r="R87" s="174">
        <f>R88+R96+R100+R106+R110+R114</f>
        <v>0</v>
      </c>
      <c r="S87" s="173"/>
      <c r="T87" s="175">
        <f>T88+T96+T100+T106+T110+T114</f>
        <v>0</v>
      </c>
      <c r="AR87" s="176" t="s">
        <v>199</v>
      </c>
      <c r="AT87" s="177" t="s">
        <v>72</v>
      </c>
      <c r="AU87" s="177" t="s">
        <v>73</v>
      </c>
      <c r="AY87" s="176" t="s">
        <v>167</v>
      </c>
      <c r="BK87" s="178">
        <f>BK88+BK96+BK100+BK106+BK110+BK114</f>
        <v>0</v>
      </c>
    </row>
    <row r="88" spans="2:63" s="12" customFormat="1" ht="22.9" customHeight="1">
      <c r="B88" s="165"/>
      <c r="C88" s="166"/>
      <c r="D88" s="167" t="s">
        <v>72</v>
      </c>
      <c r="E88" s="179" t="s">
        <v>1578</v>
      </c>
      <c r="F88" s="179" t="s">
        <v>1579</v>
      </c>
      <c r="G88" s="166"/>
      <c r="H88" s="166"/>
      <c r="I88" s="169"/>
      <c r="J88" s="180">
        <f>BK88</f>
        <v>0</v>
      </c>
      <c r="K88" s="166"/>
      <c r="L88" s="171"/>
      <c r="M88" s="172"/>
      <c r="N88" s="173"/>
      <c r="O88" s="173"/>
      <c r="P88" s="174">
        <f>SUM(P89:P95)</f>
        <v>0</v>
      </c>
      <c r="Q88" s="173"/>
      <c r="R88" s="174">
        <f>SUM(R89:R95)</f>
        <v>0</v>
      </c>
      <c r="S88" s="173"/>
      <c r="T88" s="175">
        <f>SUM(T89:T95)</f>
        <v>0</v>
      </c>
      <c r="AR88" s="176" t="s">
        <v>199</v>
      </c>
      <c r="AT88" s="177" t="s">
        <v>72</v>
      </c>
      <c r="AU88" s="177" t="s">
        <v>81</v>
      </c>
      <c r="AY88" s="176" t="s">
        <v>167</v>
      </c>
      <c r="BK88" s="178">
        <f>SUM(BK89:BK95)</f>
        <v>0</v>
      </c>
    </row>
    <row r="89" spans="1:65" s="2" customFormat="1" ht="16.5" customHeight="1">
      <c r="A89" s="36"/>
      <c r="B89" s="37"/>
      <c r="C89" s="181" t="s">
        <v>81</v>
      </c>
      <c r="D89" s="181" t="s">
        <v>170</v>
      </c>
      <c r="E89" s="182" t="s">
        <v>1580</v>
      </c>
      <c r="F89" s="183" t="s">
        <v>1581</v>
      </c>
      <c r="G89" s="184" t="s">
        <v>678</v>
      </c>
      <c r="H89" s="185">
        <v>1</v>
      </c>
      <c r="I89" s="186"/>
      <c r="J89" s="187">
        <f>ROUND(I89*H89,2)</f>
        <v>0</v>
      </c>
      <c r="K89" s="183" t="s">
        <v>173</v>
      </c>
      <c r="L89" s="41"/>
      <c r="M89" s="188" t="s">
        <v>21</v>
      </c>
      <c r="N89" s="189" t="s">
        <v>44</v>
      </c>
      <c r="O89" s="66"/>
      <c r="P89" s="190">
        <f>O89*H89</f>
        <v>0</v>
      </c>
      <c r="Q89" s="190">
        <v>0</v>
      </c>
      <c r="R89" s="190">
        <f>Q89*H89</f>
        <v>0</v>
      </c>
      <c r="S89" s="190">
        <v>0</v>
      </c>
      <c r="T89" s="191">
        <f>S89*H89</f>
        <v>0</v>
      </c>
      <c r="U89" s="36"/>
      <c r="V89" s="36"/>
      <c r="W89" s="36"/>
      <c r="X89" s="36"/>
      <c r="Y89" s="36"/>
      <c r="Z89" s="36"/>
      <c r="AA89" s="36"/>
      <c r="AB89" s="36"/>
      <c r="AC89" s="36"/>
      <c r="AD89" s="36"/>
      <c r="AE89" s="36"/>
      <c r="AR89" s="192" t="s">
        <v>1582</v>
      </c>
      <c r="AT89" s="192" t="s">
        <v>170</v>
      </c>
      <c r="AU89" s="192" t="s">
        <v>83</v>
      </c>
      <c r="AY89" s="19" t="s">
        <v>167</v>
      </c>
      <c r="BE89" s="193">
        <f>IF(N89="základní",J89,0)</f>
        <v>0</v>
      </c>
      <c r="BF89" s="193">
        <f>IF(N89="snížená",J89,0)</f>
        <v>0</v>
      </c>
      <c r="BG89" s="193">
        <f>IF(N89="zákl. přenesená",J89,0)</f>
        <v>0</v>
      </c>
      <c r="BH89" s="193">
        <f>IF(N89="sníž. přenesená",J89,0)</f>
        <v>0</v>
      </c>
      <c r="BI89" s="193">
        <f>IF(N89="nulová",J89,0)</f>
        <v>0</v>
      </c>
      <c r="BJ89" s="19" t="s">
        <v>81</v>
      </c>
      <c r="BK89" s="193">
        <f>ROUND(I89*H89,2)</f>
        <v>0</v>
      </c>
      <c r="BL89" s="19" t="s">
        <v>1582</v>
      </c>
      <c r="BM89" s="192" t="s">
        <v>1583</v>
      </c>
    </row>
    <row r="90" spans="1:47" s="2" customFormat="1" ht="11.25">
      <c r="A90" s="36"/>
      <c r="B90" s="37"/>
      <c r="C90" s="38"/>
      <c r="D90" s="194" t="s">
        <v>176</v>
      </c>
      <c r="E90" s="38"/>
      <c r="F90" s="195" t="s">
        <v>1584</v>
      </c>
      <c r="G90" s="38"/>
      <c r="H90" s="38"/>
      <c r="I90" s="196"/>
      <c r="J90" s="38"/>
      <c r="K90" s="38"/>
      <c r="L90" s="41"/>
      <c r="M90" s="197"/>
      <c r="N90" s="198"/>
      <c r="O90" s="66"/>
      <c r="P90" s="66"/>
      <c r="Q90" s="66"/>
      <c r="R90" s="66"/>
      <c r="S90" s="66"/>
      <c r="T90" s="67"/>
      <c r="U90" s="36"/>
      <c r="V90" s="36"/>
      <c r="W90" s="36"/>
      <c r="X90" s="36"/>
      <c r="Y90" s="36"/>
      <c r="Z90" s="36"/>
      <c r="AA90" s="36"/>
      <c r="AB90" s="36"/>
      <c r="AC90" s="36"/>
      <c r="AD90" s="36"/>
      <c r="AE90" s="36"/>
      <c r="AT90" s="19" t="s">
        <v>176</v>
      </c>
      <c r="AU90" s="19" t="s">
        <v>83</v>
      </c>
    </row>
    <row r="91" spans="1:65" s="2" customFormat="1" ht="16.5" customHeight="1">
      <c r="A91" s="36"/>
      <c r="B91" s="37"/>
      <c r="C91" s="181" t="s">
        <v>83</v>
      </c>
      <c r="D91" s="181" t="s">
        <v>170</v>
      </c>
      <c r="E91" s="182" t="s">
        <v>1585</v>
      </c>
      <c r="F91" s="183" t="s">
        <v>1586</v>
      </c>
      <c r="G91" s="184" t="s">
        <v>678</v>
      </c>
      <c r="H91" s="185">
        <v>1</v>
      </c>
      <c r="I91" s="186"/>
      <c r="J91" s="187">
        <f>ROUND(I91*H91,2)</f>
        <v>0</v>
      </c>
      <c r="K91" s="183" t="s">
        <v>369</v>
      </c>
      <c r="L91" s="41"/>
      <c r="M91" s="188" t="s">
        <v>21</v>
      </c>
      <c r="N91" s="189" t="s">
        <v>44</v>
      </c>
      <c r="O91" s="66"/>
      <c r="P91" s="190">
        <f>O91*H91</f>
        <v>0</v>
      </c>
      <c r="Q91" s="190">
        <v>0</v>
      </c>
      <c r="R91" s="190">
        <f>Q91*H91</f>
        <v>0</v>
      </c>
      <c r="S91" s="190">
        <v>0</v>
      </c>
      <c r="T91" s="191">
        <f>S91*H91</f>
        <v>0</v>
      </c>
      <c r="U91" s="36"/>
      <c r="V91" s="36"/>
      <c r="W91" s="36"/>
      <c r="X91" s="36"/>
      <c r="Y91" s="36"/>
      <c r="Z91" s="36"/>
      <c r="AA91" s="36"/>
      <c r="AB91" s="36"/>
      <c r="AC91" s="36"/>
      <c r="AD91" s="36"/>
      <c r="AE91" s="36"/>
      <c r="AR91" s="192" t="s">
        <v>1582</v>
      </c>
      <c r="AT91" s="192" t="s">
        <v>170</v>
      </c>
      <c r="AU91" s="192" t="s">
        <v>83</v>
      </c>
      <c r="AY91" s="19" t="s">
        <v>167</v>
      </c>
      <c r="BE91" s="193">
        <f>IF(N91="základní",J91,0)</f>
        <v>0</v>
      </c>
      <c r="BF91" s="193">
        <f>IF(N91="snížená",J91,0)</f>
        <v>0</v>
      </c>
      <c r="BG91" s="193">
        <f>IF(N91="zákl. přenesená",J91,0)</f>
        <v>0</v>
      </c>
      <c r="BH91" s="193">
        <f>IF(N91="sníž. přenesená",J91,0)</f>
        <v>0</v>
      </c>
      <c r="BI91" s="193">
        <f>IF(N91="nulová",J91,0)</f>
        <v>0</v>
      </c>
      <c r="BJ91" s="19" t="s">
        <v>81</v>
      </c>
      <c r="BK91" s="193">
        <f>ROUND(I91*H91,2)</f>
        <v>0</v>
      </c>
      <c r="BL91" s="19" t="s">
        <v>1582</v>
      </c>
      <c r="BM91" s="192" t="s">
        <v>1587</v>
      </c>
    </row>
    <row r="92" spans="1:47" s="2" customFormat="1" ht="19.5">
      <c r="A92" s="36"/>
      <c r="B92" s="37"/>
      <c r="C92" s="38"/>
      <c r="D92" s="201" t="s">
        <v>397</v>
      </c>
      <c r="E92" s="38"/>
      <c r="F92" s="253" t="s">
        <v>1588</v>
      </c>
      <c r="G92" s="38"/>
      <c r="H92" s="38"/>
      <c r="I92" s="196"/>
      <c r="J92" s="38"/>
      <c r="K92" s="38"/>
      <c r="L92" s="41"/>
      <c r="M92" s="197"/>
      <c r="N92" s="198"/>
      <c r="O92" s="66"/>
      <c r="P92" s="66"/>
      <c r="Q92" s="66"/>
      <c r="R92" s="66"/>
      <c r="S92" s="66"/>
      <c r="T92" s="67"/>
      <c r="U92" s="36"/>
      <c r="V92" s="36"/>
      <c r="W92" s="36"/>
      <c r="X92" s="36"/>
      <c r="Y92" s="36"/>
      <c r="Z92" s="36"/>
      <c r="AA92" s="36"/>
      <c r="AB92" s="36"/>
      <c r="AC92" s="36"/>
      <c r="AD92" s="36"/>
      <c r="AE92" s="36"/>
      <c r="AT92" s="19" t="s">
        <v>397</v>
      </c>
      <c r="AU92" s="19" t="s">
        <v>83</v>
      </c>
    </row>
    <row r="93" spans="1:65" s="2" customFormat="1" ht="16.5" customHeight="1">
      <c r="A93" s="36"/>
      <c r="B93" s="37"/>
      <c r="C93" s="181" t="s">
        <v>168</v>
      </c>
      <c r="D93" s="181" t="s">
        <v>170</v>
      </c>
      <c r="E93" s="182" t="s">
        <v>1589</v>
      </c>
      <c r="F93" s="183" t="s">
        <v>1590</v>
      </c>
      <c r="G93" s="184" t="s">
        <v>678</v>
      </c>
      <c r="H93" s="185">
        <v>1</v>
      </c>
      <c r="I93" s="186"/>
      <c r="J93" s="187">
        <f>ROUND(I93*H93,2)</f>
        <v>0</v>
      </c>
      <c r="K93" s="183" t="s">
        <v>173</v>
      </c>
      <c r="L93" s="41"/>
      <c r="M93" s="188" t="s">
        <v>21</v>
      </c>
      <c r="N93" s="189" t="s">
        <v>44</v>
      </c>
      <c r="O93" s="66"/>
      <c r="P93" s="190">
        <f>O93*H93</f>
        <v>0</v>
      </c>
      <c r="Q93" s="190">
        <v>0</v>
      </c>
      <c r="R93" s="190">
        <f>Q93*H93</f>
        <v>0</v>
      </c>
      <c r="S93" s="190">
        <v>0</v>
      </c>
      <c r="T93" s="191">
        <f>S93*H93</f>
        <v>0</v>
      </c>
      <c r="U93" s="36"/>
      <c r="V93" s="36"/>
      <c r="W93" s="36"/>
      <c r="X93" s="36"/>
      <c r="Y93" s="36"/>
      <c r="Z93" s="36"/>
      <c r="AA93" s="36"/>
      <c r="AB93" s="36"/>
      <c r="AC93" s="36"/>
      <c r="AD93" s="36"/>
      <c r="AE93" s="36"/>
      <c r="AR93" s="192" t="s">
        <v>1582</v>
      </c>
      <c r="AT93" s="192" t="s">
        <v>170</v>
      </c>
      <c r="AU93" s="192" t="s">
        <v>83</v>
      </c>
      <c r="AY93" s="19" t="s">
        <v>167</v>
      </c>
      <c r="BE93" s="193">
        <f>IF(N93="základní",J93,0)</f>
        <v>0</v>
      </c>
      <c r="BF93" s="193">
        <f>IF(N93="snížená",J93,0)</f>
        <v>0</v>
      </c>
      <c r="BG93" s="193">
        <f>IF(N93="zákl. přenesená",J93,0)</f>
        <v>0</v>
      </c>
      <c r="BH93" s="193">
        <f>IF(N93="sníž. přenesená",J93,0)</f>
        <v>0</v>
      </c>
      <c r="BI93" s="193">
        <f>IF(N93="nulová",J93,0)</f>
        <v>0</v>
      </c>
      <c r="BJ93" s="19" t="s">
        <v>81</v>
      </c>
      <c r="BK93" s="193">
        <f>ROUND(I93*H93,2)</f>
        <v>0</v>
      </c>
      <c r="BL93" s="19" t="s">
        <v>1582</v>
      </c>
      <c r="BM93" s="192" t="s">
        <v>1591</v>
      </c>
    </row>
    <row r="94" spans="1:47" s="2" customFormat="1" ht="11.25">
      <c r="A94" s="36"/>
      <c r="B94" s="37"/>
      <c r="C94" s="38"/>
      <c r="D94" s="194" t="s">
        <v>176</v>
      </c>
      <c r="E94" s="38"/>
      <c r="F94" s="195" t="s">
        <v>1592</v>
      </c>
      <c r="G94" s="38"/>
      <c r="H94" s="38"/>
      <c r="I94" s="196"/>
      <c r="J94" s="38"/>
      <c r="K94" s="38"/>
      <c r="L94" s="41"/>
      <c r="M94" s="197"/>
      <c r="N94" s="198"/>
      <c r="O94" s="66"/>
      <c r="P94" s="66"/>
      <c r="Q94" s="66"/>
      <c r="R94" s="66"/>
      <c r="S94" s="66"/>
      <c r="T94" s="67"/>
      <c r="U94" s="36"/>
      <c r="V94" s="36"/>
      <c r="W94" s="36"/>
      <c r="X94" s="36"/>
      <c r="Y94" s="36"/>
      <c r="Z94" s="36"/>
      <c r="AA94" s="36"/>
      <c r="AB94" s="36"/>
      <c r="AC94" s="36"/>
      <c r="AD94" s="36"/>
      <c r="AE94" s="36"/>
      <c r="AT94" s="19" t="s">
        <v>176</v>
      </c>
      <c r="AU94" s="19" t="s">
        <v>83</v>
      </c>
    </row>
    <row r="95" spans="1:47" s="2" customFormat="1" ht="159" customHeight="1">
      <c r="A95" s="36"/>
      <c r="B95" s="37"/>
      <c r="C95" s="38"/>
      <c r="D95" s="201" t="s">
        <v>397</v>
      </c>
      <c r="E95" s="38"/>
      <c r="F95" s="253" t="s">
        <v>1593</v>
      </c>
      <c r="G95" s="38"/>
      <c r="H95" s="38"/>
      <c r="I95" s="196"/>
      <c r="J95" s="38"/>
      <c r="K95" s="38"/>
      <c r="L95" s="41"/>
      <c r="M95" s="197"/>
      <c r="N95" s="198"/>
      <c r="O95" s="66"/>
      <c r="P95" s="66"/>
      <c r="Q95" s="66"/>
      <c r="R95" s="66"/>
      <c r="S95" s="66"/>
      <c r="T95" s="67"/>
      <c r="U95" s="36"/>
      <c r="V95" s="36"/>
      <c r="W95" s="36"/>
      <c r="X95" s="36"/>
      <c r="Y95" s="36"/>
      <c r="Z95" s="36"/>
      <c r="AA95" s="36"/>
      <c r="AB95" s="36"/>
      <c r="AC95" s="36"/>
      <c r="AD95" s="36"/>
      <c r="AE95" s="36"/>
      <c r="AT95" s="19" t="s">
        <v>397</v>
      </c>
      <c r="AU95" s="19" t="s">
        <v>83</v>
      </c>
    </row>
    <row r="96" spans="2:63" s="12" customFormat="1" ht="22.9" customHeight="1">
      <c r="B96" s="165"/>
      <c r="C96" s="166"/>
      <c r="D96" s="167" t="s">
        <v>72</v>
      </c>
      <c r="E96" s="179" t="s">
        <v>1594</v>
      </c>
      <c r="F96" s="179" t="s">
        <v>1595</v>
      </c>
      <c r="G96" s="166"/>
      <c r="H96" s="166"/>
      <c r="I96" s="169"/>
      <c r="J96" s="180">
        <f>BK96</f>
        <v>0</v>
      </c>
      <c r="K96" s="166"/>
      <c r="L96" s="171"/>
      <c r="M96" s="172"/>
      <c r="N96" s="173"/>
      <c r="O96" s="173"/>
      <c r="P96" s="174">
        <f>SUM(P97:P99)</f>
        <v>0</v>
      </c>
      <c r="Q96" s="173"/>
      <c r="R96" s="174">
        <f>SUM(R97:R99)</f>
        <v>0</v>
      </c>
      <c r="S96" s="173"/>
      <c r="T96" s="175">
        <f>SUM(T97:T99)</f>
        <v>0</v>
      </c>
      <c r="AR96" s="176" t="s">
        <v>199</v>
      </c>
      <c r="AT96" s="177" t="s">
        <v>72</v>
      </c>
      <c r="AU96" s="177" t="s">
        <v>81</v>
      </c>
      <c r="AY96" s="176" t="s">
        <v>167</v>
      </c>
      <c r="BK96" s="178">
        <f>SUM(BK97:BK99)</f>
        <v>0</v>
      </c>
    </row>
    <row r="97" spans="1:65" s="2" customFormat="1" ht="16.5" customHeight="1">
      <c r="A97" s="36"/>
      <c r="B97" s="37"/>
      <c r="C97" s="181" t="s">
        <v>174</v>
      </c>
      <c r="D97" s="181" t="s">
        <v>170</v>
      </c>
      <c r="E97" s="182" t="s">
        <v>1596</v>
      </c>
      <c r="F97" s="183" t="s">
        <v>1595</v>
      </c>
      <c r="G97" s="184" t="s">
        <v>678</v>
      </c>
      <c r="H97" s="185">
        <v>1</v>
      </c>
      <c r="I97" s="186"/>
      <c r="J97" s="187">
        <f>ROUND(I97*H97,2)</f>
        <v>0</v>
      </c>
      <c r="K97" s="183" t="s">
        <v>173</v>
      </c>
      <c r="L97" s="41"/>
      <c r="M97" s="188" t="s">
        <v>21</v>
      </c>
      <c r="N97" s="189" t="s">
        <v>44</v>
      </c>
      <c r="O97" s="66"/>
      <c r="P97" s="190">
        <f>O97*H97</f>
        <v>0</v>
      </c>
      <c r="Q97" s="190">
        <v>0</v>
      </c>
      <c r="R97" s="190">
        <f>Q97*H97</f>
        <v>0</v>
      </c>
      <c r="S97" s="190">
        <v>0</v>
      </c>
      <c r="T97" s="191">
        <f>S97*H97</f>
        <v>0</v>
      </c>
      <c r="U97" s="36"/>
      <c r="V97" s="36"/>
      <c r="W97" s="36"/>
      <c r="X97" s="36"/>
      <c r="Y97" s="36"/>
      <c r="Z97" s="36"/>
      <c r="AA97" s="36"/>
      <c r="AB97" s="36"/>
      <c r="AC97" s="36"/>
      <c r="AD97" s="36"/>
      <c r="AE97" s="36"/>
      <c r="AR97" s="192" t="s">
        <v>1582</v>
      </c>
      <c r="AT97" s="192" t="s">
        <v>170</v>
      </c>
      <c r="AU97" s="192" t="s">
        <v>83</v>
      </c>
      <c r="AY97" s="19" t="s">
        <v>167</v>
      </c>
      <c r="BE97" s="193">
        <f>IF(N97="základní",J97,0)</f>
        <v>0</v>
      </c>
      <c r="BF97" s="193">
        <f>IF(N97="snížená",J97,0)</f>
        <v>0</v>
      </c>
      <c r="BG97" s="193">
        <f>IF(N97="zákl. přenesená",J97,0)</f>
        <v>0</v>
      </c>
      <c r="BH97" s="193">
        <f>IF(N97="sníž. přenesená",J97,0)</f>
        <v>0</v>
      </c>
      <c r="BI97" s="193">
        <f>IF(N97="nulová",J97,0)</f>
        <v>0</v>
      </c>
      <c r="BJ97" s="19" t="s">
        <v>81</v>
      </c>
      <c r="BK97" s="193">
        <f>ROUND(I97*H97,2)</f>
        <v>0</v>
      </c>
      <c r="BL97" s="19" t="s">
        <v>1582</v>
      </c>
      <c r="BM97" s="192" t="s">
        <v>1597</v>
      </c>
    </row>
    <row r="98" spans="1:47" s="2" customFormat="1" ht="11.25">
      <c r="A98" s="36"/>
      <c r="B98" s="37"/>
      <c r="C98" s="38"/>
      <c r="D98" s="194" t="s">
        <v>176</v>
      </c>
      <c r="E98" s="38"/>
      <c r="F98" s="195" t="s">
        <v>1598</v>
      </c>
      <c r="G98" s="38"/>
      <c r="H98" s="38"/>
      <c r="I98" s="196"/>
      <c r="J98" s="38"/>
      <c r="K98" s="38"/>
      <c r="L98" s="41"/>
      <c r="M98" s="197"/>
      <c r="N98" s="198"/>
      <c r="O98" s="66"/>
      <c r="P98" s="66"/>
      <c r="Q98" s="66"/>
      <c r="R98" s="66"/>
      <c r="S98" s="66"/>
      <c r="T98" s="67"/>
      <c r="U98" s="36"/>
      <c r="V98" s="36"/>
      <c r="W98" s="36"/>
      <c r="X98" s="36"/>
      <c r="Y98" s="36"/>
      <c r="Z98" s="36"/>
      <c r="AA98" s="36"/>
      <c r="AB98" s="36"/>
      <c r="AC98" s="36"/>
      <c r="AD98" s="36"/>
      <c r="AE98" s="36"/>
      <c r="AT98" s="19" t="s">
        <v>176</v>
      </c>
      <c r="AU98" s="19" t="s">
        <v>83</v>
      </c>
    </row>
    <row r="99" spans="1:47" s="2" customFormat="1" ht="351.75" customHeight="1">
      <c r="A99" s="36"/>
      <c r="B99" s="37"/>
      <c r="C99" s="38"/>
      <c r="D99" s="201" t="s">
        <v>397</v>
      </c>
      <c r="E99" s="38"/>
      <c r="F99" s="253" t="s">
        <v>1599</v>
      </c>
      <c r="G99" s="38"/>
      <c r="H99" s="38"/>
      <c r="I99" s="196"/>
      <c r="J99" s="38"/>
      <c r="K99" s="38"/>
      <c r="L99" s="41"/>
      <c r="M99" s="197"/>
      <c r="N99" s="198"/>
      <c r="O99" s="66"/>
      <c r="P99" s="66"/>
      <c r="Q99" s="66"/>
      <c r="R99" s="66"/>
      <c r="S99" s="66"/>
      <c r="T99" s="67"/>
      <c r="U99" s="36"/>
      <c r="V99" s="36"/>
      <c r="W99" s="36"/>
      <c r="X99" s="36"/>
      <c r="Y99" s="36"/>
      <c r="Z99" s="36"/>
      <c r="AA99" s="36"/>
      <c r="AB99" s="36"/>
      <c r="AC99" s="36"/>
      <c r="AD99" s="36"/>
      <c r="AE99" s="36"/>
      <c r="AT99" s="19" t="s">
        <v>397</v>
      </c>
      <c r="AU99" s="19" t="s">
        <v>83</v>
      </c>
    </row>
    <row r="100" spans="2:63" s="12" customFormat="1" ht="22.9" customHeight="1">
      <c r="B100" s="165"/>
      <c r="C100" s="166"/>
      <c r="D100" s="167" t="s">
        <v>72</v>
      </c>
      <c r="E100" s="179" t="s">
        <v>1600</v>
      </c>
      <c r="F100" s="179" t="s">
        <v>1601</v>
      </c>
      <c r="G100" s="166"/>
      <c r="H100" s="166"/>
      <c r="I100" s="169"/>
      <c r="J100" s="180">
        <f>BK100</f>
        <v>0</v>
      </c>
      <c r="K100" s="166"/>
      <c r="L100" s="171"/>
      <c r="M100" s="172"/>
      <c r="N100" s="173"/>
      <c r="O100" s="173"/>
      <c r="P100" s="174">
        <f>SUM(P101:P105)</f>
        <v>0</v>
      </c>
      <c r="Q100" s="173"/>
      <c r="R100" s="174">
        <f>SUM(R101:R105)</f>
        <v>0</v>
      </c>
      <c r="S100" s="173"/>
      <c r="T100" s="175">
        <f>SUM(T101:T105)</f>
        <v>0</v>
      </c>
      <c r="AR100" s="176" t="s">
        <v>199</v>
      </c>
      <c r="AT100" s="177" t="s">
        <v>72</v>
      </c>
      <c r="AU100" s="177" t="s">
        <v>81</v>
      </c>
      <c r="AY100" s="176" t="s">
        <v>167</v>
      </c>
      <c r="BK100" s="178">
        <f>SUM(BK101:BK105)</f>
        <v>0</v>
      </c>
    </row>
    <row r="101" spans="1:65" s="2" customFormat="1" ht="16.5" customHeight="1">
      <c r="A101" s="36"/>
      <c r="B101" s="37"/>
      <c r="C101" s="181" t="s">
        <v>199</v>
      </c>
      <c r="D101" s="181" t="s">
        <v>170</v>
      </c>
      <c r="E101" s="182" t="s">
        <v>1602</v>
      </c>
      <c r="F101" s="183" t="s">
        <v>1603</v>
      </c>
      <c r="G101" s="184" t="s">
        <v>678</v>
      </c>
      <c r="H101" s="185">
        <v>1</v>
      </c>
      <c r="I101" s="186"/>
      <c r="J101" s="187">
        <f>ROUND(I101*H101,2)</f>
        <v>0</v>
      </c>
      <c r="K101" s="183" t="s">
        <v>369</v>
      </c>
      <c r="L101" s="41"/>
      <c r="M101" s="188" t="s">
        <v>21</v>
      </c>
      <c r="N101" s="189" t="s">
        <v>44</v>
      </c>
      <c r="O101" s="66"/>
      <c r="P101" s="190">
        <f>O101*H101</f>
        <v>0</v>
      </c>
      <c r="Q101" s="190">
        <v>0</v>
      </c>
      <c r="R101" s="190">
        <f>Q101*H101</f>
        <v>0</v>
      </c>
      <c r="S101" s="190">
        <v>0</v>
      </c>
      <c r="T101" s="191">
        <f>S101*H101</f>
        <v>0</v>
      </c>
      <c r="U101" s="36"/>
      <c r="V101" s="36"/>
      <c r="W101" s="36"/>
      <c r="X101" s="36"/>
      <c r="Y101" s="36"/>
      <c r="Z101" s="36"/>
      <c r="AA101" s="36"/>
      <c r="AB101" s="36"/>
      <c r="AC101" s="36"/>
      <c r="AD101" s="36"/>
      <c r="AE101" s="36"/>
      <c r="AR101" s="192" t="s">
        <v>1582</v>
      </c>
      <c r="AT101" s="192" t="s">
        <v>170</v>
      </c>
      <c r="AU101" s="192" t="s">
        <v>83</v>
      </c>
      <c r="AY101" s="19" t="s">
        <v>167</v>
      </c>
      <c r="BE101" s="193">
        <f>IF(N101="základní",J101,0)</f>
        <v>0</v>
      </c>
      <c r="BF101" s="193">
        <f>IF(N101="snížená",J101,0)</f>
        <v>0</v>
      </c>
      <c r="BG101" s="193">
        <f>IF(N101="zákl. přenesená",J101,0)</f>
        <v>0</v>
      </c>
      <c r="BH101" s="193">
        <f>IF(N101="sníž. přenesená",J101,0)</f>
        <v>0</v>
      </c>
      <c r="BI101" s="193">
        <f>IF(N101="nulová",J101,0)</f>
        <v>0</v>
      </c>
      <c r="BJ101" s="19" t="s">
        <v>81</v>
      </c>
      <c r="BK101" s="193">
        <f>ROUND(I101*H101,2)</f>
        <v>0</v>
      </c>
      <c r="BL101" s="19" t="s">
        <v>1582</v>
      </c>
      <c r="BM101" s="192" t="s">
        <v>1604</v>
      </c>
    </row>
    <row r="102" spans="1:47" s="2" customFormat="1" ht="201" customHeight="1">
      <c r="A102" s="36"/>
      <c r="B102" s="37"/>
      <c r="C102" s="38"/>
      <c r="D102" s="201" t="s">
        <v>397</v>
      </c>
      <c r="E102" s="38"/>
      <c r="F102" s="253" t="s">
        <v>1605</v>
      </c>
      <c r="G102" s="38"/>
      <c r="H102" s="38"/>
      <c r="I102" s="196"/>
      <c r="J102" s="38"/>
      <c r="K102" s="38"/>
      <c r="L102" s="41"/>
      <c r="M102" s="197"/>
      <c r="N102" s="198"/>
      <c r="O102" s="66"/>
      <c r="P102" s="66"/>
      <c r="Q102" s="66"/>
      <c r="R102" s="66"/>
      <c r="S102" s="66"/>
      <c r="T102" s="67"/>
      <c r="U102" s="36"/>
      <c r="V102" s="36"/>
      <c r="W102" s="36"/>
      <c r="X102" s="36"/>
      <c r="Y102" s="36"/>
      <c r="Z102" s="36"/>
      <c r="AA102" s="36"/>
      <c r="AB102" s="36"/>
      <c r="AC102" s="36"/>
      <c r="AD102" s="36"/>
      <c r="AE102" s="36"/>
      <c r="AT102" s="19" t="s">
        <v>397</v>
      </c>
      <c r="AU102" s="19" t="s">
        <v>83</v>
      </c>
    </row>
    <row r="103" spans="1:65" s="2" customFormat="1" ht="16.5" customHeight="1">
      <c r="A103" s="36"/>
      <c r="B103" s="37"/>
      <c r="C103" s="181" t="s">
        <v>197</v>
      </c>
      <c r="D103" s="181" t="s">
        <v>170</v>
      </c>
      <c r="E103" s="182" t="s">
        <v>1606</v>
      </c>
      <c r="F103" s="183" t="s">
        <v>1607</v>
      </c>
      <c r="G103" s="184" t="s">
        <v>678</v>
      </c>
      <c r="H103" s="185">
        <v>1</v>
      </c>
      <c r="I103" s="186"/>
      <c r="J103" s="187">
        <f>ROUND(I103*H103,2)</f>
        <v>0</v>
      </c>
      <c r="K103" s="183" t="s">
        <v>173</v>
      </c>
      <c r="L103" s="41"/>
      <c r="M103" s="188" t="s">
        <v>21</v>
      </c>
      <c r="N103" s="189" t="s">
        <v>44</v>
      </c>
      <c r="O103" s="66"/>
      <c r="P103" s="190">
        <f>O103*H103</f>
        <v>0</v>
      </c>
      <c r="Q103" s="190">
        <v>0</v>
      </c>
      <c r="R103" s="190">
        <f>Q103*H103</f>
        <v>0</v>
      </c>
      <c r="S103" s="190">
        <v>0</v>
      </c>
      <c r="T103" s="191">
        <f>S103*H103</f>
        <v>0</v>
      </c>
      <c r="U103" s="36"/>
      <c r="V103" s="36"/>
      <c r="W103" s="36"/>
      <c r="X103" s="36"/>
      <c r="Y103" s="36"/>
      <c r="Z103" s="36"/>
      <c r="AA103" s="36"/>
      <c r="AB103" s="36"/>
      <c r="AC103" s="36"/>
      <c r="AD103" s="36"/>
      <c r="AE103" s="36"/>
      <c r="AR103" s="192" t="s">
        <v>1582</v>
      </c>
      <c r="AT103" s="192" t="s">
        <v>170</v>
      </c>
      <c r="AU103" s="192" t="s">
        <v>83</v>
      </c>
      <c r="AY103" s="19" t="s">
        <v>167</v>
      </c>
      <c r="BE103" s="193">
        <f>IF(N103="základní",J103,0)</f>
        <v>0</v>
      </c>
      <c r="BF103" s="193">
        <f>IF(N103="snížená",J103,0)</f>
        <v>0</v>
      </c>
      <c r="BG103" s="193">
        <f>IF(N103="zákl. přenesená",J103,0)</f>
        <v>0</v>
      </c>
      <c r="BH103" s="193">
        <f>IF(N103="sníž. přenesená",J103,0)</f>
        <v>0</v>
      </c>
      <c r="BI103" s="193">
        <f>IF(N103="nulová",J103,0)</f>
        <v>0</v>
      </c>
      <c r="BJ103" s="19" t="s">
        <v>81</v>
      </c>
      <c r="BK103" s="193">
        <f>ROUND(I103*H103,2)</f>
        <v>0</v>
      </c>
      <c r="BL103" s="19" t="s">
        <v>1582</v>
      </c>
      <c r="BM103" s="192" t="s">
        <v>1608</v>
      </c>
    </row>
    <row r="104" spans="1:47" s="2" customFormat="1" ht="11.25">
      <c r="A104" s="36"/>
      <c r="B104" s="37"/>
      <c r="C104" s="38"/>
      <c r="D104" s="194" t="s">
        <v>176</v>
      </c>
      <c r="E104" s="38"/>
      <c r="F104" s="195" t="s">
        <v>1609</v>
      </c>
      <c r="G104" s="38"/>
      <c r="H104" s="38"/>
      <c r="I104" s="196"/>
      <c r="J104" s="38"/>
      <c r="K104" s="38"/>
      <c r="L104" s="41"/>
      <c r="M104" s="197"/>
      <c r="N104" s="198"/>
      <c r="O104" s="66"/>
      <c r="P104" s="66"/>
      <c r="Q104" s="66"/>
      <c r="R104" s="66"/>
      <c r="S104" s="66"/>
      <c r="T104" s="67"/>
      <c r="U104" s="36"/>
      <c r="V104" s="36"/>
      <c r="W104" s="36"/>
      <c r="X104" s="36"/>
      <c r="Y104" s="36"/>
      <c r="Z104" s="36"/>
      <c r="AA104" s="36"/>
      <c r="AB104" s="36"/>
      <c r="AC104" s="36"/>
      <c r="AD104" s="36"/>
      <c r="AE104" s="36"/>
      <c r="AT104" s="19" t="s">
        <v>176</v>
      </c>
      <c r="AU104" s="19" t="s">
        <v>83</v>
      </c>
    </row>
    <row r="105" spans="1:47" s="2" customFormat="1" ht="246" customHeight="1">
      <c r="A105" s="36"/>
      <c r="B105" s="37"/>
      <c r="C105" s="38"/>
      <c r="D105" s="201" t="s">
        <v>397</v>
      </c>
      <c r="E105" s="38"/>
      <c r="F105" s="253" t="s">
        <v>1610</v>
      </c>
      <c r="G105" s="38"/>
      <c r="H105" s="38"/>
      <c r="I105" s="196"/>
      <c r="J105" s="38"/>
      <c r="K105" s="38"/>
      <c r="L105" s="41"/>
      <c r="M105" s="197"/>
      <c r="N105" s="198"/>
      <c r="O105" s="66"/>
      <c r="P105" s="66"/>
      <c r="Q105" s="66"/>
      <c r="R105" s="66"/>
      <c r="S105" s="66"/>
      <c r="T105" s="67"/>
      <c r="U105" s="36"/>
      <c r="V105" s="36"/>
      <c r="W105" s="36"/>
      <c r="X105" s="36"/>
      <c r="Y105" s="36"/>
      <c r="Z105" s="36"/>
      <c r="AA105" s="36"/>
      <c r="AB105" s="36"/>
      <c r="AC105" s="36"/>
      <c r="AD105" s="36"/>
      <c r="AE105" s="36"/>
      <c r="AT105" s="19" t="s">
        <v>397</v>
      </c>
      <c r="AU105" s="19" t="s">
        <v>83</v>
      </c>
    </row>
    <row r="106" spans="2:63" s="12" customFormat="1" ht="22.9" customHeight="1">
      <c r="B106" s="165"/>
      <c r="C106" s="166"/>
      <c r="D106" s="167" t="s">
        <v>72</v>
      </c>
      <c r="E106" s="179" t="s">
        <v>1611</v>
      </c>
      <c r="F106" s="179" t="s">
        <v>1612</v>
      </c>
      <c r="G106" s="166"/>
      <c r="H106" s="166"/>
      <c r="I106" s="169"/>
      <c r="J106" s="180">
        <f>BK106</f>
        <v>0</v>
      </c>
      <c r="K106" s="166"/>
      <c r="L106" s="171"/>
      <c r="M106" s="172"/>
      <c r="N106" s="173"/>
      <c r="O106" s="173"/>
      <c r="P106" s="174">
        <f>SUM(P107:P109)</f>
        <v>0</v>
      </c>
      <c r="Q106" s="173"/>
      <c r="R106" s="174">
        <f>SUM(R107:R109)</f>
        <v>0</v>
      </c>
      <c r="S106" s="173"/>
      <c r="T106" s="175">
        <f>SUM(T107:T109)</f>
        <v>0</v>
      </c>
      <c r="AR106" s="176" t="s">
        <v>199</v>
      </c>
      <c r="AT106" s="177" t="s">
        <v>72</v>
      </c>
      <c r="AU106" s="177" t="s">
        <v>81</v>
      </c>
      <c r="AY106" s="176" t="s">
        <v>167</v>
      </c>
      <c r="BK106" s="178">
        <f>SUM(BK107:BK109)</f>
        <v>0</v>
      </c>
    </row>
    <row r="107" spans="1:65" s="2" customFormat="1" ht="16.5" customHeight="1">
      <c r="A107" s="36"/>
      <c r="B107" s="37"/>
      <c r="C107" s="181" t="s">
        <v>231</v>
      </c>
      <c r="D107" s="181" t="s">
        <v>170</v>
      </c>
      <c r="E107" s="182" t="s">
        <v>1613</v>
      </c>
      <c r="F107" s="183" t="s">
        <v>1614</v>
      </c>
      <c r="G107" s="184" t="s">
        <v>678</v>
      </c>
      <c r="H107" s="185">
        <v>1</v>
      </c>
      <c r="I107" s="186"/>
      <c r="J107" s="187">
        <f>ROUND(I107*H107,2)</f>
        <v>0</v>
      </c>
      <c r="K107" s="183" t="s">
        <v>173</v>
      </c>
      <c r="L107" s="41"/>
      <c r="M107" s="188" t="s">
        <v>21</v>
      </c>
      <c r="N107" s="189" t="s">
        <v>44</v>
      </c>
      <c r="O107" s="66"/>
      <c r="P107" s="190">
        <f>O107*H107</f>
        <v>0</v>
      </c>
      <c r="Q107" s="190">
        <v>0</v>
      </c>
      <c r="R107" s="190">
        <f>Q107*H107</f>
        <v>0</v>
      </c>
      <c r="S107" s="190">
        <v>0</v>
      </c>
      <c r="T107" s="191">
        <f>S107*H107</f>
        <v>0</v>
      </c>
      <c r="U107" s="36"/>
      <c r="V107" s="36"/>
      <c r="W107" s="36"/>
      <c r="X107" s="36"/>
      <c r="Y107" s="36"/>
      <c r="Z107" s="36"/>
      <c r="AA107" s="36"/>
      <c r="AB107" s="36"/>
      <c r="AC107" s="36"/>
      <c r="AD107" s="36"/>
      <c r="AE107" s="36"/>
      <c r="AR107" s="192" t="s">
        <v>1582</v>
      </c>
      <c r="AT107" s="192" t="s">
        <v>170</v>
      </c>
      <c r="AU107" s="192" t="s">
        <v>83</v>
      </c>
      <c r="AY107" s="19" t="s">
        <v>167</v>
      </c>
      <c r="BE107" s="193">
        <f>IF(N107="základní",J107,0)</f>
        <v>0</v>
      </c>
      <c r="BF107" s="193">
        <f>IF(N107="snížená",J107,0)</f>
        <v>0</v>
      </c>
      <c r="BG107" s="193">
        <f>IF(N107="zákl. přenesená",J107,0)</f>
        <v>0</v>
      </c>
      <c r="BH107" s="193">
        <f>IF(N107="sníž. přenesená",J107,0)</f>
        <v>0</v>
      </c>
      <c r="BI107" s="193">
        <f>IF(N107="nulová",J107,0)</f>
        <v>0</v>
      </c>
      <c r="BJ107" s="19" t="s">
        <v>81</v>
      </c>
      <c r="BK107" s="193">
        <f>ROUND(I107*H107,2)</f>
        <v>0</v>
      </c>
      <c r="BL107" s="19" t="s">
        <v>1582</v>
      </c>
      <c r="BM107" s="192" t="s">
        <v>1615</v>
      </c>
    </row>
    <row r="108" spans="1:47" s="2" customFormat="1" ht="11.25">
      <c r="A108" s="36"/>
      <c r="B108" s="37"/>
      <c r="C108" s="38"/>
      <c r="D108" s="194" t="s">
        <v>176</v>
      </c>
      <c r="E108" s="38"/>
      <c r="F108" s="195" t="s">
        <v>1616</v>
      </c>
      <c r="G108" s="38"/>
      <c r="H108" s="38"/>
      <c r="I108" s="196"/>
      <c r="J108" s="38"/>
      <c r="K108" s="38"/>
      <c r="L108" s="41"/>
      <c r="M108" s="197"/>
      <c r="N108" s="198"/>
      <c r="O108" s="66"/>
      <c r="P108" s="66"/>
      <c r="Q108" s="66"/>
      <c r="R108" s="66"/>
      <c r="S108" s="66"/>
      <c r="T108" s="67"/>
      <c r="U108" s="36"/>
      <c r="V108" s="36"/>
      <c r="W108" s="36"/>
      <c r="X108" s="36"/>
      <c r="Y108" s="36"/>
      <c r="Z108" s="36"/>
      <c r="AA108" s="36"/>
      <c r="AB108" s="36"/>
      <c r="AC108" s="36"/>
      <c r="AD108" s="36"/>
      <c r="AE108" s="36"/>
      <c r="AT108" s="19" t="s">
        <v>176</v>
      </c>
      <c r="AU108" s="19" t="s">
        <v>83</v>
      </c>
    </row>
    <row r="109" spans="1:47" s="2" customFormat="1" ht="19.5">
      <c r="A109" s="36"/>
      <c r="B109" s="37"/>
      <c r="C109" s="38"/>
      <c r="D109" s="201" t="s">
        <v>397</v>
      </c>
      <c r="E109" s="38"/>
      <c r="F109" s="253" t="s">
        <v>1617</v>
      </c>
      <c r="G109" s="38"/>
      <c r="H109" s="38"/>
      <c r="I109" s="196"/>
      <c r="J109" s="38"/>
      <c r="K109" s="38"/>
      <c r="L109" s="41"/>
      <c r="M109" s="197"/>
      <c r="N109" s="198"/>
      <c r="O109" s="66"/>
      <c r="P109" s="66"/>
      <c r="Q109" s="66"/>
      <c r="R109" s="66"/>
      <c r="S109" s="66"/>
      <c r="T109" s="67"/>
      <c r="U109" s="36"/>
      <c r="V109" s="36"/>
      <c r="W109" s="36"/>
      <c r="X109" s="36"/>
      <c r="Y109" s="36"/>
      <c r="Z109" s="36"/>
      <c r="AA109" s="36"/>
      <c r="AB109" s="36"/>
      <c r="AC109" s="36"/>
      <c r="AD109" s="36"/>
      <c r="AE109" s="36"/>
      <c r="AT109" s="19" t="s">
        <v>397</v>
      </c>
      <c r="AU109" s="19" t="s">
        <v>83</v>
      </c>
    </row>
    <row r="110" spans="2:63" s="12" customFormat="1" ht="22.9" customHeight="1">
      <c r="B110" s="165"/>
      <c r="C110" s="166"/>
      <c r="D110" s="167" t="s">
        <v>72</v>
      </c>
      <c r="E110" s="179" t="s">
        <v>1618</v>
      </c>
      <c r="F110" s="179" t="s">
        <v>1619</v>
      </c>
      <c r="G110" s="166"/>
      <c r="H110" s="166"/>
      <c r="I110" s="169"/>
      <c r="J110" s="180">
        <f>BK110</f>
        <v>0</v>
      </c>
      <c r="K110" s="166"/>
      <c r="L110" s="171"/>
      <c r="M110" s="172"/>
      <c r="N110" s="173"/>
      <c r="O110" s="173"/>
      <c r="P110" s="174">
        <f>SUM(P111:P113)</f>
        <v>0</v>
      </c>
      <c r="Q110" s="173"/>
      <c r="R110" s="174">
        <f>SUM(R111:R113)</f>
        <v>0</v>
      </c>
      <c r="S110" s="173"/>
      <c r="T110" s="175">
        <f>SUM(T111:T113)</f>
        <v>0</v>
      </c>
      <c r="AR110" s="176" t="s">
        <v>199</v>
      </c>
      <c r="AT110" s="177" t="s">
        <v>72</v>
      </c>
      <c r="AU110" s="177" t="s">
        <v>81</v>
      </c>
      <c r="AY110" s="176" t="s">
        <v>167</v>
      </c>
      <c r="BK110" s="178">
        <f>SUM(BK111:BK113)</f>
        <v>0</v>
      </c>
    </row>
    <row r="111" spans="1:65" s="2" customFormat="1" ht="16.5" customHeight="1">
      <c r="A111" s="36"/>
      <c r="B111" s="37"/>
      <c r="C111" s="181" t="s">
        <v>237</v>
      </c>
      <c r="D111" s="181" t="s">
        <v>170</v>
      </c>
      <c r="E111" s="182" t="s">
        <v>1620</v>
      </c>
      <c r="F111" s="183" t="s">
        <v>1621</v>
      </c>
      <c r="G111" s="184" t="s">
        <v>678</v>
      </c>
      <c r="H111" s="185">
        <v>1</v>
      </c>
      <c r="I111" s="186"/>
      <c r="J111" s="187">
        <f>ROUND(I111*H111,2)</f>
        <v>0</v>
      </c>
      <c r="K111" s="183" t="s">
        <v>173</v>
      </c>
      <c r="L111" s="41"/>
      <c r="M111" s="188" t="s">
        <v>21</v>
      </c>
      <c r="N111" s="189" t="s">
        <v>44</v>
      </c>
      <c r="O111" s="66"/>
      <c r="P111" s="190">
        <f>O111*H111</f>
        <v>0</v>
      </c>
      <c r="Q111" s="190">
        <v>0</v>
      </c>
      <c r="R111" s="190">
        <f>Q111*H111</f>
        <v>0</v>
      </c>
      <c r="S111" s="190">
        <v>0</v>
      </c>
      <c r="T111" s="191">
        <f>S111*H111</f>
        <v>0</v>
      </c>
      <c r="U111" s="36"/>
      <c r="V111" s="36"/>
      <c r="W111" s="36"/>
      <c r="X111" s="36"/>
      <c r="Y111" s="36"/>
      <c r="Z111" s="36"/>
      <c r="AA111" s="36"/>
      <c r="AB111" s="36"/>
      <c r="AC111" s="36"/>
      <c r="AD111" s="36"/>
      <c r="AE111" s="36"/>
      <c r="AR111" s="192" t="s">
        <v>1582</v>
      </c>
      <c r="AT111" s="192" t="s">
        <v>170</v>
      </c>
      <c r="AU111" s="192" t="s">
        <v>83</v>
      </c>
      <c r="AY111" s="19" t="s">
        <v>167</v>
      </c>
      <c r="BE111" s="193">
        <f>IF(N111="základní",J111,0)</f>
        <v>0</v>
      </c>
      <c r="BF111" s="193">
        <f>IF(N111="snížená",J111,0)</f>
        <v>0</v>
      </c>
      <c r="BG111" s="193">
        <f>IF(N111="zákl. přenesená",J111,0)</f>
        <v>0</v>
      </c>
      <c r="BH111" s="193">
        <f>IF(N111="sníž. přenesená",J111,0)</f>
        <v>0</v>
      </c>
      <c r="BI111" s="193">
        <f>IF(N111="nulová",J111,0)</f>
        <v>0</v>
      </c>
      <c r="BJ111" s="19" t="s">
        <v>81</v>
      </c>
      <c r="BK111" s="193">
        <f>ROUND(I111*H111,2)</f>
        <v>0</v>
      </c>
      <c r="BL111" s="19" t="s">
        <v>1582</v>
      </c>
      <c r="BM111" s="192" t="s">
        <v>1622</v>
      </c>
    </row>
    <row r="112" spans="1:47" s="2" customFormat="1" ht="11.25">
      <c r="A112" s="36"/>
      <c r="B112" s="37"/>
      <c r="C112" s="38"/>
      <c r="D112" s="194" t="s">
        <v>176</v>
      </c>
      <c r="E112" s="38"/>
      <c r="F112" s="195" t="s">
        <v>1623</v>
      </c>
      <c r="G112" s="38"/>
      <c r="H112" s="38"/>
      <c r="I112" s="196"/>
      <c r="J112" s="38"/>
      <c r="K112" s="38"/>
      <c r="L112" s="41"/>
      <c r="M112" s="197"/>
      <c r="N112" s="198"/>
      <c r="O112" s="66"/>
      <c r="P112" s="66"/>
      <c r="Q112" s="66"/>
      <c r="R112" s="66"/>
      <c r="S112" s="66"/>
      <c r="T112" s="67"/>
      <c r="U112" s="36"/>
      <c r="V112" s="36"/>
      <c r="W112" s="36"/>
      <c r="X112" s="36"/>
      <c r="Y112" s="36"/>
      <c r="Z112" s="36"/>
      <c r="AA112" s="36"/>
      <c r="AB112" s="36"/>
      <c r="AC112" s="36"/>
      <c r="AD112" s="36"/>
      <c r="AE112" s="36"/>
      <c r="AT112" s="19" t="s">
        <v>176</v>
      </c>
      <c r="AU112" s="19" t="s">
        <v>83</v>
      </c>
    </row>
    <row r="113" spans="1:47" s="2" customFormat="1" ht="39">
      <c r="A113" s="36"/>
      <c r="B113" s="37"/>
      <c r="C113" s="38"/>
      <c r="D113" s="201" t="s">
        <v>397</v>
      </c>
      <c r="E113" s="38"/>
      <c r="F113" s="253" t="s">
        <v>1624</v>
      </c>
      <c r="G113" s="38"/>
      <c r="H113" s="38"/>
      <c r="I113" s="196"/>
      <c r="J113" s="38"/>
      <c r="K113" s="38"/>
      <c r="L113" s="41"/>
      <c r="M113" s="197"/>
      <c r="N113" s="198"/>
      <c r="O113" s="66"/>
      <c r="P113" s="66"/>
      <c r="Q113" s="66"/>
      <c r="R113" s="66"/>
      <c r="S113" s="66"/>
      <c r="T113" s="67"/>
      <c r="U113" s="36"/>
      <c r="V113" s="36"/>
      <c r="W113" s="36"/>
      <c r="X113" s="36"/>
      <c r="Y113" s="36"/>
      <c r="Z113" s="36"/>
      <c r="AA113" s="36"/>
      <c r="AB113" s="36"/>
      <c r="AC113" s="36"/>
      <c r="AD113" s="36"/>
      <c r="AE113" s="36"/>
      <c r="AT113" s="19" t="s">
        <v>397</v>
      </c>
      <c r="AU113" s="19" t="s">
        <v>83</v>
      </c>
    </row>
    <row r="114" spans="2:63" s="12" customFormat="1" ht="22.9" customHeight="1">
      <c r="B114" s="165"/>
      <c r="C114" s="166"/>
      <c r="D114" s="167" t="s">
        <v>72</v>
      </c>
      <c r="E114" s="179" t="s">
        <v>1625</v>
      </c>
      <c r="F114" s="179" t="s">
        <v>1626</v>
      </c>
      <c r="G114" s="166"/>
      <c r="H114" s="166"/>
      <c r="I114" s="169"/>
      <c r="J114" s="180">
        <f>BK114</f>
        <v>0</v>
      </c>
      <c r="K114" s="166"/>
      <c r="L114" s="171"/>
      <c r="M114" s="172"/>
      <c r="N114" s="173"/>
      <c r="O114" s="173"/>
      <c r="P114" s="174">
        <f>SUM(P115:P119)</f>
        <v>0</v>
      </c>
      <c r="Q114" s="173"/>
      <c r="R114" s="174">
        <f>SUM(R115:R119)</f>
        <v>0</v>
      </c>
      <c r="S114" s="173"/>
      <c r="T114" s="175">
        <f>SUM(T115:T119)</f>
        <v>0</v>
      </c>
      <c r="AR114" s="176" t="s">
        <v>199</v>
      </c>
      <c r="AT114" s="177" t="s">
        <v>72</v>
      </c>
      <c r="AU114" s="177" t="s">
        <v>81</v>
      </c>
      <c r="AY114" s="176" t="s">
        <v>167</v>
      </c>
      <c r="BK114" s="178">
        <f>SUM(BK115:BK119)</f>
        <v>0</v>
      </c>
    </row>
    <row r="115" spans="1:65" s="2" customFormat="1" ht="16.5" customHeight="1">
      <c r="A115" s="36"/>
      <c r="B115" s="37"/>
      <c r="C115" s="181" t="s">
        <v>244</v>
      </c>
      <c r="D115" s="181" t="s">
        <v>170</v>
      </c>
      <c r="E115" s="182" t="s">
        <v>1627</v>
      </c>
      <c r="F115" s="183" t="s">
        <v>1628</v>
      </c>
      <c r="G115" s="184" t="s">
        <v>678</v>
      </c>
      <c r="H115" s="185">
        <v>1</v>
      </c>
      <c r="I115" s="186"/>
      <c r="J115" s="187">
        <f>ROUND(I115*H115,2)</f>
        <v>0</v>
      </c>
      <c r="K115" s="183" t="s">
        <v>369</v>
      </c>
      <c r="L115" s="41"/>
      <c r="M115" s="188" t="s">
        <v>21</v>
      </c>
      <c r="N115" s="189" t="s">
        <v>44</v>
      </c>
      <c r="O115" s="66"/>
      <c r="P115" s="190">
        <f>O115*H115</f>
        <v>0</v>
      </c>
      <c r="Q115" s="190">
        <v>0</v>
      </c>
      <c r="R115" s="190">
        <f>Q115*H115</f>
        <v>0</v>
      </c>
      <c r="S115" s="190">
        <v>0</v>
      </c>
      <c r="T115" s="191">
        <f>S115*H115</f>
        <v>0</v>
      </c>
      <c r="U115" s="36"/>
      <c r="V115" s="36"/>
      <c r="W115" s="36"/>
      <c r="X115" s="36"/>
      <c r="Y115" s="36"/>
      <c r="Z115" s="36"/>
      <c r="AA115" s="36"/>
      <c r="AB115" s="36"/>
      <c r="AC115" s="36"/>
      <c r="AD115" s="36"/>
      <c r="AE115" s="36"/>
      <c r="AR115" s="192" t="s">
        <v>1582</v>
      </c>
      <c r="AT115" s="192" t="s">
        <v>170</v>
      </c>
      <c r="AU115" s="192" t="s">
        <v>83</v>
      </c>
      <c r="AY115" s="19" t="s">
        <v>167</v>
      </c>
      <c r="BE115" s="193">
        <f>IF(N115="základní",J115,0)</f>
        <v>0</v>
      </c>
      <c r="BF115" s="193">
        <f>IF(N115="snížená",J115,0)</f>
        <v>0</v>
      </c>
      <c r="BG115" s="193">
        <f>IF(N115="zákl. přenesená",J115,0)</f>
        <v>0</v>
      </c>
      <c r="BH115" s="193">
        <f>IF(N115="sníž. přenesená",J115,0)</f>
        <v>0</v>
      </c>
      <c r="BI115" s="193">
        <f>IF(N115="nulová",J115,0)</f>
        <v>0</v>
      </c>
      <c r="BJ115" s="19" t="s">
        <v>81</v>
      </c>
      <c r="BK115" s="193">
        <f>ROUND(I115*H115,2)</f>
        <v>0</v>
      </c>
      <c r="BL115" s="19" t="s">
        <v>1582</v>
      </c>
      <c r="BM115" s="192" t="s">
        <v>1629</v>
      </c>
    </row>
    <row r="116" spans="1:47" s="2" customFormat="1" ht="45.75" customHeight="1">
      <c r="A116" s="36"/>
      <c r="B116" s="37"/>
      <c r="C116" s="38"/>
      <c r="D116" s="201" t="s">
        <v>397</v>
      </c>
      <c r="E116" s="38"/>
      <c r="F116" s="253" t="s">
        <v>1630</v>
      </c>
      <c r="G116" s="38"/>
      <c r="H116" s="38"/>
      <c r="I116" s="196"/>
      <c r="J116" s="38"/>
      <c r="K116" s="38"/>
      <c r="L116" s="41"/>
      <c r="M116" s="197"/>
      <c r="N116" s="198"/>
      <c r="O116" s="66"/>
      <c r="P116" s="66"/>
      <c r="Q116" s="66"/>
      <c r="R116" s="66"/>
      <c r="S116" s="66"/>
      <c r="T116" s="67"/>
      <c r="U116" s="36"/>
      <c r="V116" s="36"/>
      <c r="W116" s="36"/>
      <c r="X116" s="36"/>
      <c r="Y116" s="36"/>
      <c r="Z116" s="36"/>
      <c r="AA116" s="36"/>
      <c r="AB116" s="36"/>
      <c r="AC116" s="36"/>
      <c r="AD116" s="36"/>
      <c r="AE116" s="36"/>
      <c r="AT116" s="19" t="s">
        <v>397</v>
      </c>
      <c r="AU116" s="19" t="s">
        <v>83</v>
      </c>
    </row>
    <row r="117" spans="1:65" s="2" customFormat="1" ht="16.5" customHeight="1">
      <c r="A117" s="36"/>
      <c r="B117" s="37"/>
      <c r="C117" s="181" t="s">
        <v>229</v>
      </c>
      <c r="D117" s="181" t="s">
        <v>170</v>
      </c>
      <c r="E117" s="182" t="s">
        <v>1631</v>
      </c>
      <c r="F117" s="183" t="s">
        <v>1632</v>
      </c>
      <c r="G117" s="184" t="s">
        <v>678</v>
      </c>
      <c r="H117" s="185">
        <v>1</v>
      </c>
      <c r="I117" s="186"/>
      <c r="J117" s="187">
        <f>ROUND(I117*H117,2)</f>
        <v>0</v>
      </c>
      <c r="K117" s="183" t="s">
        <v>173</v>
      </c>
      <c r="L117" s="41"/>
      <c r="M117" s="188" t="s">
        <v>21</v>
      </c>
      <c r="N117" s="189" t="s">
        <v>44</v>
      </c>
      <c r="O117" s="66"/>
      <c r="P117" s="190">
        <f>O117*H117</f>
        <v>0</v>
      </c>
      <c r="Q117" s="190">
        <v>0</v>
      </c>
      <c r="R117" s="190">
        <f>Q117*H117</f>
        <v>0</v>
      </c>
      <c r="S117" s="190">
        <v>0</v>
      </c>
      <c r="T117" s="191">
        <f>S117*H117</f>
        <v>0</v>
      </c>
      <c r="U117" s="36"/>
      <c r="V117" s="36"/>
      <c r="W117" s="36"/>
      <c r="X117" s="36"/>
      <c r="Y117" s="36"/>
      <c r="Z117" s="36"/>
      <c r="AA117" s="36"/>
      <c r="AB117" s="36"/>
      <c r="AC117" s="36"/>
      <c r="AD117" s="36"/>
      <c r="AE117" s="36"/>
      <c r="AR117" s="192" t="s">
        <v>1582</v>
      </c>
      <c r="AT117" s="192" t="s">
        <v>170</v>
      </c>
      <c r="AU117" s="192" t="s">
        <v>83</v>
      </c>
      <c r="AY117" s="19" t="s">
        <v>167</v>
      </c>
      <c r="BE117" s="193">
        <f>IF(N117="základní",J117,0)</f>
        <v>0</v>
      </c>
      <c r="BF117" s="193">
        <f>IF(N117="snížená",J117,0)</f>
        <v>0</v>
      </c>
      <c r="BG117" s="193">
        <f>IF(N117="zákl. přenesená",J117,0)</f>
        <v>0</v>
      </c>
      <c r="BH117" s="193">
        <f>IF(N117="sníž. přenesená",J117,0)</f>
        <v>0</v>
      </c>
      <c r="BI117" s="193">
        <f>IF(N117="nulová",J117,0)</f>
        <v>0</v>
      </c>
      <c r="BJ117" s="19" t="s">
        <v>81</v>
      </c>
      <c r="BK117" s="193">
        <f>ROUND(I117*H117,2)</f>
        <v>0</v>
      </c>
      <c r="BL117" s="19" t="s">
        <v>1582</v>
      </c>
      <c r="BM117" s="192" t="s">
        <v>1633</v>
      </c>
    </row>
    <row r="118" spans="1:47" s="2" customFormat="1" ht="11.25">
      <c r="A118" s="36"/>
      <c r="B118" s="37"/>
      <c r="C118" s="38"/>
      <c r="D118" s="194" t="s">
        <v>176</v>
      </c>
      <c r="E118" s="38"/>
      <c r="F118" s="195" t="s">
        <v>1634</v>
      </c>
      <c r="G118" s="38"/>
      <c r="H118" s="38"/>
      <c r="I118" s="196"/>
      <c r="J118" s="38"/>
      <c r="K118" s="38"/>
      <c r="L118" s="41"/>
      <c r="M118" s="197"/>
      <c r="N118" s="198"/>
      <c r="O118" s="66"/>
      <c r="P118" s="66"/>
      <c r="Q118" s="66"/>
      <c r="R118" s="66"/>
      <c r="S118" s="66"/>
      <c r="T118" s="67"/>
      <c r="U118" s="36"/>
      <c r="V118" s="36"/>
      <c r="W118" s="36"/>
      <c r="X118" s="36"/>
      <c r="Y118" s="36"/>
      <c r="Z118" s="36"/>
      <c r="AA118" s="36"/>
      <c r="AB118" s="36"/>
      <c r="AC118" s="36"/>
      <c r="AD118" s="36"/>
      <c r="AE118" s="36"/>
      <c r="AT118" s="19" t="s">
        <v>176</v>
      </c>
      <c r="AU118" s="19" t="s">
        <v>83</v>
      </c>
    </row>
    <row r="119" spans="1:47" s="2" customFormat="1" ht="60.75" customHeight="1">
      <c r="A119" s="36"/>
      <c r="B119" s="37"/>
      <c r="C119" s="38"/>
      <c r="D119" s="201" t="s">
        <v>397</v>
      </c>
      <c r="E119" s="38"/>
      <c r="F119" s="253" t="s">
        <v>1635</v>
      </c>
      <c r="G119" s="38"/>
      <c r="H119" s="38"/>
      <c r="I119" s="196"/>
      <c r="J119" s="38"/>
      <c r="K119" s="38"/>
      <c r="L119" s="41"/>
      <c r="M119" s="255"/>
      <c r="N119" s="256"/>
      <c r="O119" s="257"/>
      <c r="P119" s="257"/>
      <c r="Q119" s="257"/>
      <c r="R119" s="257"/>
      <c r="S119" s="257"/>
      <c r="T119" s="258"/>
      <c r="U119" s="36"/>
      <c r="V119" s="36"/>
      <c r="W119" s="36"/>
      <c r="X119" s="36"/>
      <c r="Y119" s="36"/>
      <c r="Z119" s="36"/>
      <c r="AA119" s="36"/>
      <c r="AB119" s="36"/>
      <c r="AC119" s="36"/>
      <c r="AD119" s="36"/>
      <c r="AE119" s="36"/>
      <c r="AT119" s="19" t="s">
        <v>397</v>
      </c>
      <c r="AU119" s="19" t="s">
        <v>83</v>
      </c>
    </row>
    <row r="120" spans="1:31" s="2" customFormat="1" ht="6.95" customHeight="1">
      <c r="A120" s="36"/>
      <c r="B120" s="49"/>
      <c r="C120" s="50"/>
      <c r="D120" s="50"/>
      <c r="E120" s="50"/>
      <c r="F120" s="50"/>
      <c r="G120" s="50"/>
      <c r="H120" s="50"/>
      <c r="I120" s="50"/>
      <c r="J120" s="50"/>
      <c r="K120" s="50"/>
      <c r="L120" s="41"/>
      <c r="M120" s="36"/>
      <c r="O120" s="36"/>
      <c r="P120" s="36"/>
      <c r="Q120" s="36"/>
      <c r="R120" s="36"/>
      <c r="S120" s="36"/>
      <c r="T120" s="36"/>
      <c r="U120" s="36"/>
      <c r="V120" s="36"/>
      <c r="W120" s="36"/>
      <c r="X120" s="36"/>
      <c r="Y120" s="36"/>
      <c r="Z120" s="36"/>
      <c r="AA120" s="36"/>
      <c r="AB120" s="36"/>
      <c r="AC120" s="36"/>
      <c r="AD120" s="36"/>
      <c r="AE120" s="36"/>
    </row>
  </sheetData>
  <sheetProtection algorithmName="SHA-512" hashValue="sEmqiXkwhLKzShlwWIXEvc3KROCripRM3K6XK7pFMxqrRNeoKceoQkUvuzlf8Czto820gWMskARL8cJFXG1OEQ==" saltValue="IALPaC02UdxPFYXVYdsrk++qzLO6quOnlOSMxVP0zUK6n4rHgEqI8coeYzUpQNX4VpBirsAyFYM20TbsWR7cUw==" spinCount="100000" sheet="1" objects="1" scenarios="1" formatColumns="0" formatRows="0" autoFilter="0"/>
  <autoFilter ref="C85:K119"/>
  <mergeCells count="9">
    <mergeCell ref="E50:H50"/>
    <mergeCell ref="E76:H76"/>
    <mergeCell ref="E78:H78"/>
    <mergeCell ref="L2:V2"/>
    <mergeCell ref="E7:H7"/>
    <mergeCell ref="E9:H9"/>
    <mergeCell ref="E18:H18"/>
    <mergeCell ref="E27:H27"/>
    <mergeCell ref="E48:H48"/>
  </mergeCells>
  <hyperlinks>
    <hyperlink ref="F90" r:id="rId1" display="https://podminky.urs.cz/item/CS_URS_2022_01/011503000"/>
    <hyperlink ref="F94" r:id="rId2" display="https://podminky.urs.cz/item/CS_URS_2022_01/013254000"/>
    <hyperlink ref="F98" r:id="rId3" display="https://podminky.urs.cz/item/CS_URS_2022_01/030001000"/>
    <hyperlink ref="F104" r:id="rId4" display="https://podminky.urs.cz/item/CS_URS_2022_01/045002000"/>
    <hyperlink ref="F108" r:id="rId5" display="https://podminky.urs.cz/item/CS_URS_2022_01/051002000"/>
    <hyperlink ref="F112" r:id="rId6" display="https://podminky.urs.cz/item/CS_URS_2022_01/071103000"/>
    <hyperlink ref="F118" r:id="rId7" display="https://podminky.urs.cz/item/CS_URS_2022_01/09150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8.xml><?xml version="1.0" encoding="utf-8"?>
<worksheet xmlns="http://schemas.openxmlformats.org/spreadsheetml/2006/main" xmlns:r="http://schemas.openxmlformats.org/officeDocument/2006/relationships">
  <sheetPr>
    <pageSetUpPr fitToPage="1"/>
  </sheetPr>
  <dimension ref="A3:H175"/>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11"/>
      <c r="C3" s="112"/>
      <c r="D3" s="112"/>
      <c r="E3" s="112"/>
      <c r="F3" s="112"/>
      <c r="G3" s="112"/>
      <c r="H3" s="22"/>
    </row>
    <row r="4" spans="2:8" s="1" customFormat="1" ht="24.95" customHeight="1">
      <c r="B4" s="22"/>
      <c r="C4" s="113" t="s">
        <v>1636</v>
      </c>
      <c r="H4" s="22"/>
    </row>
    <row r="5" spans="2:8" s="1" customFormat="1" ht="12" customHeight="1">
      <c r="B5" s="22"/>
      <c r="C5" s="266" t="s">
        <v>13</v>
      </c>
      <c r="D5" s="411" t="s">
        <v>14</v>
      </c>
      <c r="E5" s="404"/>
      <c r="F5" s="404"/>
      <c r="H5" s="22"/>
    </row>
    <row r="6" spans="2:8" s="1" customFormat="1" ht="36.95" customHeight="1">
      <c r="B6" s="22"/>
      <c r="C6" s="267" t="s">
        <v>16</v>
      </c>
      <c r="D6" s="415" t="s">
        <v>17</v>
      </c>
      <c r="E6" s="404"/>
      <c r="F6" s="404"/>
      <c r="H6" s="22"/>
    </row>
    <row r="7" spans="2:8" s="1" customFormat="1" ht="16.5" customHeight="1">
      <c r="B7" s="22"/>
      <c r="C7" s="115" t="s">
        <v>24</v>
      </c>
      <c r="D7" s="117" t="str">
        <f>'Rekapitulace stavby'!AN8</f>
        <v>6. 5. 2022</v>
      </c>
      <c r="H7" s="22"/>
    </row>
    <row r="8" spans="1:8" s="2" customFormat="1" ht="10.9" customHeight="1">
      <c r="A8" s="36"/>
      <c r="B8" s="41"/>
      <c r="C8" s="36"/>
      <c r="D8" s="36"/>
      <c r="E8" s="36"/>
      <c r="F8" s="36"/>
      <c r="G8" s="36"/>
      <c r="H8" s="41"/>
    </row>
    <row r="9" spans="1:8" s="11" customFormat="1" ht="29.25" customHeight="1">
      <c r="A9" s="154"/>
      <c r="B9" s="268"/>
      <c r="C9" s="269" t="s">
        <v>54</v>
      </c>
      <c r="D9" s="270" t="s">
        <v>55</v>
      </c>
      <c r="E9" s="270" t="s">
        <v>154</v>
      </c>
      <c r="F9" s="271" t="s">
        <v>1637</v>
      </c>
      <c r="G9" s="154"/>
      <c r="H9" s="268"/>
    </row>
    <row r="10" spans="1:8" s="2" customFormat="1" ht="26.45" customHeight="1">
      <c r="A10" s="36"/>
      <c r="B10" s="41"/>
      <c r="C10" s="272" t="s">
        <v>1638</v>
      </c>
      <c r="D10" s="272" t="s">
        <v>79</v>
      </c>
      <c r="E10" s="36"/>
      <c r="F10" s="36"/>
      <c r="G10" s="36"/>
      <c r="H10" s="41"/>
    </row>
    <row r="11" spans="1:8" s="2" customFormat="1" ht="16.9" customHeight="1">
      <c r="A11" s="36"/>
      <c r="B11" s="41"/>
      <c r="C11" s="273" t="s">
        <v>115</v>
      </c>
      <c r="D11" s="274" t="s">
        <v>116</v>
      </c>
      <c r="E11" s="275" t="s">
        <v>106</v>
      </c>
      <c r="F11" s="276">
        <v>7.223</v>
      </c>
      <c r="G11" s="36"/>
      <c r="H11" s="41"/>
    </row>
    <row r="12" spans="1:8" s="2" customFormat="1" ht="16.9" customHeight="1">
      <c r="A12" s="36"/>
      <c r="B12" s="41"/>
      <c r="C12" s="277" t="s">
        <v>21</v>
      </c>
      <c r="D12" s="277" t="s">
        <v>570</v>
      </c>
      <c r="E12" s="19" t="s">
        <v>21</v>
      </c>
      <c r="F12" s="278">
        <v>0</v>
      </c>
      <c r="G12" s="36"/>
      <c r="H12" s="41"/>
    </row>
    <row r="13" spans="1:8" s="2" customFormat="1" ht="16.9" customHeight="1">
      <c r="A13" s="36"/>
      <c r="B13" s="41"/>
      <c r="C13" s="277" t="s">
        <v>21</v>
      </c>
      <c r="D13" s="277" t="s">
        <v>571</v>
      </c>
      <c r="E13" s="19" t="s">
        <v>21</v>
      </c>
      <c r="F13" s="278">
        <v>7.223</v>
      </c>
      <c r="G13" s="36"/>
      <c r="H13" s="41"/>
    </row>
    <row r="14" spans="1:8" s="2" customFormat="1" ht="16.9" customHeight="1">
      <c r="A14" s="36"/>
      <c r="B14" s="41"/>
      <c r="C14" s="277" t="s">
        <v>115</v>
      </c>
      <c r="D14" s="277" t="s">
        <v>180</v>
      </c>
      <c r="E14" s="19" t="s">
        <v>21</v>
      </c>
      <c r="F14" s="278">
        <v>7.223</v>
      </c>
      <c r="G14" s="36"/>
      <c r="H14" s="41"/>
    </row>
    <row r="15" spans="1:8" s="2" customFormat="1" ht="16.9" customHeight="1">
      <c r="A15" s="36"/>
      <c r="B15" s="41"/>
      <c r="C15" s="279" t="s">
        <v>1639</v>
      </c>
      <c r="D15" s="36"/>
      <c r="E15" s="36"/>
      <c r="F15" s="36"/>
      <c r="G15" s="36"/>
      <c r="H15" s="41"/>
    </row>
    <row r="16" spans="1:8" s="2" customFormat="1" ht="16.9" customHeight="1">
      <c r="A16" s="36"/>
      <c r="B16" s="41"/>
      <c r="C16" s="277" t="s">
        <v>563</v>
      </c>
      <c r="D16" s="277" t="s">
        <v>1640</v>
      </c>
      <c r="E16" s="19" t="s">
        <v>106</v>
      </c>
      <c r="F16" s="278">
        <v>44.523</v>
      </c>
      <c r="G16" s="36"/>
      <c r="H16" s="41"/>
    </row>
    <row r="17" spans="1:8" s="2" customFormat="1" ht="16.9" customHeight="1">
      <c r="A17" s="36"/>
      <c r="B17" s="41"/>
      <c r="C17" s="277" t="s">
        <v>587</v>
      </c>
      <c r="D17" s="277" t="s">
        <v>1641</v>
      </c>
      <c r="E17" s="19" t="s">
        <v>106</v>
      </c>
      <c r="F17" s="278">
        <v>70.983</v>
      </c>
      <c r="G17" s="36"/>
      <c r="H17" s="41"/>
    </row>
    <row r="18" spans="1:8" s="2" customFormat="1" ht="16.9" customHeight="1">
      <c r="A18" s="36"/>
      <c r="B18" s="41"/>
      <c r="C18" s="277" t="s">
        <v>593</v>
      </c>
      <c r="D18" s="277" t="s">
        <v>1642</v>
      </c>
      <c r="E18" s="19" t="s">
        <v>106</v>
      </c>
      <c r="F18" s="278">
        <v>70.983</v>
      </c>
      <c r="G18" s="36"/>
      <c r="H18" s="41"/>
    </row>
    <row r="19" spans="1:8" s="2" customFormat="1" ht="16.9" customHeight="1">
      <c r="A19" s="36"/>
      <c r="B19" s="41"/>
      <c r="C19" s="277" t="s">
        <v>1138</v>
      </c>
      <c r="D19" s="277" t="s">
        <v>1643</v>
      </c>
      <c r="E19" s="19" t="s">
        <v>106</v>
      </c>
      <c r="F19" s="278">
        <v>1309.033</v>
      </c>
      <c r="G19" s="36"/>
      <c r="H19" s="41"/>
    </row>
    <row r="20" spans="1:8" s="2" customFormat="1" ht="16.9" customHeight="1">
      <c r="A20" s="36"/>
      <c r="B20" s="41"/>
      <c r="C20" s="277" t="s">
        <v>1145</v>
      </c>
      <c r="D20" s="277" t="s">
        <v>1644</v>
      </c>
      <c r="E20" s="19" t="s">
        <v>106</v>
      </c>
      <c r="F20" s="278">
        <v>70.983</v>
      </c>
      <c r="G20" s="36"/>
      <c r="H20" s="41"/>
    </row>
    <row r="21" spans="1:8" s="2" customFormat="1" ht="16.9" customHeight="1">
      <c r="A21" s="36"/>
      <c r="B21" s="41"/>
      <c r="C21" s="277" t="s">
        <v>1150</v>
      </c>
      <c r="D21" s="277" t="s">
        <v>1645</v>
      </c>
      <c r="E21" s="19" t="s">
        <v>106</v>
      </c>
      <c r="F21" s="278">
        <v>1380.016</v>
      </c>
      <c r="G21" s="36"/>
      <c r="H21" s="41"/>
    </row>
    <row r="22" spans="1:8" s="2" customFormat="1" ht="16.9" customHeight="1">
      <c r="A22" s="36"/>
      <c r="B22" s="41"/>
      <c r="C22" s="277" t="s">
        <v>1156</v>
      </c>
      <c r="D22" s="277" t="s">
        <v>1646</v>
      </c>
      <c r="E22" s="19" t="s">
        <v>106</v>
      </c>
      <c r="F22" s="278">
        <v>1191.793</v>
      </c>
      <c r="G22" s="36"/>
      <c r="H22" s="41"/>
    </row>
    <row r="23" spans="1:8" s="2" customFormat="1" ht="16.9" customHeight="1">
      <c r="A23" s="36"/>
      <c r="B23" s="41"/>
      <c r="C23" s="273" t="s">
        <v>112</v>
      </c>
      <c r="D23" s="274" t="s">
        <v>113</v>
      </c>
      <c r="E23" s="275" t="s">
        <v>106</v>
      </c>
      <c r="F23" s="276">
        <v>37.3</v>
      </c>
      <c r="G23" s="36"/>
      <c r="H23" s="41"/>
    </row>
    <row r="24" spans="1:8" s="2" customFormat="1" ht="16.9" customHeight="1">
      <c r="A24" s="36"/>
      <c r="B24" s="41"/>
      <c r="C24" s="277" t="s">
        <v>21</v>
      </c>
      <c r="D24" s="277" t="s">
        <v>567</v>
      </c>
      <c r="E24" s="19" t="s">
        <v>21</v>
      </c>
      <c r="F24" s="278">
        <v>0</v>
      </c>
      <c r="G24" s="36"/>
      <c r="H24" s="41"/>
    </row>
    <row r="25" spans="1:8" s="2" customFormat="1" ht="16.9" customHeight="1">
      <c r="A25" s="36"/>
      <c r="B25" s="41"/>
      <c r="C25" s="277" t="s">
        <v>21</v>
      </c>
      <c r="D25" s="277" t="s">
        <v>568</v>
      </c>
      <c r="E25" s="19" t="s">
        <v>21</v>
      </c>
      <c r="F25" s="278">
        <v>0</v>
      </c>
      <c r="G25" s="36"/>
      <c r="H25" s="41"/>
    </row>
    <row r="26" spans="1:8" s="2" customFormat="1" ht="16.9" customHeight="1">
      <c r="A26" s="36"/>
      <c r="B26" s="41"/>
      <c r="C26" s="277" t="s">
        <v>21</v>
      </c>
      <c r="D26" s="277" t="s">
        <v>569</v>
      </c>
      <c r="E26" s="19" t="s">
        <v>21</v>
      </c>
      <c r="F26" s="278">
        <v>37.3</v>
      </c>
      <c r="G26" s="36"/>
      <c r="H26" s="41"/>
    </row>
    <row r="27" spans="1:8" s="2" customFormat="1" ht="16.9" customHeight="1">
      <c r="A27" s="36"/>
      <c r="B27" s="41"/>
      <c r="C27" s="277" t="s">
        <v>112</v>
      </c>
      <c r="D27" s="277" t="s">
        <v>180</v>
      </c>
      <c r="E27" s="19" t="s">
        <v>21</v>
      </c>
      <c r="F27" s="278">
        <v>37.3</v>
      </c>
      <c r="G27" s="36"/>
      <c r="H27" s="41"/>
    </row>
    <row r="28" spans="1:8" s="2" customFormat="1" ht="16.9" customHeight="1">
      <c r="A28" s="36"/>
      <c r="B28" s="41"/>
      <c r="C28" s="279" t="s">
        <v>1639</v>
      </c>
      <c r="D28" s="36"/>
      <c r="E28" s="36"/>
      <c r="F28" s="36"/>
      <c r="G28" s="36"/>
      <c r="H28" s="41"/>
    </row>
    <row r="29" spans="1:8" s="2" customFormat="1" ht="16.9" customHeight="1">
      <c r="A29" s="36"/>
      <c r="B29" s="41"/>
      <c r="C29" s="277" t="s">
        <v>563</v>
      </c>
      <c r="D29" s="277" t="s">
        <v>1640</v>
      </c>
      <c r="E29" s="19" t="s">
        <v>106</v>
      </c>
      <c r="F29" s="278">
        <v>44.523</v>
      </c>
      <c r="G29" s="36"/>
      <c r="H29" s="41"/>
    </row>
    <row r="30" spans="1:8" s="2" customFormat="1" ht="16.9" customHeight="1">
      <c r="A30" s="36"/>
      <c r="B30" s="41"/>
      <c r="C30" s="277" t="s">
        <v>587</v>
      </c>
      <c r="D30" s="277" t="s">
        <v>1641</v>
      </c>
      <c r="E30" s="19" t="s">
        <v>106</v>
      </c>
      <c r="F30" s="278">
        <v>70.983</v>
      </c>
      <c r="G30" s="36"/>
      <c r="H30" s="41"/>
    </row>
    <row r="31" spans="1:8" s="2" customFormat="1" ht="16.9" customHeight="1">
      <c r="A31" s="36"/>
      <c r="B31" s="41"/>
      <c r="C31" s="277" t="s">
        <v>593</v>
      </c>
      <c r="D31" s="277" t="s">
        <v>1642</v>
      </c>
      <c r="E31" s="19" t="s">
        <v>106</v>
      </c>
      <c r="F31" s="278">
        <v>70.983</v>
      </c>
      <c r="G31" s="36"/>
      <c r="H31" s="41"/>
    </row>
    <row r="32" spans="1:8" s="2" customFormat="1" ht="16.9" customHeight="1">
      <c r="A32" s="36"/>
      <c r="B32" s="41"/>
      <c r="C32" s="277" t="s">
        <v>1138</v>
      </c>
      <c r="D32" s="277" t="s">
        <v>1643</v>
      </c>
      <c r="E32" s="19" t="s">
        <v>106</v>
      </c>
      <c r="F32" s="278">
        <v>1309.033</v>
      </c>
      <c r="G32" s="36"/>
      <c r="H32" s="41"/>
    </row>
    <row r="33" spans="1:8" s="2" customFormat="1" ht="16.9" customHeight="1">
      <c r="A33" s="36"/>
      <c r="B33" s="41"/>
      <c r="C33" s="277" t="s">
        <v>1145</v>
      </c>
      <c r="D33" s="277" t="s">
        <v>1644</v>
      </c>
      <c r="E33" s="19" t="s">
        <v>106</v>
      </c>
      <c r="F33" s="278">
        <v>70.983</v>
      </c>
      <c r="G33" s="36"/>
      <c r="H33" s="41"/>
    </row>
    <row r="34" spans="1:8" s="2" customFormat="1" ht="16.9" customHeight="1">
      <c r="A34" s="36"/>
      <c r="B34" s="41"/>
      <c r="C34" s="277" t="s">
        <v>1150</v>
      </c>
      <c r="D34" s="277" t="s">
        <v>1645</v>
      </c>
      <c r="E34" s="19" t="s">
        <v>106</v>
      </c>
      <c r="F34" s="278">
        <v>1380.016</v>
      </c>
      <c r="G34" s="36"/>
      <c r="H34" s="41"/>
    </row>
    <row r="35" spans="1:8" s="2" customFormat="1" ht="16.9" customHeight="1">
      <c r="A35" s="36"/>
      <c r="B35" s="41"/>
      <c r="C35" s="277" t="s">
        <v>1156</v>
      </c>
      <c r="D35" s="277" t="s">
        <v>1646</v>
      </c>
      <c r="E35" s="19" t="s">
        <v>106</v>
      </c>
      <c r="F35" s="278">
        <v>1191.793</v>
      </c>
      <c r="G35" s="36"/>
      <c r="H35" s="41"/>
    </row>
    <row r="36" spans="1:8" s="2" customFormat="1" ht="16.9" customHeight="1">
      <c r="A36" s="36"/>
      <c r="B36" s="41"/>
      <c r="C36" s="273" t="s">
        <v>118</v>
      </c>
      <c r="D36" s="274" t="s">
        <v>119</v>
      </c>
      <c r="E36" s="275" t="s">
        <v>106</v>
      </c>
      <c r="F36" s="276">
        <v>26.46</v>
      </c>
      <c r="G36" s="36"/>
      <c r="H36" s="41"/>
    </row>
    <row r="37" spans="1:8" s="2" customFormat="1" ht="16.9" customHeight="1">
      <c r="A37" s="36"/>
      <c r="B37" s="41"/>
      <c r="C37" s="277" t="s">
        <v>21</v>
      </c>
      <c r="D37" s="277" t="s">
        <v>577</v>
      </c>
      <c r="E37" s="19" t="s">
        <v>21</v>
      </c>
      <c r="F37" s="278">
        <v>0</v>
      </c>
      <c r="G37" s="36"/>
      <c r="H37" s="41"/>
    </row>
    <row r="38" spans="1:8" s="2" customFormat="1" ht="16.9" customHeight="1">
      <c r="A38" s="36"/>
      <c r="B38" s="41"/>
      <c r="C38" s="277" t="s">
        <v>21</v>
      </c>
      <c r="D38" s="277" t="s">
        <v>578</v>
      </c>
      <c r="E38" s="19" t="s">
        <v>21</v>
      </c>
      <c r="F38" s="278">
        <v>0</v>
      </c>
      <c r="G38" s="36"/>
      <c r="H38" s="41"/>
    </row>
    <row r="39" spans="1:8" s="2" customFormat="1" ht="16.9" customHeight="1">
      <c r="A39" s="36"/>
      <c r="B39" s="41"/>
      <c r="C39" s="277" t="s">
        <v>21</v>
      </c>
      <c r="D39" s="277" t="s">
        <v>579</v>
      </c>
      <c r="E39" s="19" t="s">
        <v>21</v>
      </c>
      <c r="F39" s="278">
        <v>26.46</v>
      </c>
      <c r="G39" s="36"/>
      <c r="H39" s="41"/>
    </row>
    <row r="40" spans="1:8" s="2" customFormat="1" ht="16.9" customHeight="1">
      <c r="A40" s="36"/>
      <c r="B40" s="41"/>
      <c r="C40" s="277" t="s">
        <v>118</v>
      </c>
      <c r="D40" s="277" t="s">
        <v>180</v>
      </c>
      <c r="E40" s="19" t="s">
        <v>21</v>
      </c>
      <c r="F40" s="278">
        <v>26.46</v>
      </c>
      <c r="G40" s="36"/>
      <c r="H40" s="41"/>
    </row>
    <row r="41" spans="1:8" s="2" customFormat="1" ht="16.9" customHeight="1">
      <c r="A41" s="36"/>
      <c r="B41" s="41"/>
      <c r="C41" s="279" t="s">
        <v>1639</v>
      </c>
      <c r="D41" s="36"/>
      <c r="E41" s="36"/>
      <c r="F41" s="36"/>
      <c r="G41" s="36"/>
      <c r="H41" s="41"/>
    </row>
    <row r="42" spans="1:8" s="2" customFormat="1" ht="16.9" customHeight="1">
      <c r="A42" s="36"/>
      <c r="B42" s="41"/>
      <c r="C42" s="277" t="s">
        <v>573</v>
      </c>
      <c r="D42" s="277" t="s">
        <v>1647</v>
      </c>
      <c r="E42" s="19" t="s">
        <v>106</v>
      </c>
      <c r="F42" s="278">
        <v>26.46</v>
      </c>
      <c r="G42" s="36"/>
      <c r="H42" s="41"/>
    </row>
    <row r="43" spans="1:8" s="2" customFormat="1" ht="16.9" customHeight="1">
      <c r="A43" s="36"/>
      <c r="B43" s="41"/>
      <c r="C43" s="277" t="s">
        <v>587</v>
      </c>
      <c r="D43" s="277" t="s">
        <v>1641</v>
      </c>
      <c r="E43" s="19" t="s">
        <v>106</v>
      </c>
      <c r="F43" s="278">
        <v>70.983</v>
      </c>
      <c r="G43" s="36"/>
      <c r="H43" s="41"/>
    </row>
    <row r="44" spans="1:8" s="2" customFormat="1" ht="16.9" customHeight="1">
      <c r="A44" s="36"/>
      <c r="B44" s="41"/>
      <c r="C44" s="277" t="s">
        <v>593</v>
      </c>
      <c r="D44" s="277" t="s">
        <v>1642</v>
      </c>
      <c r="E44" s="19" t="s">
        <v>106</v>
      </c>
      <c r="F44" s="278">
        <v>70.983</v>
      </c>
      <c r="G44" s="36"/>
      <c r="H44" s="41"/>
    </row>
    <row r="45" spans="1:8" s="2" customFormat="1" ht="16.9" customHeight="1">
      <c r="A45" s="36"/>
      <c r="B45" s="41"/>
      <c r="C45" s="277" t="s">
        <v>1138</v>
      </c>
      <c r="D45" s="277" t="s">
        <v>1643</v>
      </c>
      <c r="E45" s="19" t="s">
        <v>106</v>
      </c>
      <c r="F45" s="278">
        <v>1309.033</v>
      </c>
      <c r="G45" s="36"/>
      <c r="H45" s="41"/>
    </row>
    <row r="46" spans="1:8" s="2" customFormat="1" ht="16.9" customHeight="1">
      <c r="A46" s="36"/>
      <c r="B46" s="41"/>
      <c r="C46" s="277" t="s">
        <v>1145</v>
      </c>
      <c r="D46" s="277" t="s">
        <v>1644</v>
      </c>
      <c r="E46" s="19" t="s">
        <v>106</v>
      </c>
      <c r="F46" s="278">
        <v>70.983</v>
      </c>
      <c r="G46" s="36"/>
      <c r="H46" s="41"/>
    </row>
    <row r="47" spans="1:8" s="2" customFormat="1" ht="16.9" customHeight="1">
      <c r="A47" s="36"/>
      <c r="B47" s="41"/>
      <c r="C47" s="277" t="s">
        <v>1150</v>
      </c>
      <c r="D47" s="277" t="s">
        <v>1645</v>
      </c>
      <c r="E47" s="19" t="s">
        <v>106</v>
      </c>
      <c r="F47" s="278">
        <v>1380.016</v>
      </c>
      <c r="G47" s="36"/>
      <c r="H47" s="41"/>
    </row>
    <row r="48" spans="1:8" s="2" customFormat="1" ht="16.9" customHeight="1">
      <c r="A48" s="36"/>
      <c r="B48" s="41"/>
      <c r="C48" s="277" t="s">
        <v>1156</v>
      </c>
      <c r="D48" s="277" t="s">
        <v>1646</v>
      </c>
      <c r="E48" s="19" t="s">
        <v>106</v>
      </c>
      <c r="F48" s="278">
        <v>1191.793</v>
      </c>
      <c r="G48" s="36"/>
      <c r="H48" s="41"/>
    </row>
    <row r="49" spans="1:8" s="2" customFormat="1" ht="16.9" customHeight="1">
      <c r="A49" s="36"/>
      <c r="B49" s="41"/>
      <c r="C49" s="273" t="s">
        <v>121</v>
      </c>
      <c r="D49" s="274" t="s">
        <v>122</v>
      </c>
      <c r="E49" s="275" t="s">
        <v>106</v>
      </c>
      <c r="F49" s="276">
        <v>11.21</v>
      </c>
      <c r="G49" s="36"/>
      <c r="H49" s="41"/>
    </row>
    <row r="50" spans="1:8" s="2" customFormat="1" ht="16.9" customHeight="1">
      <c r="A50" s="36"/>
      <c r="B50" s="41"/>
      <c r="C50" s="277" t="s">
        <v>21</v>
      </c>
      <c r="D50" s="277" t="s">
        <v>725</v>
      </c>
      <c r="E50" s="19" t="s">
        <v>21</v>
      </c>
      <c r="F50" s="278">
        <v>0</v>
      </c>
      <c r="G50" s="36"/>
      <c r="H50" s="41"/>
    </row>
    <row r="51" spans="1:8" s="2" customFormat="1" ht="16.9" customHeight="1">
      <c r="A51" s="36"/>
      <c r="B51" s="41"/>
      <c r="C51" s="277" t="s">
        <v>21</v>
      </c>
      <c r="D51" s="277" t="s">
        <v>726</v>
      </c>
      <c r="E51" s="19" t="s">
        <v>21</v>
      </c>
      <c r="F51" s="278">
        <v>11.21</v>
      </c>
      <c r="G51" s="36"/>
      <c r="H51" s="41"/>
    </row>
    <row r="52" spans="1:8" s="2" customFormat="1" ht="16.9" customHeight="1">
      <c r="A52" s="36"/>
      <c r="B52" s="41"/>
      <c r="C52" s="277" t="s">
        <v>121</v>
      </c>
      <c r="D52" s="277" t="s">
        <v>180</v>
      </c>
      <c r="E52" s="19" t="s">
        <v>21</v>
      </c>
      <c r="F52" s="278">
        <v>11.21</v>
      </c>
      <c r="G52" s="36"/>
      <c r="H52" s="41"/>
    </row>
    <row r="53" spans="1:8" s="2" customFormat="1" ht="16.9" customHeight="1">
      <c r="A53" s="36"/>
      <c r="B53" s="41"/>
      <c r="C53" s="279" t="s">
        <v>1639</v>
      </c>
      <c r="D53" s="36"/>
      <c r="E53" s="36"/>
      <c r="F53" s="36"/>
      <c r="G53" s="36"/>
      <c r="H53" s="41"/>
    </row>
    <row r="54" spans="1:8" s="2" customFormat="1" ht="16.9" customHeight="1">
      <c r="A54" s="36"/>
      <c r="B54" s="41"/>
      <c r="C54" s="277" t="s">
        <v>721</v>
      </c>
      <c r="D54" s="277" t="s">
        <v>1648</v>
      </c>
      <c r="E54" s="19" t="s">
        <v>106</v>
      </c>
      <c r="F54" s="278">
        <v>11.21</v>
      </c>
      <c r="G54" s="36"/>
      <c r="H54" s="41"/>
    </row>
    <row r="55" spans="1:8" s="2" customFormat="1" ht="16.9" customHeight="1">
      <c r="A55" s="36"/>
      <c r="B55" s="41"/>
      <c r="C55" s="277" t="s">
        <v>367</v>
      </c>
      <c r="D55" s="277" t="s">
        <v>1649</v>
      </c>
      <c r="E55" s="19" t="s">
        <v>106</v>
      </c>
      <c r="F55" s="278">
        <v>384.43</v>
      </c>
      <c r="G55" s="36"/>
      <c r="H55" s="41"/>
    </row>
    <row r="56" spans="1:8" s="2" customFormat="1" ht="16.9" customHeight="1">
      <c r="A56" s="36"/>
      <c r="B56" s="41"/>
      <c r="C56" s="277" t="s">
        <v>694</v>
      </c>
      <c r="D56" s="277" t="s">
        <v>1650</v>
      </c>
      <c r="E56" s="19" t="s">
        <v>106</v>
      </c>
      <c r="F56" s="278">
        <v>33.63</v>
      </c>
      <c r="G56" s="36"/>
      <c r="H56" s="41"/>
    </row>
    <row r="57" spans="1:8" s="2" customFormat="1" ht="16.9" customHeight="1">
      <c r="A57" s="36"/>
      <c r="B57" s="41"/>
      <c r="C57" s="277" t="s">
        <v>700</v>
      </c>
      <c r="D57" s="277" t="s">
        <v>1651</v>
      </c>
      <c r="E57" s="19" t="s">
        <v>106</v>
      </c>
      <c r="F57" s="278">
        <v>11.21</v>
      </c>
      <c r="G57" s="36"/>
      <c r="H57" s="41"/>
    </row>
    <row r="58" spans="1:8" s="2" customFormat="1" ht="16.9" customHeight="1">
      <c r="A58" s="36"/>
      <c r="B58" s="41"/>
      <c r="C58" s="277" t="s">
        <v>705</v>
      </c>
      <c r="D58" s="277" t="s">
        <v>1652</v>
      </c>
      <c r="E58" s="19" t="s">
        <v>106</v>
      </c>
      <c r="F58" s="278">
        <v>11.21</v>
      </c>
      <c r="G58" s="36"/>
      <c r="H58" s="41"/>
    </row>
    <row r="59" spans="1:8" s="2" customFormat="1" ht="16.9" customHeight="1">
      <c r="A59" s="36"/>
      <c r="B59" s="41"/>
      <c r="C59" s="277" t="s">
        <v>734</v>
      </c>
      <c r="D59" s="277" t="s">
        <v>1653</v>
      </c>
      <c r="E59" s="19" t="s">
        <v>106</v>
      </c>
      <c r="F59" s="278">
        <v>11.21</v>
      </c>
      <c r="G59" s="36"/>
      <c r="H59" s="41"/>
    </row>
    <row r="60" spans="1:8" s="2" customFormat="1" ht="16.9" customHeight="1">
      <c r="A60" s="36"/>
      <c r="B60" s="41"/>
      <c r="C60" s="277" t="s">
        <v>739</v>
      </c>
      <c r="D60" s="277" t="s">
        <v>1654</v>
      </c>
      <c r="E60" s="19" t="s">
        <v>106</v>
      </c>
      <c r="F60" s="278">
        <v>11.21</v>
      </c>
      <c r="G60" s="36"/>
      <c r="H60" s="41"/>
    </row>
    <row r="61" spans="1:8" s="2" customFormat="1" ht="16.9" customHeight="1">
      <c r="A61" s="36"/>
      <c r="B61" s="41"/>
      <c r="C61" s="277" t="s">
        <v>744</v>
      </c>
      <c r="D61" s="277" t="s">
        <v>1655</v>
      </c>
      <c r="E61" s="19" t="s">
        <v>106</v>
      </c>
      <c r="F61" s="278">
        <v>11.21</v>
      </c>
      <c r="G61" s="36"/>
      <c r="H61" s="41"/>
    </row>
    <row r="62" spans="1:8" s="2" customFormat="1" ht="16.9" customHeight="1">
      <c r="A62" s="36"/>
      <c r="B62" s="41"/>
      <c r="C62" s="277" t="s">
        <v>749</v>
      </c>
      <c r="D62" s="277" t="s">
        <v>1656</v>
      </c>
      <c r="E62" s="19" t="s">
        <v>106</v>
      </c>
      <c r="F62" s="278">
        <v>12.892</v>
      </c>
      <c r="G62" s="36"/>
      <c r="H62" s="41"/>
    </row>
    <row r="63" spans="1:8" s="2" customFormat="1" ht="16.9" customHeight="1">
      <c r="A63" s="36"/>
      <c r="B63" s="41"/>
      <c r="C63" s="277" t="s">
        <v>795</v>
      </c>
      <c r="D63" s="277" t="s">
        <v>1657</v>
      </c>
      <c r="E63" s="19" t="s">
        <v>106</v>
      </c>
      <c r="F63" s="278">
        <v>11.21</v>
      </c>
      <c r="G63" s="36"/>
      <c r="H63" s="41"/>
    </row>
    <row r="64" spans="1:8" s="2" customFormat="1" ht="16.9" customHeight="1">
      <c r="A64" s="36"/>
      <c r="B64" s="41"/>
      <c r="C64" s="277" t="s">
        <v>1072</v>
      </c>
      <c r="D64" s="277" t="s">
        <v>1658</v>
      </c>
      <c r="E64" s="19" t="s">
        <v>106</v>
      </c>
      <c r="F64" s="278">
        <v>384.43</v>
      </c>
      <c r="G64" s="36"/>
      <c r="H64" s="41"/>
    </row>
    <row r="65" spans="1:8" s="2" customFormat="1" ht="16.9" customHeight="1">
      <c r="A65" s="36"/>
      <c r="B65" s="41"/>
      <c r="C65" s="277" t="s">
        <v>1078</v>
      </c>
      <c r="D65" s="277" t="s">
        <v>1659</v>
      </c>
      <c r="E65" s="19" t="s">
        <v>106</v>
      </c>
      <c r="F65" s="278">
        <v>384.43</v>
      </c>
      <c r="G65" s="36"/>
      <c r="H65" s="41"/>
    </row>
    <row r="66" spans="1:8" s="2" customFormat="1" ht="16.9" customHeight="1">
      <c r="A66" s="36"/>
      <c r="B66" s="41"/>
      <c r="C66" s="277" t="s">
        <v>1083</v>
      </c>
      <c r="D66" s="277" t="s">
        <v>1660</v>
      </c>
      <c r="E66" s="19" t="s">
        <v>106</v>
      </c>
      <c r="F66" s="278">
        <v>384.43</v>
      </c>
      <c r="G66" s="36"/>
      <c r="H66" s="41"/>
    </row>
    <row r="67" spans="1:8" s="2" customFormat="1" ht="16.9" customHeight="1">
      <c r="A67" s="36"/>
      <c r="B67" s="41"/>
      <c r="C67" s="277" t="s">
        <v>422</v>
      </c>
      <c r="D67" s="277" t="s">
        <v>423</v>
      </c>
      <c r="E67" s="19" t="s">
        <v>106</v>
      </c>
      <c r="F67" s="278">
        <v>384.43</v>
      </c>
      <c r="G67" s="36"/>
      <c r="H67" s="41"/>
    </row>
    <row r="68" spans="1:8" s="2" customFormat="1" ht="16.9" customHeight="1">
      <c r="A68" s="36"/>
      <c r="B68" s="41"/>
      <c r="C68" s="277" t="s">
        <v>428</v>
      </c>
      <c r="D68" s="277" t="s">
        <v>1661</v>
      </c>
      <c r="E68" s="19" t="s">
        <v>106</v>
      </c>
      <c r="F68" s="278">
        <v>768.86</v>
      </c>
      <c r="G68" s="36"/>
      <c r="H68" s="41"/>
    </row>
    <row r="69" spans="1:8" s="2" customFormat="1" ht="16.9" customHeight="1">
      <c r="A69" s="36"/>
      <c r="B69" s="41"/>
      <c r="C69" s="277" t="s">
        <v>434</v>
      </c>
      <c r="D69" s="277" t="s">
        <v>1662</v>
      </c>
      <c r="E69" s="19" t="s">
        <v>106</v>
      </c>
      <c r="F69" s="278">
        <v>11.21</v>
      </c>
      <c r="G69" s="36"/>
      <c r="H69" s="41"/>
    </row>
    <row r="70" spans="1:8" s="2" customFormat="1" ht="16.9" customHeight="1">
      <c r="A70" s="36"/>
      <c r="B70" s="41"/>
      <c r="C70" s="273" t="s">
        <v>104</v>
      </c>
      <c r="D70" s="274" t="s">
        <v>105</v>
      </c>
      <c r="E70" s="275" t="s">
        <v>106</v>
      </c>
      <c r="F70" s="276">
        <v>69.791</v>
      </c>
      <c r="G70" s="36"/>
      <c r="H70" s="41"/>
    </row>
    <row r="71" spans="1:8" s="2" customFormat="1" ht="16.9" customHeight="1">
      <c r="A71" s="36"/>
      <c r="B71" s="41"/>
      <c r="C71" s="277" t="s">
        <v>21</v>
      </c>
      <c r="D71" s="277" t="s">
        <v>962</v>
      </c>
      <c r="E71" s="19" t="s">
        <v>21</v>
      </c>
      <c r="F71" s="278">
        <v>0</v>
      </c>
      <c r="G71" s="36"/>
      <c r="H71" s="41"/>
    </row>
    <row r="72" spans="1:8" s="2" customFormat="1" ht="16.9" customHeight="1">
      <c r="A72" s="36"/>
      <c r="B72" s="41"/>
      <c r="C72" s="277" t="s">
        <v>21</v>
      </c>
      <c r="D72" s="277" t="s">
        <v>1005</v>
      </c>
      <c r="E72" s="19" t="s">
        <v>21</v>
      </c>
      <c r="F72" s="278">
        <v>10.836</v>
      </c>
      <c r="G72" s="36"/>
      <c r="H72" s="41"/>
    </row>
    <row r="73" spans="1:8" s="2" customFormat="1" ht="16.9" customHeight="1">
      <c r="A73" s="36"/>
      <c r="B73" s="41"/>
      <c r="C73" s="277" t="s">
        <v>21</v>
      </c>
      <c r="D73" s="277" t="s">
        <v>1006</v>
      </c>
      <c r="E73" s="19" t="s">
        <v>21</v>
      </c>
      <c r="F73" s="278">
        <v>7.833</v>
      </c>
      <c r="G73" s="36"/>
      <c r="H73" s="41"/>
    </row>
    <row r="74" spans="1:8" s="2" customFormat="1" ht="16.9" customHeight="1">
      <c r="A74" s="36"/>
      <c r="B74" s="41"/>
      <c r="C74" s="277" t="s">
        <v>21</v>
      </c>
      <c r="D74" s="277" t="s">
        <v>1007</v>
      </c>
      <c r="E74" s="19" t="s">
        <v>21</v>
      </c>
      <c r="F74" s="278">
        <v>10.836</v>
      </c>
      <c r="G74" s="36"/>
      <c r="H74" s="41"/>
    </row>
    <row r="75" spans="1:8" s="2" customFormat="1" ht="16.9" customHeight="1">
      <c r="A75" s="36"/>
      <c r="B75" s="41"/>
      <c r="C75" s="277" t="s">
        <v>21</v>
      </c>
      <c r="D75" s="277" t="s">
        <v>1008</v>
      </c>
      <c r="E75" s="19" t="s">
        <v>21</v>
      </c>
      <c r="F75" s="278">
        <v>7.833</v>
      </c>
      <c r="G75" s="36"/>
      <c r="H75" s="41"/>
    </row>
    <row r="76" spans="1:8" s="2" customFormat="1" ht="16.9" customHeight="1">
      <c r="A76" s="36"/>
      <c r="B76" s="41"/>
      <c r="C76" s="277" t="s">
        <v>21</v>
      </c>
      <c r="D76" s="277" t="s">
        <v>1009</v>
      </c>
      <c r="E76" s="19" t="s">
        <v>21</v>
      </c>
      <c r="F76" s="278">
        <v>9.156</v>
      </c>
      <c r="G76" s="36"/>
      <c r="H76" s="41"/>
    </row>
    <row r="77" spans="1:8" s="2" customFormat="1" ht="16.9" customHeight="1">
      <c r="A77" s="36"/>
      <c r="B77" s="41"/>
      <c r="C77" s="277" t="s">
        <v>21</v>
      </c>
      <c r="D77" s="277" t="s">
        <v>1010</v>
      </c>
      <c r="E77" s="19" t="s">
        <v>21</v>
      </c>
      <c r="F77" s="278">
        <v>7.833</v>
      </c>
      <c r="G77" s="36"/>
      <c r="H77" s="41"/>
    </row>
    <row r="78" spans="1:8" s="2" customFormat="1" ht="16.9" customHeight="1">
      <c r="A78" s="36"/>
      <c r="B78" s="41"/>
      <c r="C78" s="277" t="s">
        <v>21</v>
      </c>
      <c r="D78" s="277" t="s">
        <v>1011</v>
      </c>
      <c r="E78" s="19" t="s">
        <v>21</v>
      </c>
      <c r="F78" s="278">
        <v>15.464</v>
      </c>
      <c r="G78" s="36"/>
      <c r="H78" s="41"/>
    </row>
    <row r="79" spans="1:8" s="2" customFormat="1" ht="16.9" customHeight="1">
      <c r="A79" s="36"/>
      <c r="B79" s="41"/>
      <c r="C79" s="277" t="s">
        <v>104</v>
      </c>
      <c r="D79" s="277" t="s">
        <v>180</v>
      </c>
      <c r="E79" s="19" t="s">
        <v>21</v>
      </c>
      <c r="F79" s="278">
        <v>69.791</v>
      </c>
      <c r="G79" s="36"/>
      <c r="H79" s="41"/>
    </row>
    <row r="80" spans="1:8" s="2" customFormat="1" ht="16.9" customHeight="1">
      <c r="A80" s="36"/>
      <c r="B80" s="41"/>
      <c r="C80" s="279" t="s">
        <v>1639</v>
      </c>
      <c r="D80" s="36"/>
      <c r="E80" s="36"/>
      <c r="F80" s="36"/>
      <c r="G80" s="36"/>
      <c r="H80" s="41"/>
    </row>
    <row r="81" spans="1:8" s="2" customFormat="1" ht="16.9" customHeight="1">
      <c r="A81" s="36"/>
      <c r="B81" s="41"/>
      <c r="C81" s="277" t="s">
        <v>1001</v>
      </c>
      <c r="D81" s="277" t="s">
        <v>1663</v>
      </c>
      <c r="E81" s="19" t="s">
        <v>106</v>
      </c>
      <c r="F81" s="278">
        <v>69.791</v>
      </c>
      <c r="G81" s="36"/>
      <c r="H81" s="41"/>
    </row>
    <row r="82" spans="1:8" s="2" customFormat="1" ht="16.9" customHeight="1">
      <c r="A82" s="36"/>
      <c r="B82" s="41"/>
      <c r="C82" s="277" t="s">
        <v>232</v>
      </c>
      <c r="D82" s="277" t="s">
        <v>1664</v>
      </c>
      <c r="E82" s="19" t="s">
        <v>106</v>
      </c>
      <c r="F82" s="278">
        <v>69.791</v>
      </c>
      <c r="G82" s="36"/>
      <c r="H82" s="41"/>
    </row>
    <row r="83" spans="1:8" s="2" customFormat="1" ht="16.9" customHeight="1">
      <c r="A83" s="36"/>
      <c r="B83" s="41"/>
      <c r="C83" s="277" t="s">
        <v>238</v>
      </c>
      <c r="D83" s="277" t="s">
        <v>1665</v>
      </c>
      <c r="E83" s="19" t="s">
        <v>106</v>
      </c>
      <c r="F83" s="278">
        <v>1449.939</v>
      </c>
      <c r="G83" s="36"/>
      <c r="H83" s="41"/>
    </row>
    <row r="84" spans="1:8" s="2" customFormat="1" ht="16.9" customHeight="1">
      <c r="A84" s="36"/>
      <c r="B84" s="41"/>
      <c r="C84" s="277" t="s">
        <v>260</v>
      </c>
      <c r="D84" s="277" t="s">
        <v>1666</v>
      </c>
      <c r="E84" s="19" t="s">
        <v>106</v>
      </c>
      <c r="F84" s="278">
        <v>69.791</v>
      </c>
      <c r="G84" s="36"/>
      <c r="H84" s="41"/>
    </row>
    <row r="85" spans="1:8" s="2" customFormat="1" ht="16.9" customHeight="1">
      <c r="A85" s="36"/>
      <c r="B85" s="41"/>
      <c r="C85" s="277" t="s">
        <v>947</v>
      </c>
      <c r="D85" s="277" t="s">
        <v>1667</v>
      </c>
      <c r="E85" s="19" t="s">
        <v>106</v>
      </c>
      <c r="F85" s="278">
        <v>139.582</v>
      </c>
      <c r="G85" s="36"/>
      <c r="H85" s="41"/>
    </row>
    <row r="86" spans="1:8" s="2" customFormat="1" ht="16.9" customHeight="1">
      <c r="A86" s="36"/>
      <c r="B86" s="41"/>
      <c r="C86" s="277" t="s">
        <v>953</v>
      </c>
      <c r="D86" s="277" t="s">
        <v>1668</v>
      </c>
      <c r="E86" s="19" t="s">
        <v>106</v>
      </c>
      <c r="F86" s="278">
        <v>69.791</v>
      </c>
      <c r="G86" s="36"/>
      <c r="H86" s="41"/>
    </row>
    <row r="87" spans="1:8" s="2" customFormat="1" ht="16.9" customHeight="1">
      <c r="A87" s="36"/>
      <c r="B87" s="41"/>
      <c r="C87" s="277" t="s">
        <v>1019</v>
      </c>
      <c r="D87" s="277" t="s">
        <v>1669</v>
      </c>
      <c r="E87" s="19" t="s">
        <v>106</v>
      </c>
      <c r="F87" s="278">
        <v>69.791</v>
      </c>
      <c r="G87" s="36"/>
      <c r="H87" s="41"/>
    </row>
    <row r="88" spans="1:8" s="2" customFormat="1" ht="16.9" customHeight="1">
      <c r="A88" s="36"/>
      <c r="B88" s="41"/>
      <c r="C88" s="277" t="s">
        <v>1025</v>
      </c>
      <c r="D88" s="277" t="s">
        <v>1670</v>
      </c>
      <c r="E88" s="19" t="s">
        <v>106</v>
      </c>
      <c r="F88" s="278">
        <v>69.791</v>
      </c>
      <c r="G88" s="36"/>
      <c r="H88" s="41"/>
    </row>
    <row r="89" spans="1:8" s="2" customFormat="1" ht="16.9" customHeight="1">
      <c r="A89" s="36"/>
      <c r="B89" s="41"/>
      <c r="C89" s="277" t="s">
        <v>1055</v>
      </c>
      <c r="D89" s="277" t="s">
        <v>1671</v>
      </c>
      <c r="E89" s="19" t="s">
        <v>106</v>
      </c>
      <c r="F89" s="278">
        <v>69.791</v>
      </c>
      <c r="G89" s="36"/>
      <c r="H89" s="41"/>
    </row>
    <row r="90" spans="1:8" s="2" customFormat="1" ht="16.9" customHeight="1">
      <c r="A90" s="36"/>
      <c r="B90" s="41"/>
      <c r="C90" s="273" t="s">
        <v>108</v>
      </c>
      <c r="D90" s="274" t="s">
        <v>109</v>
      </c>
      <c r="E90" s="275" t="s">
        <v>106</v>
      </c>
      <c r="F90" s="276">
        <v>25.35</v>
      </c>
      <c r="G90" s="36"/>
      <c r="H90" s="41"/>
    </row>
    <row r="91" spans="1:8" s="2" customFormat="1" ht="16.9" customHeight="1">
      <c r="A91" s="36"/>
      <c r="B91" s="41"/>
      <c r="C91" s="277" t="s">
        <v>21</v>
      </c>
      <c r="D91" s="277" t="s">
        <v>962</v>
      </c>
      <c r="E91" s="19" t="s">
        <v>21</v>
      </c>
      <c r="F91" s="278">
        <v>0</v>
      </c>
      <c r="G91" s="36"/>
      <c r="H91" s="41"/>
    </row>
    <row r="92" spans="1:8" s="2" customFormat="1" ht="16.9" customHeight="1">
      <c r="A92" s="36"/>
      <c r="B92" s="41"/>
      <c r="C92" s="277" t="s">
        <v>21</v>
      </c>
      <c r="D92" s="277" t="s">
        <v>963</v>
      </c>
      <c r="E92" s="19" t="s">
        <v>21</v>
      </c>
      <c r="F92" s="278">
        <v>1.29</v>
      </c>
      <c r="G92" s="36"/>
      <c r="H92" s="41"/>
    </row>
    <row r="93" spans="1:8" s="2" customFormat="1" ht="16.9" customHeight="1">
      <c r="A93" s="36"/>
      <c r="B93" s="41"/>
      <c r="C93" s="277" t="s">
        <v>21</v>
      </c>
      <c r="D93" s="277" t="s">
        <v>964</v>
      </c>
      <c r="E93" s="19" t="s">
        <v>21</v>
      </c>
      <c r="F93" s="278">
        <v>0.93</v>
      </c>
      <c r="G93" s="36"/>
      <c r="H93" s="41"/>
    </row>
    <row r="94" spans="1:8" s="2" customFormat="1" ht="16.9" customHeight="1">
      <c r="A94" s="36"/>
      <c r="B94" s="41"/>
      <c r="C94" s="277" t="s">
        <v>21</v>
      </c>
      <c r="D94" s="277" t="s">
        <v>965</v>
      </c>
      <c r="E94" s="19" t="s">
        <v>21</v>
      </c>
      <c r="F94" s="278">
        <v>1.29</v>
      </c>
      <c r="G94" s="36"/>
      <c r="H94" s="41"/>
    </row>
    <row r="95" spans="1:8" s="2" customFormat="1" ht="16.9" customHeight="1">
      <c r="A95" s="36"/>
      <c r="B95" s="41"/>
      <c r="C95" s="277" t="s">
        <v>21</v>
      </c>
      <c r="D95" s="277" t="s">
        <v>966</v>
      </c>
      <c r="E95" s="19" t="s">
        <v>21</v>
      </c>
      <c r="F95" s="278">
        <v>0.93</v>
      </c>
      <c r="G95" s="36"/>
      <c r="H95" s="41"/>
    </row>
    <row r="96" spans="1:8" s="2" customFormat="1" ht="16.9" customHeight="1">
      <c r="A96" s="36"/>
      <c r="B96" s="41"/>
      <c r="C96" s="277" t="s">
        <v>21</v>
      </c>
      <c r="D96" s="277" t="s">
        <v>967</v>
      </c>
      <c r="E96" s="19" t="s">
        <v>21</v>
      </c>
      <c r="F96" s="278">
        <v>1.08</v>
      </c>
      <c r="G96" s="36"/>
      <c r="H96" s="41"/>
    </row>
    <row r="97" spans="1:8" s="2" customFormat="1" ht="16.9" customHeight="1">
      <c r="A97" s="36"/>
      <c r="B97" s="41"/>
      <c r="C97" s="277" t="s">
        <v>21</v>
      </c>
      <c r="D97" s="277" t="s">
        <v>968</v>
      </c>
      <c r="E97" s="19" t="s">
        <v>21</v>
      </c>
      <c r="F97" s="278">
        <v>0.93</v>
      </c>
      <c r="G97" s="36"/>
      <c r="H97" s="41"/>
    </row>
    <row r="98" spans="1:8" s="2" customFormat="1" ht="16.9" customHeight="1">
      <c r="A98" s="36"/>
      <c r="B98" s="41"/>
      <c r="C98" s="277" t="s">
        <v>21</v>
      </c>
      <c r="D98" s="277" t="s">
        <v>969</v>
      </c>
      <c r="E98" s="19" t="s">
        <v>21</v>
      </c>
      <c r="F98" s="278">
        <v>1.89</v>
      </c>
      <c r="G98" s="36"/>
      <c r="H98" s="41"/>
    </row>
    <row r="99" spans="1:8" s="2" customFormat="1" ht="16.9" customHeight="1">
      <c r="A99" s="36"/>
      <c r="B99" s="41"/>
      <c r="C99" s="277" t="s">
        <v>21</v>
      </c>
      <c r="D99" s="277" t="s">
        <v>970</v>
      </c>
      <c r="E99" s="19" t="s">
        <v>21</v>
      </c>
      <c r="F99" s="278">
        <v>17.01</v>
      </c>
      <c r="G99" s="36"/>
      <c r="H99" s="41"/>
    </row>
    <row r="100" spans="1:8" s="2" customFormat="1" ht="16.9" customHeight="1">
      <c r="A100" s="36"/>
      <c r="B100" s="41"/>
      <c r="C100" s="277" t="s">
        <v>108</v>
      </c>
      <c r="D100" s="277" t="s">
        <v>180</v>
      </c>
      <c r="E100" s="19" t="s">
        <v>21</v>
      </c>
      <c r="F100" s="278">
        <v>25.35</v>
      </c>
      <c r="G100" s="36"/>
      <c r="H100" s="41"/>
    </row>
    <row r="101" spans="1:8" s="2" customFormat="1" ht="16.9" customHeight="1">
      <c r="A101" s="36"/>
      <c r="B101" s="41"/>
      <c r="C101" s="279" t="s">
        <v>1639</v>
      </c>
      <c r="D101" s="36"/>
      <c r="E101" s="36"/>
      <c r="F101" s="36"/>
      <c r="G101" s="36"/>
      <c r="H101" s="41"/>
    </row>
    <row r="102" spans="1:8" s="2" customFormat="1" ht="16.9" customHeight="1">
      <c r="A102" s="36"/>
      <c r="B102" s="41"/>
      <c r="C102" s="277" t="s">
        <v>958</v>
      </c>
      <c r="D102" s="277" t="s">
        <v>1672</v>
      </c>
      <c r="E102" s="19" t="s">
        <v>106</v>
      </c>
      <c r="F102" s="278">
        <v>31.688</v>
      </c>
      <c r="G102" s="36"/>
      <c r="H102" s="41"/>
    </row>
    <row r="103" spans="1:8" s="2" customFormat="1" ht="16.9" customHeight="1">
      <c r="A103" s="36"/>
      <c r="B103" s="41"/>
      <c r="C103" s="277" t="s">
        <v>543</v>
      </c>
      <c r="D103" s="277" t="s">
        <v>1673</v>
      </c>
      <c r="E103" s="19" t="s">
        <v>106</v>
      </c>
      <c r="F103" s="278">
        <v>25.35</v>
      </c>
      <c r="G103" s="36"/>
      <c r="H103" s="41"/>
    </row>
    <row r="104" spans="1:8" s="2" customFormat="1" ht="16.9" customHeight="1">
      <c r="A104" s="36"/>
      <c r="B104" s="41"/>
      <c r="C104" s="273" t="s">
        <v>129</v>
      </c>
      <c r="D104" s="274" t="s">
        <v>130</v>
      </c>
      <c r="E104" s="275" t="s">
        <v>106</v>
      </c>
      <c r="F104" s="276">
        <v>11.21</v>
      </c>
      <c r="G104" s="36"/>
      <c r="H104" s="41"/>
    </row>
    <row r="105" spans="1:8" s="2" customFormat="1" ht="16.9" customHeight="1">
      <c r="A105" s="36"/>
      <c r="B105" s="41"/>
      <c r="C105" s="277" t="s">
        <v>21</v>
      </c>
      <c r="D105" s="277" t="s">
        <v>121</v>
      </c>
      <c r="E105" s="19" t="s">
        <v>21</v>
      </c>
      <c r="F105" s="278">
        <v>11.21</v>
      </c>
      <c r="G105" s="36"/>
      <c r="H105" s="41"/>
    </row>
    <row r="106" spans="1:8" s="2" customFormat="1" ht="16.9" customHeight="1">
      <c r="A106" s="36"/>
      <c r="B106" s="41"/>
      <c r="C106" s="277" t="s">
        <v>129</v>
      </c>
      <c r="D106" s="277" t="s">
        <v>180</v>
      </c>
      <c r="E106" s="19" t="s">
        <v>21</v>
      </c>
      <c r="F106" s="278">
        <v>11.21</v>
      </c>
      <c r="G106" s="36"/>
      <c r="H106" s="41"/>
    </row>
    <row r="107" spans="1:8" s="2" customFormat="1" ht="16.9" customHeight="1">
      <c r="A107" s="36"/>
      <c r="B107" s="41"/>
      <c r="C107" s="279" t="s">
        <v>1639</v>
      </c>
      <c r="D107" s="36"/>
      <c r="E107" s="36"/>
      <c r="F107" s="36"/>
      <c r="G107" s="36"/>
      <c r="H107" s="41"/>
    </row>
    <row r="108" spans="1:8" s="2" customFormat="1" ht="16.9" customHeight="1">
      <c r="A108" s="36"/>
      <c r="B108" s="41"/>
      <c r="C108" s="277" t="s">
        <v>749</v>
      </c>
      <c r="D108" s="277" t="s">
        <v>1656</v>
      </c>
      <c r="E108" s="19" t="s">
        <v>106</v>
      </c>
      <c r="F108" s="278">
        <v>12.892</v>
      </c>
      <c r="G108" s="36"/>
      <c r="H108" s="41"/>
    </row>
    <row r="109" spans="1:8" s="2" customFormat="1" ht="16.9" customHeight="1">
      <c r="A109" s="36"/>
      <c r="B109" s="41"/>
      <c r="C109" s="277" t="s">
        <v>531</v>
      </c>
      <c r="D109" s="277" t="s">
        <v>1674</v>
      </c>
      <c r="E109" s="19" t="s">
        <v>106</v>
      </c>
      <c r="F109" s="278">
        <v>11.21</v>
      </c>
      <c r="G109" s="36"/>
      <c r="H109" s="41"/>
    </row>
    <row r="110" spans="1:8" s="2" customFormat="1" ht="16.9" customHeight="1">
      <c r="A110" s="36"/>
      <c r="B110" s="41"/>
      <c r="C110" s="273" t="s">
        <v>902</v>
      </c>
      <c r="D110" s="274" t="s">
        <v>1675</v>
      </c>
      <c r="E110" s="275" t="s">
        <v>183</v>
      </c>
      <c r="F110" s="276">
        <v>383.79</v>
      </c>
      <c r="G110" s="36"/>
      <c r="H110" s="41"/>
    </row>
    <row r="111" spans="1:8" s="2" customFormat="1" ht="16.9" customHeight="1">
      <c r="A111" s="36"/>
      <c r="B111" s="41"/>
      <c r="C111" s="277" t="s">
        <v>21</v>
      </c>
      <c r="D111" s="277" t="s">
        <v>872</v>
      </c>
      <c r="E111" s="19" t="s">
        <v>21</v>
      </c>
      <c r="F111" s="278">
        <v>0</v>
      </c>
      <c r="G111" s="36"/>
      <c r="H111" s="41"/>
    </row>
    <row r="112" spans="1:8" s="2" customFormat="1" ht="16.9" customHeight="1">
      <c r="A112" s="36"/>
      <c r="B112" s="41"/>
      <c r="C112" s="277" t="s">
        <v>21</v>
      </c>
      <c r="D112" s="277" t="s">
        <v>873</v>
      </c>
      <c r="E112" s="19" t="s">
        <v>21</v>
      </c>
      <c r="F112" s="278">
        <v>49</v>
      </c>
      <c r="G112" s="36"/>
      <c r="H112" s="41"/>
    </row>
    <row r="113" spans="1:8" s="2" customFormat="1" ht="16.9" customHeight="1">
      <c r="A113" s="36"/>
      <c r="B113" s="41"/>
      <c r="C113" s="277" t="s">
        <v>21</v>
      </c>
      <c r="D113" s="277" t="s">
        <v>874</v>
      </c>
      <c r="E113" s="19" t="s">
        <v>21</v>
      </c>
      <c r="F113" s="278">
        <v>4.4</v>
      </c>
      <c r="G113" s="36"/>
      <c r="H113" s="41"/>
    </row>
    <row r="114" spans="1:8" s="2" customFormat="1" ht="16.9" customHeight="1">
      <c r="A114" s="36"/>
      <c r="B114" s="41"/>
      <c r="C114" s="277" t="s">
        <v>21</v>
      </c>
      <c r="D114" s="277" t="s">
        <v>875</v>
      </c>
      <c r="E114" s="19" t="s">
        <v>21</v>
      </c>
      <c r="F114" s="278">
        <v>17.3</v>
      </c>
      <c r="G114" s="36"/>
      <c r="H114" s="41"/>
    </row>
    <row r="115" spans="1:8" s="2" customFormat="1" ht="16.9" customHeight="1">
      <c r="A115" s="36"/>
      <c r="B115" s="41"/>
      <c r="C115" s="277" t="s">
        <v>21</v>
      </c>
      <c r="D115" s="277" t="s">
        <v>876</v>
      </c>
      <c r="E115" s="19" t="s">
        <v>21</v>
      </c>
      <c r="F115" s="278">
        <v>20.8</v>
      </c>
      <c r="G115" s="36"/>
      <c r="H115" s="41"/>
    </row>
    <row r="116" spans="1:8" s="2" customFormat="1" ht="16.9" customHeight="1">
      <c r="A116" s="36"/>
      <c r="B116" s="41"/>
      <c r="C116" s="277" t="s">
        <v>21</v>
      </c>
      <c r="D116" s="277" t="s">
        <v>877</v>
      </c>
      <c r="E116" s="19" t="s">
        <v>21</v>
      </c>
      <c r="F116" s="278">
        <v>18.2</v>
      </c>
      <c r="G116" s="36"/>
      <c r="H116" s="41"/>
    </row>
    <row r="117" spans="1:8" s="2" customFormat="1" ht="16.9" customHeight="1">
      <c r="A117" s="36"/>
      <c r="B117" s="41"/>
      <c r="C117" s="277" t="s">
        <v>21</v>
      </c>
      <c r="D117" s="277" t="s">
        <v>878</v>
      </c>
      <c r="E117" s="19" t="s">
        <v>21</v>
      </c>
      <c r="F117" s="278">
        <v>18.2</v>
      </c>
      <c r="G117" s="36"/>
      <c r="H117" s="41"/>
    </row>
    <row r="118" spans="1:8" s="2" customFormat="1" ht="16.9" customHeight="1">
      <c r="A118" s="36"/>
      <c r="B118" s="41"/>
      <c r="C118" s="277" t="s">
        <v>21</v>
      </c>
      <c r="D118" s="277" t="s">
        <v>879</v>
      </c>
      <c r="E118" s="19" t="s">
        <v>21</v>
      </c>
      <c r="F118" s="278">
        <v>4.4</v>
      </c>
      <c r="G118" s="36"/>
      <c r="H118" s="41"/>
    </row>
    <row r="119" spans="1:8" s="2" customFormat="1" ht="16.9" customHeight="1">
      <c r="A119" s="36"/>
      <c r="B119" s="41"/>
      <c r="C119" s="277" t="s">
        <v>21</v>
      </c>
      <c r="D119" s="277" t="s">
        <v>880</v>
      </c>
      <c r="E119" s="19" t="s">
        <v>21</v>
      </c>
      <c r="F119" s="278">
        <v>17.2</v>
      </c>
      <c r="G119" s="36"/>
      <c r="H119" s="41"/>
    </row>
    <row r="120" spans="1:8" s="2" customFormat="1" ht="16.9" customHeight="1">
      <c r="A120" s="36"/>
      <c r="B120" s="41"/>
      <c r="C120" s="277" t="s">
        <v>21</v>
      </c>
      <c r="D120" s="277" t="s">
        <v>881</v>
      </c>
      <c r="E120" s="19" t="s">
        <v>21</v>
      </c>
      <c r="F120" s="278">
        <v>4.4</v>
      </c>
      <c r="G120" s="36"/>
      <c r="H120" s="41"/>
    </row>
    <row r="121" spans="1:8" s="2" customFormat="1" ht="16.9" customHeight="1">
      <c r="A121" s="36"/>
      <c r="B121" s="41"/>
      <c r="C121" s="277" t="s">
        <v>21</v>
      </c>
      <c r="D121" s="277" t="s">
        <v>882</v>
      </c>
      <c r="E121" s="19" t="s">
        <v>21</v>
      </c>
      <c r="F121" s="278">
        <v>17.2</v>
      </c>
      <c r="G121" s="36"/>
      <c r="H121" s="41"/>
    </row>
    <row r="122" spans="1:8" s="2" customFormat="1" ht="16.9" customHeight="1">
      <c r="A122" s="36"/>
      <c r="B122" s="41"/>
      <c r="C122" s="277" t="s">
        <v>21</v>
      </c>
      <c r="D122" s="277" t="s">
        <v>883</v>
      </c>
      <c r="E122" s="19" t="s">
        <v>21</v>
      </c>
      <c r="F122" s="278">
        <v>3.7</v>
      </c>
      <c r="G122" s="36"/>
      <c r="H122" s="41"/>
    </row>
    <row r="123" spans="1:8" s="2" customFormat="1" ht="16.9" customHeight="1">
      <c r="A123" s="36"/>
      <c r="B123" s="41"/>
      <c r="C123" s="277" t="s">
        <v>21</v>
      </c>
      <c r="D123" s="277" t="s">
        <v>884</v>
      </c>
      <c r="E123" s="19" t="s">
        <v>21</v>
      </c>
      <c r="F123" s="278">
        <v>5.6</v>
      </c>
      <c r="G123" s="36"/>
      <c r="H123" s="41"/>
    </row>
    <row r="124" spans="1:8" s="2" customFormat="1" ht="16.9" customHeight="1">
      <c r="A124" s="36"/>
      <c r="B124" s="41"/>
      <c r="C124" s="277" t="s">
        <v>21</v>
      </c>
      <c r="D124" s="277" t="s">
        <v>885</v>
      </c>
      <c r="E124" s="19" t="s">
        <v>21</v>
      </c>
      <c r="F124" s="278">
        <v>15.4</v>
      </c>
      <c r="G124" s="36"/>
      <c r="H124" s="41"/>
    </row>
    <row r="125" spans="1:8" s="2" customFormat="1" ht="16.9" customHeight="1">
      <c r="A125" s="36"/>
      <c r="B125" s="41"/>
      <c r="C125" s="277" t="s">
        <v>21</v>
      </c>
      <c r="D125" s="277" t="s">
        <v>886</v>
      </c>
      <c r="E125" s="19" t="s">
        <v>21</v>
      </c>
      <c r="F125" s="278">
        <v>3.7</v>
      </c>
      <c r="G125" s="36"/>
      <c r="H125" s="41"/>
    </row>
    <row r="126" spans="1:8" s="2" customFormat="1" ht="16.9" customHeight="1">
      <c r="A126" s="36"/>
      <c r="B126" s="41"/>
      <c r="C126" s="277" t="s">
        <v>21</v>
      </c>
      <c r="D126" s="277" t="s">
        <v>887</v>
      </c>
      <c r="E126" s="19" t="s">
        <v>21</v>
      </c>
      <c r="F126" s="278">
        <v>5.3</v>
      </c>
      <c r="G126" s="36"/>
      <c r="H126" s="41"/>
    </row>
    <row r="127" spans="1:8" s="2" customFormat="1" ht="16.9" customHeight="1">
      <c r="A127" s="36"/>
      <c r="B127" s="41"/>
      <c r="C127" s="277" t="s">
        <v>21</v>
      </c>
      <c r="D127" s="277" t="s">
        <v>888</v>
      </c>
      <c r="E127" s="19" t="s">
        <v>21</v>
      </c>
      <c r="F127" s="278">
        <v>15.49</v>
      </c>
      <c r="G127" s="36"/>
      <c r="H127" s="41"/>
    </row>
    <row r="128" spans="1:8" s="2" customFormat="1" ht="16.9" customHeight="1">
      <c r="A128" s="36"/>
      <c r="B128" s="41"/>
      <c r="C128" s="277" t="s">
        <v>21</v>
      </c>
      <c r="D128" s="277" t="s">
        <v>889</v>
      </c>
      <c r="E128" s="19" t="s">
        <v>21</v>
      </c>
      <c r="F128" s="278">
        <v>20.2</v>
      </c>
      <c r="G128" s="36"/>
      <c r="H128" s="41"/>
    </row>
    <row r="129" spans="1:8" s="2" customFormat="1" ht="16.9" customHeight="1">
      <c r="A129" s="36"/>
      <c r="B129" s="41"/>
      <c r="C129" s="277" t="s">
        <v>21</v>
      </c>
      <c r="D129" s="277" t="s">
        <v>890</v>
      </c>
      <c r="E129" s="19" t="s">
        <v>21</v>
      </c>
      <c r="F129" s="278">
        <v>6</v>
      </c>
      <c r="G129" s="36"/>
      <c r="H129" s="41"/>
    </row>
    <row r="130" spans="1:8" s="2" customFormat="1" ht="16.9" customHeight="1">
      <c r="A130" s="36"/>
      <c r="B130" s="41"/>
      <c r="C130" s="277" t="s">
        <v>21</v>
      </c>
      <c r="D130" s="277" t="s">
        <v>891</v>
      </c>
      <c r="E130" s="19" t="s">
        <v>21</v>
      </c>
      <c r="F130" s="278">
        <v>4.5</v>
      </c>
      <c r="G130" s="36"/>
      <c r="H130" s="41"/>
    </row>
    <row r="131" spans="1:8" s="2" customFormat="1" ht="16.9" customHeight="1">
      <c r="A131" s="36"/>
      <c r="B131" s="41"/>
      <c r="C131" s="277" t="s">
        <v>21</v>
      </c>
      <c r="D131" s="277" t="s">
        <v>892</v>
      </c>
      <c r="E131" s="19" t="s">
        <v>21</v>
      </c>
      <c r="F131" s="278">
        <v>6.3</v>
      </c>
      <c r="G131" s="36"/>
      <c r="H131" s="41"/>
    </row>
    <row r="132" spans="1:8" s="2" customFormat="1" ht="16.9" customHeight="1">
      <c r="A132" s="36"/>
      <c r="B132" s="41"/>
      <c r="C132" s="277" t="s">
        <v>21</v>
      </c>
      <c r="D132" s="277" t="s">
        <v>893</v>
      </c>
      <c r="E132" s="19" t="s">
        <v>21</v>
      </c>
      <c r="F132" s="278">
        <v>17.2</v>
      </c>
      <c r="G132" s="36"/>
      <c r="H132" s="41"/>
    </row>
    <row r="133" spans="1:8" s="2" customFormat="1" ht="16.9" customHeight="1">
      <c r="A133" s="36"/>
      <c r="B133" s="41"/>
      <c r="C133" s="277" t="s">
        <v>21</v>
      </c>
      <c r="D133" s="277" t="s">
        <v>894</v>
      </c>
      <c r="E133" s="19" t="s">
        <v>21</v>
      </c>
      <c r="F133" s="278">
        <v>18.2</v>
      </c>
      <c r="G133" s="36"/>
      <c r="H133" s="41"/>
    </row>
    <row r="134" spans="1:8" s="2" customFormat="1" ht="16.9" customHeight="1">
      <c r="A134" s="36"/>
      <c r="B134" s="41"/>
      <c r="C134" s="277" t="s">
        <v>21</v>
      </c>
      <c r="D134" s="277" t="s">
        <v>895</v>
      </c>
      <c r="E134" s="19" t="s">
        <v>21</v>
      </c>
      <c r="F134" s="278">
        <v>5.8</v>
      </c>
      <c r="G134" s="36"/>
      <c r="H134" s="41"/>
    </row>
    <row r="135" spans="1:8" s="2" customFormat="1" ht="16.9" customHeight="1">
      <c r="A135" s="36"/>
      <c r="B135" s="41"/>
      <c r="C135" s="277" t="s">
        <v>21</v>
      </c>
      <c r="D135" s="277" t="s">
        <v>896</v>
      </c>
      <c r="E135" s="19" t="s">
        <v>21</v>
      </c>
      <c r="F135" s="278">
        <v>15.5</v>
      </c>
      <c r="G135" s="36"/>
      <c r="H135" s="41"/>
    </row>
    <row r="136" spans="1:8" s="2" customFormat="1" ht="16.9" customHeight="1">
      <c r="A136" s="36"/>
      <c r="B136" s="41"/>
      <c r="C136" s="277" t="s">
        <v>21</v>
      </c>
      <c r="D136" s="277" t="s">
        <v>897</v>
      </c>
      <c r="E136" s="19" t="s">
        <v>21</v>
      </c>
      <c r="F136" s="278">
        <v>20</v>
      </c>
      <c r="G136" s="36"/>
      <c r="H136" s="41"/>
    </row>
    <row r="137" spans="1:8" s="2" customFormat="1" ht="16.9" customHeight="1">
      <c r="A137" s="36"/>
      <c r="B137" s="41"/>
      <c r="C137" s="277" t="s">
        <v>21</v>
      </c>
      <c r="D137" s="277" t="s">
        <v>898</v>
      </c>
      <c r="E137" s="19" t="s">
        <v>21</v>
      </c>
      <c r="F137" s="278">
        <v>6.3</v>
      </c>
      <c r="G137" s="36"/>
      <c r="H137" s="41"/>
    </row>
    <row r="138" spans="1:8" s="2" customFormat="1" ht="16.9" customHeight="1">
      <c r="A138" s="36"/>
      <c r="B138" s="41"/>
      <c r="C138" s="277" t="s">
        <v>21</v>
      </c>
      <c r="D138" s="277" t="s">
        <v>899</v>
      </c>
      <c r="E138" s="19" t="s">
        <v>21</v>
      </c>
      <c r="F138" s="278">
        <v>20</v>
      </c>
      <c r="G138" s="36"/>
      <c r="H138" s="41"/>
    </row>
    <row r="139" spans="1:8" s="2" customFormat="1" ht="16.9" customHeight="1">
      <c r="A139" s="36"/>
      <c r="B139" s="41"/>
      <c r="C139" s="277" t="s">
        <v>21</v>
      </c>
      <c r="D139" s="277" t="s">
        <v>900</v>
      </c>
      <c r="E139" s="19" t="s">
        <v>21</v>
      </c>
      <c r="F139" s="278">
        <v>6.1</v>
      </c>
      <c r="G139" s="36"/>
      <c r="H139" s="41"/>
    </row>
    <row r="140" spans="1:8" s="2" customFormat="1" ht="16.9" customHeight="1">
      <c r="A140" s="36"/>
      <c r="B140" s="41"/>
      <c r="C140" s="277" t="s">
        <v>21</v>
      </c>
      <c r="D140" s="277" t="s">
        <v>901</v>
      </c>
      <c r="E140" s="19" t="s">
        <v>21</v>
      </c>
      <c r="F140" s="278">
        <v>17.4</v>
      </c>
      <c r="G140" s="36"/>
      <c r="H140" s="41"/>
    </row>
    <row r="141" spans="1:8" s="2" customFormat="1" ht="16.9" customHeight="1">
      <c r="A141" s="36"/>
      <c r="B141" s="41"/>
      <c r="C141" s="277" t="s">
        <v>902</v>
      </c>
      <c r="D141" s="277" t="s">
        <v>180</v>
      </c>
      <c r="E141" s="19" t="s">
        <v>21</v>
      </c>
      <c r="F141" s="278">
        <v>383.79</v>
      </c>
      <c r="G141" s="36"/>
      <c r="H141" s="41"/>
    </row>
    <row r="142" spans="1:8" s="2" customFormat="1" ht="16.9" customHeight="1">
      <c r="A142" s="36"/>
      <c r="B142" s="41"/>
      <c r="C142" s="279" t="s">
        <v>1639</v>
      </c>
      <c r="D142" s="36"/>
      <c r="E142" s="36"/>
      <c r="F142" s="36"/>
      <c r="G142" s="36"/>
      <c r="H142" s="41"/>
    </row>
    <row r="143" spans="1:8" s="2" customFormat="1" ht="16.9" customHeight="1">
      <c r="A143" s="36"/>
      <c r="B143" s="41"/>
      <c r="C143" s="277" t="s">
        <v>868</v>
      </c>
      <c r="D143" s="277" t="s">
        <v>1676</v>
      </c>
      <c r="E143" s="19" t="s">
        <v>183</v>
      </c>
      <c r="F143" s="278">
        <v>383.79</v>
      </c>
      <c r="G143" s="36"/>
      <c r="H143" s="41"/>
    </row>
    <row r="144" spans="1:8" s="2" customFormat="1" ht="16.9" customHeight="1">
      <c r="A144" s="36"/>
      <c r="B144" s="41"/>
      <c r="C144" s="277" t="s">
        <v>909</v>
      </c>
      <c r="D144" s="277" t="s">
        <v>1677</v>
      </c>
      <c r="E144" s="19" t="s">
        <v>183</v>
      </c>
      <c r="F144" s="278">
        <v>383.79</v>
      </c>
      <c r="G144" s="36"/>
      <c r="H144" s="41"/>
    </row>
    <row r="145" spans="1:8" s="2" customFormat="1" ht="16.9" customHeight="1">
      <c r="A145" s="36"/>
      <c r="B145" s="41"/>
      <c r="C145" s="277" t="s">
        <v>919</v>
      </c>
      <c r="D145" s="277" t="s">
        <v>1678</v>
      </c>
      <c r="E145" s="19" t="s">
        <v>183</v>
      </c>
      <c r="F145" s="278">
        <v>383.79</v>
      </c>
      <c r="G145" s="36"/>
      <c r="H145" s="41"/>
    </row>
    <row r="146" spans="1:8" s="2" customFormat="1" ht="16.9" customHeight="1">
      <c r="A146" s="36"/>
      <c r="B146" s="41"/>
      <c r="C146" s="277" t="s">
        <v>850</v>
      </c>
      <c r="D146" s="277" t="s">
        <v>1679</v>
      </c>
      <c r="E146" s="19" t="s">
        <v>106</v>
      </c>
      <c r="F146" s="278">
        <v>42.217</v>
      </c>
      <c r="G146" s="36"/>
      <c r="H146" s="41"/>
    </row>
    <row r="147" spans="1:8" s="2" customFormat="1" ht="16.9" customHeight="1">
      <c r="A147" s="36"/>
      <c r="B147" s="41"/>
      <c r="C147" s="273" t="s">
        <v>125</v>
      </c>
      <c r="D147" s="274" t="s">
        <v>126</v>
      </c>
      <c r="E147" s="275" t="s">
        <v>106</v>
      </c>
      <c r="F147" s="276">
        <v>373.22</v>
      </c>
      <c r="G147" s="36"/>
      <c r="H147" s="41"/>
    </row>
    <row r="148" spans="1:8" s="2" customFormat="1" ht="16.9" customHeight="1">
      <c r="A148" s="36"/>
      <c r="B148" s="41"/>
      <c r="C148" s="277" t="s">
        <v>21</v>
      </c>
      <c r="D148" s="277" t="s">
        <v>845</v>
      </c>
      <c r="E148" s="19" t="s">
        <v>21</v>
      </c>
      <c r="F148" s="278">
        <v>0</v>
      </c>
      <c r="G148" s="36"/>
      <c r="H148" s="41"/>
    </row>
    <row r="149" spans="1:8" s="2" customFormat="1" ht="16.9" customHeight="1">
      <c r="A149" s="36"/>
      <c r="B149" s="41"/>
      <c r="C149" s="277" t="s">
        <v>21</v>
      </c>
      <c r="D149" s="277" t="s">
        <v>846</v>
      </c>
      <c r="E149" s="19" t="s">
        <v>21</v>
      </c>
      <c r="F149" s="278">
        <v>0</v>
      </c>
      <c r="G149" s="36"/>
      <c r="H149" s="41"/>
    </row>
    <row r="150" spans="1:8" s="2" customFormat="1" ht="22.5">
      <c r="A150" s="36"/>
      <c r="B150" s="41"/>
      <c r="C150" s="277" t="s">
        <v>21</v>
      </c>
      <c r="D150" s="277" t="s">
        <v>847</v>
      </c>
      <c r="E150" s="19" t="s">
        <v>21</v>
      </c>
      <c r="F150" s="278">
        <v>352.18</v>
      </c>
      <c r="G150" s="36"/>
      <c r="H150" s="41"/>
    </row>
    <row r="151" spans="1:8" s="2" customFormat="1" ht="16.9" customHeight="1">
      <c r="A151" s="36"/>
      <c r="B151" s="41"/>
      <c r="C151" s="277" t="s">
        <v>21</v>
      </c>
      <c r="D151" s="277" t="s">
        <v>848</v>
      </c>
      <c r="E151" s="19" t="s">
        <v>21</v>
      </c>
      <c r="F151" s="278">
        <v>21.04</v>
      </c>
      <c r="G151" s="36"/>
      <c r="H151" s="41"/>
    </row>
    <row r="152" spans="1:8" s="2" customFormat="1" ht="16.9" customHeight="1">
      <c r="A152" s="36"/>
      <c r="B152" s="41"/>
      <c r="C152" s="277" t="s">
        <v>125</v>
      </c>
      <c r="D152" s="277" t="s">
        <v>180</v>
      </c>
      <c r="E152" s="19" t="s">
        <v>21</v>
      </c>
      <c r="F152" s="278">
        <v>373.22</v>
      </c>
      <c r="G152" s="36"/>
      <c r="H152" s="41"/>
    </row>
    <row r="153" spans="1:8" s="2" customFormat="1" ht="16.9" customHeight="1">
      <c r="A153" s="36"/>
      <c r="B153" s="41"/>
      <c r="C153" s="279" t="s">
        <v>1639</v>
      </c>
      <c r="D153" s="36"/>
      <c r="E153" s="36"/>
      <c r="F153" s="36"/>
      <c r="G153" s="36"/>
      <c r="H153" s="41"/>
    </row>
    <row r="154" spans="1:8" s="2" customFormat="1" ht="16.9" customHeight="1">
      <c r="A154" s="36"/>
      <c r="B154" s="41"/>
      <c r="C154" s="277" t="s">
        <v>841</v>
      </c>
      <c r="D154" s="277" t="s">
        <v>1680</v>
      </c>
      <c r="E154" s="19" t="s">
        <v>106</v>
      </c>
      <c r="F154" s="278">
        <v>373.22</v>
      </c>
      <c r="G154" s="36"/>
      <c r="H154" s="41"/>
    </row>
    <row r="155" spans="1:8" s="2" customFormat="1" ht="16.9" customHeight="1">
      <c r="A155" s="36"/>
      <c r="B155" s="41"/>
      <c r="C155" s="277" t="s">
        <v>367</v>
      </c>
      <c r="D155" s="277" t="s">
        <v>1649</v>
      </c>
      <c r="E155" s="19" t="s">
        <v>106</v>
      </c>
      <c r="F155" s="278">
        <v>384.43</v>
      </c>
      <c r="G155" s="36"/>
      <c r="H155" s="41"/>
    </row>
    <row r="156" spans="1:8" s="2" customFormat="1" ht="16.9" customHeight="1">
      <c r="A156" s="36"/>
      <c r="B156" s="41"/>
      <c r="C156" s="277" t="s">
        <v>813</v>
      </c>
      <c r="D156" s="277" t="s">
        <v>1681</v>
      </c>
      <c r="E156" s="19" t="s">
        <v>106</v>
      </c>
      <c r="F156" s="278">
        <v>373.22</v>
      </c>
      <c r="G156" s="36"/>
      <c r="H156" s="41"/>
    </row>
    <row r="157" spans="1:8" s="2" customFormat="1" ht="16.9" customHeight="1">
      <c r="A157" s="36"/>
      <c r="B157" s="41"/>
      <c r="C157" s="277" t="s">
        <v>819</v>
      </c>
      <c r="D157" s="277" t="s">
        <v>1682</v>
      </c>
      <c r="E157" s="19" t="s">
        <v>106</v>
      </c>
      <c r="F157" s="278">
        <v>1119.66</v>
      </c>
      <c r="G157" s="36"/>
      <c r="H157" s="41"/>
    </row>
    <row r="158" spans="1:8" s="2" customFormat="1" ht="16.9" customHeight="1">
      <c r="A158" s="36"/>
      <c r="B158" s="41"/>
      <c r="C158" s="277" t="s">
        <v>825</v>
      </c>
      <c r="D158" s="277" t="s">
        <v>1683</v>
      </c>
      <c r="E158" s="19" t="s">
        <v>106</v>
      </c>
      <c r="F158" s="278">
        <v>373.22</v>
      </c>
      <c r="G158" s="36"/>
      <c r="H158" s="41"/>
    </row>
    <row r="159" spans="1:8" s="2" customFormat="1" ht="16.9" customHeight="1">
      <c r="A159" s="36"/>
      <c r="B159" s="41"/>
      <c r="C159" s="277" t="s">
        <v>830</v>
      </c>
      <c r="D159" s="277" t="s">
        <v>1684</v>
      </c>
      <c r="E159" s="19" t="s">
        <v>106</v>
      </c>
      <c r="F159" s="278">
        <v>373.22</v>
      </c>
      <c r="G159" s="36"/>
      <c r="H159" s="41"/>
    </row>
    <row r="160" spans="1:8" s="2" customFormat="1" ht="16.9" customHeight="1">
      <c r="A160" s="36"/>
      <c r="B160" s="41"/>
      <c r="C160" s="277" t="s">
        <v>835</v>
      </c>
      <c r="D160" s="277" t="s">
        <v>1685</v>
      </c>
      <c r="E160" s="19" t="s">
        <v>106</v>
      </c>
      <c r="F160" s="278">
        <v>373.22</v>
      </c>
      <c r="G160" s="36"/>
      <c r="H160" s="41"/>
    </row>
    <row r="161" spans="1:8" s="2" customFormat="1" ht="16.9" customHeight="1">
      <c r="A161" s="36"/>
      <c r="B161" s="41"/>
      <c r="C161" s="277" t="s">
        <v>856</v>
      </c>
      <c r="D161" s="277" t="s">
        <v>1686</v>
      </c>
      <c r="E161" s="19" t="s">
        <v>183</v>
      </c>
      <c r="F161" s="278">
        <v>279.915</v>
      </c>
      <c r="G161" s="36"/>
      <c r="H161" s="41"/>
    </row>
    <row r="162" spans="1:8" s="2" customFormat="1" ht="16.9" customHeight="1">
      <c r="A162" s="36"/>
      <c r="B162" s="41"/>
      <c r="C162" s="277" t="s">
        <v>925</v>
      </c>
      <c r="D162" s="277" t="s">
        <v>1687</v>
      </c>
      <c r="E162" s="19" t="s">
        <v>106</v>
      </c>
      <c r="F162" s="278">
        <v>373.22</v>
      </c>
      <c r="G162" s="36"/>
      <c r="H162" s="41"/>
    </row>
    <row r="163" spans="1:8" s="2" customFormat="1" ht="16.9" customHeight="1">
      <c r="A163" s="36"/>
      <c r="B163" s="41"/>
      <c r="C163" s="277" t="s">
        <v>1072</v>
      </c>
      <c r="D163" s="277" t="s">
        <v>1658</v>
      </c>
      <c r="E163" s="19" t="s">
        <v>106</v>
      </c>
      <c r="F163" s="278">
        <v>384.43</v>
      </c>
      <c r="G163" s="36"/>
      <c r="H163" s="41"/>
    </row>
    <row r="164" spans="1:8" s="2" customFormat="1" ht="16.9" customHeight="1">
      <c r="A164" s="36"/>
      <c r="B164" s="41"/>
      <c r="C164" s="277" t="s">
        <v>1078</v>
      </c>
      <c r="D164" s="277" t="s">
        <v>1659</v>
      </c>
      <c r="E164" s="19" t="s">
        <v>106</v>
      </c>
      <c r="F164" s="278">
        <v>384.43</v>
      </c>
      <c r="G164" s="36"/>
      <c r="H164" s="41"/>
    </row>
    <row r="165" spans="1:8" s="2" customFormat="1" ht="16.9" customHeight="1">
      <c r="A165" s="36"/>
      <c r="B165" s="41"/>
      <c r="C165" s="277" t="s">
        <v>1083</v>
      </c>
      <c r="D165" s="277" t="s">
        <v>1660</v>
      </c>
      <c r="E165" s="19" t="s">
        <v>106</v>
      </c>
      <c r="F165" s="278">
        <v>384.43</v>
      </c>
      <c r="G165" s="36"/>
      <c r="H165" s="41"/>
    </row>
    <row r="166" spans="1:8" s="2" customFormat="1" ht="16.9" customHeight="1">
      <c r="A166" s="36"/>
      <c r="B166" s="41"/>
      <c r="C166" s="277" t="s">
        <v>422</v>
      </c>
      <c r="D166" s="277" t="s">
        <v>423</v>
      </c>
      <c r="E166" s="19" t="s">
        <v>106</v>
      </c>
      <c r="F166" s="278">
        <v>384.43</v>
      </c>
      <c r="G166" s="36"/>
      <c r="H166" s="41"/>
    </row>
    <row r="167" spans="1:8" s="2" customFormat="1" ht="16.9" customHeight="1">
      <c r="A167" s="36"/>
      <c r="B167" s="41"/>
      <c r="C167" s="277" t="s">
        <v>428</v>
      </c>
      <c r="D167" s="277" t="s">
        <v>1661</v>
      </c>
      <c r="E167" s="19" t="s">
        <v>106</v>
      </c>
      <c r="F167" s="278">
        <v>768.86</v>
      </c>
      <c r="G167" s="36"/>
      <c r="H167" s="41"/>
    </row>
    <row r="168" spans="1:8" s="2" customFormat="1" ht="16.9" customHeight="1">
      <c r="A168" s="36"/>
      <c r="B168" s="41"/>
      <c r="C168" s="273" t="s">
        <v>606</v>
      </c>
      <c r="D168" s="274" t="s">
        <v>1688</v>
      </c>
      <c r="E168" s="275" t="s">
        <v>106</v>
      </c>
      <c r="F168" s="276">
        <v>235.265</v>
      </c>
      <c r="G168" s="36"/>
      <c r="H168" s="41"/>
    </row>
    <row r="169" spans="1:8" s="2" customFormat="1" ht="16.9" customHeight="1">
      <c r="A169" s="36"/>
      <c r="B169" s="41"/>
      <c r="C169" s="277" t="s">
        <v>21</v>
      </c>
      <c r="D169" s="277" t="s">
        <v>602</v>
      </c>
      <c r="E169" s="19" t="s">
        <v>21</v>
      </c>
      <c r="F169" s="278">
        <v>0</v>
      </c>
      <c r="G169" s="36"/>
      <c r="H169" s="41"/>
    </row>
    <row r="170" spans="1:8" s="2" customFormat="1" ht="16.9" customHeight="1">
      <c r="A170" s="36"/>
      <c r="B170" s="41"/>
      <c r="C170" s="277" t="s">
        <v>21</v>
      </c>
      <c r="D170" s="277" t="s">
        <v>603</v>
      </c>
      <c r="E170" s="19" t="s">
        <v>21</v>
      </c>
      <c r="F170" s="278">
        <v>0</v>
      </c>
      <c r="G170" s="36"/>
      <c r="H170" s="41"/>
    </row>
    <row r="171" spans="1:8" s="2" customFormat="1" ht="16.9" customHeight="1">
      <c r="A171" s="36"/>
      <c r="B171" s="41"/>
      <c r="C171" s="277" t="s">
        <v>21</v>
      </c>
      <c r="D171" s="277" t="s">
        <v>604</v>
      </c>
      <c r="E171" s="19" t="s">
        <v>21</v>
      </c>
      <c r="F171" s="278">
        <v>110.085</v>
      </c>
      <c r="G171" s="36"/>
      <c r="H171" s="41"/>
    </row>
    <row r="172" spans="1:8" s="2" customFormat="1" ht="16.9" customHeight="1">
      <c r="A172" s="36"/>
      <c r="B172" s="41"/>
      <c r="C172" s="277" t="s">
        <v>21</v>
      </c>
      <c r="D172" s="277" t="s">
        <v>605</v>
      </c>
      <c r="E172" s="19" t="s">
        <v>21</v>
      </c>
      <c r="F172" s="278">
        <v>125.18</v>
      </c>
      <c r="G172" s="36"/>
      <c r="H172" s="41"/>
    </row>
    <row r="173" spans="1:8" s="2" customFormat="1" ht="16.9" customHeight="1">
      <c r="A173" s="36"/>
      <c r="B173" s="41"/>
      <c r="C173" s="277" t="s">
        <v>606</v>
      </c>
      <c r="D173" s="277" t="s">
        <v>180</v>
      </c>
      <c r="E173" s="19" t="s">
        <v>21</v>
      </c>
      <c r="F173" s="278">
        <v>235.265</v>
      </c>
      <c r="G173" s="36"/>
      <c r="H173" s="41"/>
    </row>
    <row r="174" spans="1:8" s="2" customFormat="1" ht="7.35" customHeight="1">
      <c r="A174" s="36"/>
      <c r="B174" s="135"/>
      <c r="C174" s="136"/>
      <c r="D174" s="136"/>
      <c r="E174" s="136"/>
      <c r="F174" s="136"/>
      <c r="G174" s="136"/>
      <c r="H174" s="41"/>
    </row>
    <row r="175" spans="1:8" s="2" customFormat="1" ht="11.25">
      <c r="A175" s="36"/>
      <c r="B175" s="36"/>
      <c r="C175" s="36"/>
      <c r="D175" s="36"/>
      <c r="E175" s="36"/>
      <c r="F175" s="36"/>
      <c r="G175" s="36"/>
      <c r="H175" s="36"/>
    </row>
  </sheetData>
  <sheetProtection algorithmName="SHA-512" hashValue="SxGfhtAzZv/pYZs55OMnXkpDlIBPPpkN9ZdLhe1hRDSxuzhWQLPOhKo0TvGVUr4prWPS/E956XnnBmL0OQzE9Q==" saltValue="9gS3CLNfOhxUxIPqs7EzYx3hNxphiVIzP8kWJ2ELFmnVth+GKajDUcqn8wpU13HslCLJjC7NRx8ZMucZwGSPsg=="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0" customWidth="1"/>
    <col min="2" max="2" width="1.7109375" style="280" customWidth="1"/>
    <col min="3" max="4" width="5.00390625" style="280" customWidth="1"/>
    <col min="5" max="5" width="11.7109375" style="280" customWidth="1"/>
    <col min="6" max="6" width="9.140625" style="280" customWidth="1"/>
    <col min="7" max="7" width="5.00390625" style="280" customWidth="1"/>
    <col min="8" max="8" width="77.8515625" style="280" customWidth="1"/>
    <col min="9" max="10" width="20.00390625" style="280" customWidth="1"/>
    <col min="11" max="11" width="1.7109375" style="280" customWidth="1"/>
  </cols>
  <sheetData>
    <row r="1" s="1" customFormat="1" ht="37.5" customHeight="1"/>
    <row r="2" spans="2:11" s="1" customFormat="1" ht="7.5" customHeight="1">
      <c r="B2" s="281"/>
      <c r="C2" s="282"/>
      <c r="D2" s="282"/>
      <c r="E2" s="282"/>
      <c r="F2" s="282"/>
      <c r="G2" s="282"/>
      <c r="H2" s="282"/>
      <c r="I2" s="282"/>
      <c r="J2" s="282"/>
      <c r="K2" s="283"/>
    </row>
    <row r="3" spans="2:11" s="17" customFormat="1" ht="45" customHeight="1">
      <c r="B3" s="284"/>
      <c r="C3" s="417" t="s">
        <v>1689</v>
      </c>
      <c r="D3" s="417"/>
      <c r="E3" s="417"/>
      <c r="F3" s="417"/>
      <c r="G3" s="417"/>
      <c r="H3" s="417"/>
      <c r="I3" s="417"/>
      <c r="J3" s="417"/>
      <c r="K3" s="285"/>
    </row>
    <row r="4" spans="2:11" s="1" customFormat="1" ht="25.5" customHeight="1">
      <c r="B4" s="286"/>
      <c r="C4" s="422" t="s">
        <v>1690</v>
      </c>
      <c r="D4" s="422"/>
      <c r="E4" s="422"/>
      <c r="F4" s="422"/>
      <c r="G4" s="422"/>
      <c r="H4" s="422"/>
      <c r="I4" s="422"/>
      <c r="J4" s="422"/>
      <c r="K4" s="287"/>
    </row>
    <row r="5" spans="2:11" s="1" customFormat="1" ht="5.25" customHeight="1">
      <c r="B5" s="286"/>
      <c r="C5" s="288"/>
      <c r="D5" s="288"/>
      <c r="E5" s="288"/>
      <c r="F5" s="288"/>
      <c r="G5" s="288"/>
      <c r="H5" s="288"/>
      <c r="I5" s="288"/>
      <c r="J5" s="288"/>
      <c r="K5" s="287"/>
    </row>
    <row r="6" spans="2:11" s="1" customFormat="1" ht="15" customHeight="1">
      <c r="B6" s="286"/>
      <c r="C6" s="421" t="s">
        <v>1691</v>
      </c>
      <c r="D6" s="421"/>
      <c r="E6" s="421"/>
      <c r="F6" s="421"/>
      <c r="G6" s="421"/>
      <c r="H6" s="421"/>
      <c r="I6" s="421"/>
      <c r="J6" s="421"/>
      <c r="K6" s="287"/>
    </row>
    <row r="7" spans="2:11" s="1" customFormat="1" ht="15" customHeight="1">
      <c r="B7" s="290"/>
      <c r="C7" s="421" t="s">
        <v>1692</v>
      </c>
      <c r="D7" s="421"/>
      <c r="E7" s="421"/>
      <c r="F7" s="421"/>
      <c r="G7" s="421"/>
      <c r="H7" s="421"/>
      <c r="I7" s="421"/>
      <c r="J7" s="421"/>
      <c r="K7" s="287"/>
    </row>
    <row r="8" spans="2:11" s="1" customFormat="1" ht="12.75" customHeight="1">
      <c r="B8" s="290"/>
      <c r="C8" s="289"/>
      <c r="D8" s="289"/>
      <c r="E8" s="289"/>
      <c r="F8" s="289"/>
      <c r="G8" s="289"/>
      <c r="H8" s="289"/>
      <c r="I8" s="289"/>
      <c r="J8" s="289"/>
      <c r="K8" s="287"/>
    </row>
    <row r="9" spans="2:11" s="1" customFormat="1" ht="15" customHeight="1">
      <c r="B9" s="290"/>
      <c r="C9" s="421" t="s">
        <v>1693</v>
      </c>
      <c r="D9" s="421"/>
      <c r="E9" s="421"/>
      <c r="F9" s="421"/>
      <c r="G9" s="421"/>
      <c r="H9" s="421"/>
      <c r="I9" s="421"/>
      <c r="J9" s="421"/>
      <c r="K9" s="287"/>
    </row>
    <row r="10" spans="2:11" s="1" customFormat="1" ht="15" customHeight="1">
      <c r="B10" s="290"/>
      <c r="C10" s="289"/>
      <c r="D10" s="421" t="s">
        <v>1694</v>
      </c>
      <c r="E10" s="421"/>
      <c r="F10" s="421"/>
      <c r="G10" s="421"/>
      <c r="H10" s="421"/>
      <c r="I10" s="421"/>
      <c r="J10" s="421"/>
      <c r="K10" s="287"/>
    </row>
    <row r="11" spans="2:11" s="1" customFormat="1" ht="15" customHeight="1">
      <c r="B11" s="290"/>
      <c r="C11" s="291"/>
      <c r="D11" s="421" t="s">
        <v>1695</v>
      </c>
      <c r="E11" s="421"/>
      <c r="F11" s="421"/>
      <c r="G11" s="421"/>
      <c r="H11" s="421"/>
      <c r="I11" s="421"/>
      <c r="J11" s="421"/>
      <c r="K11" s="287"/>
    </row>
    <row r="12" spans="2:11" s="1" customFormat="1" ht="15" customHeight="1">
      <c r="B12" s="290"/>
      <c r="C12" s="291"/>
      <c r="D12" s="289"/>
      <c r="E12" s="289"/>
      <c r="F12" s="289"/>
      <c r="G12" s="289"/>
      <c r="H12" s="289"/>
      <c r="I12" s="289"/>
      <c r="J12" s="289"/>
      <c r="K12" s="287"/>
    </row>
    <row r="13" spans="2:11" s="1" customFormat="1" ht="15" customHeight="1">
      <c r="B13" s="290"/>
      <c r="C13" s="291"/>
      <c r="D13" s="292" t="s">
        <v>1696</v>
      </c>
      <c r="E13" s="289"/>
      <c r="F13" s="289"/>
      <c r="G13" s="289"/>
      <c r="H13" s="289"/>
      <c r="I13" s="289"/>
      <c r="J13" s="289"/>
      <c r="K13" s="287"/>
    </row>
    <row r="14" spans="2:11" s="1" customFormat="1" ht="12.75" customHeight="1">
      <c r="B14" s="290"/>
      <c r="C14" s="291"/>
      <c r="D14" s="291"/>
      <c r="E14" s="291"/>
      <c r="F14" s="291"/>
      <c r="G14" s="291"/>
      <c r="H14" s="291"/>
      <c r="I14" s="291"/>
      <c r="J14" s="291"/>
      <c r="K14" s="287"/>
    </row>
    <row r="15" spans="2:11" s="1" customFormat="1" ht="15" customHeight="1">
      <c r="B15" s="290"/>
      <c r="C15" s="291"/>
      <c r="D15" s="421" t="s">
        <v>1697</v>
      </c>
      <c r="E15" s="421"/>
      <c r="F15" s="421"/>
      <c r="G15" s="421"/>
      <c r="H15" s="421"/>
      <c r="I15" s="421"/>
      <c r="J15" s="421"/>
      <c r="K15" s="287"/>
    </row>
    <row r="16" spans="2:11" s="1" customFormat="1" ht="15" customHeight="1">
      <c r="B16" s="290"/>
      <c r="C16" s="291"/>
      <c r="D16" s="421" t="s">
        <v>1698</v>
      </c>
      <c r="E16" s="421"/>
      <c r="F16" s="421"/>
      <c r="G16" s="421"/>
      <c r="H16" s="421"/>
      <c r="I16" s="421"/>
      <c r="J16" s="421"/>
      <c r="K16" s="287"/>
    </row>
    <row r="17" spans="2:11" s="1" customFormat="1" ht="15" customHeight="1">
      <c r="B17" s="290"/>
      <c r="C17" s="291"/>
      <c r="D17" s="421" t="s">
        <v>1699</v>
      </c>
      <c r="E17" s="421"/>
      <c r="F17" s="421"/>
      <c r="G17" s="421"/>
      <c r="H17" s="421"/>
      <c r="I17" s="421"/>
      <c r="J17" s="421"/>
      <c r="K17" s="287"/>
    </row>
    <row r="18" spans="2:11" s="1" customFormat="1" ht="15" customHeight="1">
      <c r="B18" s="290"/>
      <c r="C18" s="291"/>
      <c r="D18" s="291"/>
      <c r="E18" s="293" t="s">
        <v>80</v>
      </c>
      <c r="F18" s="421" t="s">
        <v>1700</v>
      </c>
      <c r="G18" s="421"/>
      <c r="H18" s="421"/>
      <c r="I18" s="421"/>
      <c r="J18" s="421"/>
      <c r="K18" s="287"/>
    </row>
    <row r="19" spans="2:11" s="1" customFormat="1" ht="15" customHeight="1">
      <c r="B19" s="290"/>
      <c r="C19" s="291"/>
      <c r="D19" s="291"/>
      <c r="E19" s="293" t="s">
        <v>1701</v>
      </c>
      <c r="F19" s="421" t="s">
        <v>1702</v>
      </c>
      <c r="G19" s="421"/>
      <c r="H19" s="421"/>
      <c r="I19" s="421"/>
      <c r="J19" s="421"/>
      <c r="K19" s="287"/>
    </row>
    <row r="20" spans="2:11" s="1" customFormat="1" ht="15" customHeight="1">
      <c r="B20" s="290"/>
      <c r="C20" s="291"/>
      <c r="D20" s="291"/>
      <c r="E20" s="293" t="s">
        <v>1703</v>
      </c>
      <c r="F20" s="421" t="s">
        <v>1704</v>
      </c>
      <c r="G20" s="421"/>
      <c r="H20" s="421"/>
      <c r="I20" s="421"/>
      <c r="J20" s="421"/>
      <c r="K20" s="287"/>
    </row>
    <row r="21" spans="2:11" s="1" customFormat="1" ht="15" customHeight="1">
      <c r="B21" s="290"/>
      <c r="C21" s="291"/>
      <c r="D21" s="291"/>
      <c r="E21" s="293" t="s">
        <v>102</v>
      </c>
      <c r="F21" s="421" t="s">
        <v>101</v>
      </c>
      <c r="G21" s="421"/>
      <c r="H21" s="421"/>
      <c r="I21" s="421"/>
      <c r="J21" s="421"/>
      <c r="K21" s="287"/>
    </row>
    <row r="22" spans="2:11" s="1" customFormat="1" ht="15" customHeight="1">
      <c r="B22" s="290"/>
      <c r="C22" s="291"/>
      <c r="D22" s="291"/>
      <c r="E22" s="293" t="s">
        <v>1705</v>
      </c>
      <c r="F22" s="421" t="s">
        <v>1472</v>
      </c>
      <c r="G22" s="421"/>
      <c r="H22" s="421"/>
      <c r="I22" s="421"/>
      <c r="J22" s="421"/>
      <c r="K22" s="287"/>
    </row>
    <row r="23" spans="2:11" s="1" customFormat="1" ht="15" customHeight="1">
      <c r="B23" s="290"/>
      <c r="C23" s="291"/>
      <c r="D23" s="291"/>
      <c r="E23" s="293" t="s">
        <v>89</v>
      </c>
      <c r="F23" s="421" t="s">
        <v>1706</v>
      </c>
      <c r="G23" s="421"/>
      <c r="H23" s="421"/>
      <c r="I23" s="421"/>
      <c r="J23" s="421"/>
      <c r="K23" s="287"/>
    </row>
    <row r="24" spans="2:11" s="1" customFormat="1" ht="12.75" customHeight="1">
      <c r="B24" s="290"/>
      <c r="C24" s="291"/>
      <c r="D24" s="291"/>
      <c r="E24" s="291"/>
      <c r="F24" s="291"/>
      <c r="G24" s="291"/>
      <c r="H24" s="291"/>
      <c r="I24" s="291"/>
      <c r="J24" s="291"/>
      <c r="K24" s="287"/>
    </row>
    <row r="25" spans="2:11" s="1" customFormat="1" ht="15" customHeight="1">
      <c r="B25" s="290"/>
      <c r="C25" s="421" t="s">
        <v>1707</v>
      </c>
      <c r="D25" s="421"/>
      <c r="E25" s="421"/>
      <c r="F25" s="421"/>
      <c r="G25" s="421"/>
      <c r="H25" s="421"/>
      <c r="I25" s="421"/>
      <c r="J25" s="421"/>
      <c r="K25" s="287"/>
    </row>
    <row r="26" spans="2:11" s="1" customFormat="1" ht="15" customHeight="1">
      <c r="B26" s="290"/>
      <c r="C26" s="421" t="s">
        <v>1708</v>
      </c>
      <c r="D26" s="421"/>
      <c r="E26" s="421"/>
      <c r="F26" s="421"/>
      <c r="G26" s="421"/>
      <c r="H26" s="421"/>
      <c r="I26" s="421"/>
      <c r="J26" s="421"/>
      <c r="K26" s="287"/>
    </row>
    <row r="27" spans="2:11" s="1" customFormat="1" ht="15" customHeight="1">
      <c r="B27" s="290"/>
      <c r="C27" s="289"/>
      <c r="D27" s="421" t="s">
        <v>1709</v>
      </c>
      <c r="E27" s="421"/>
      <c r="F27" s="421"/>
      <c r="G27" s="421"/>
      <c r="H27" s="421"/>
      <c r="I27" s="421"/>
      <c r="J27" s="421"/>
      <c r="K27" s="287"/>
    </row>
    <row r="28" spans="2:11" s="1" customFormat="1" ht="15" customHeight="1">
      <c r="B28" s="290"/>
      <c r="C28" s="291"/>
      <c r="D28" s="421" t="s">
        <v>1710</v>
      </c>
      <c r="E28" s="421"/>
      <c r="F28" s="421"/>
      <c r="G28" s="421"/>
      <c r="H28" s="421"/>
      <c r="I28" s="421"/>
      <c r="J28" s="421"/>
      <c r="K28" s="287"/>
    </row>
    <row r="29" spans="2:11" s="1" customFormat="1" ht="12.75" customHeight="1">
      <c r="B29" s="290"/>
      <c r="C29" s="291"/>
      <c r="D29" s="291"/>
      <c r="E29" s="291"/>
      <c r="F29" s="291"/>
      <c r="G29" s="291"/>
      <c r="H29" s="291"/>
      <c r="I29" s="291"/>
      <c r="J29" s="291"/>
      <c r="K29" s="287"/>
    </row>
    <row r="30" spans="2:11" s="1" customFormat="1" ht="15" customHeight="1">
      <c r="B30" s="290"/>
      <c r="C30" s="291"/>
      <c r="D30" s="421" t="s">
        <v>1711</v>
      </c>
      <c r="E30" s="421"/>
      <c r="F30" s="421"/>
      <c r="G30" s="421"/>
      <c r="H30" s="421"/>
      <c r="I30" s="421"/>
      <c r="J30" s="421"/>
      <c r="K30" s="287"/>
    </row>
    <row r="31" spans="2:11" s="1" customFormat="1" ht="15" customHeight="1">
      <c r="B31" s="290"/>
      <c r="C31" s="291"/>
      <c r="D31" s="421" t="s">
        <v>1712</v>
      </c>
      <c r="E31" s="421"/>
      <c r="F31" s="421"/>
      <c r="G31" s="421"/>
      <c r="H31" s="421"/>
      <c r="I31" s="421"/>
      <c r="J31" s="421"/>
      <c r="K31" s="287"/>
    </row>
    <row r="32" spans="2:11" s="1" customFormat="1" ht="12.75" customHeight="1">
      <c r="B32" s="290"/>
      <c r="C32" s="291"/>
      <c r="D32" s="291"/>
      <c r="E32" s="291"/>
      <c r="F32" s="291"/>
      <c r="G32" s="291"/>
      <c r="H32" s="291"/>
      <c r="I32" s="291"/>
      <c r="J32" s="291"/>
      <c r="K32" s="287"/>
    </row>
    <row r="33" spans="2:11" s="1" customFormat="1" ht="15" customHeight="1">
      <c r="B33" s="290"/>
      <c r="C33" s="291"/>
      <c r="D33" s="421" t="s">
        <v>1713</v>
      </c>
      <c r="E33" s="421"/>
      <c r="F33" s="421"/>
      <c r="G33" s="421"/>
      <c r="H33" s="421"/>
      <c r="I33" s="421"/>
      <c r="J33" s="421"/>
      <c r="K33" s="287"/>
    </row>
    <row r="34" spans="2:11" s="1" customFormat="1" ht="15" customHeight="1">
      <c r="B34" s="290"/>
      <c r="C34" s="291"/>
      <c r="D34" s="421" t="s">
        <v>1714</v>
      </c>
      <c r="E34" s="421"/>
      <c r="F34" s="421"/>
      <c r="G34" s="421"/>
      <c r="H34" s="421"/>
      <c r="I34" s="421"/>
      <c r="J34" s="421"/>
      <c r="K34" s="287"/>
    </row>
    <row r="35" spans="2:11" s="1" customFormat="1" ht="15" customHeight="1">
      <c r="B35" s="290"/>
      <c r="C35" s="291"/>
      <c r="D35" s="421" t="s">
        <v>1715</v>
      </c>
      <c r="E35" s="421"/>
      <c r="F35" s="421"/>
      <c r="G35" s="421"/>
      <c r="H35" s="421"/>
      <c r="I35" s="421"/>
      <c r="J35" s="421"/>
      <c r="K35" s="287"/>
    </row>
    <row r="36" spans="2:11" s="1" customFormat="1" ht="15" customHeight="1">
      <c r="B36" s="290"/>
      <c r="C36" s="291"/>
      <c r="D36" s="289"/>
      <c r="E36" s="292" t="s">
        <v>153</v>
      </c>
      <c r="F36" s="289"/>
      <c r="G36" s="421" t="s">
        <v>1716</v>
      </c>
      <c r="H36" s="421"/>
      <c r="I36" s="421"/>
      <c r="J36" s="421"/>
      <c r="K36" s="287"/>
    </row>
    <row r="37" spans="2:11" s="1" customFormat="1" ht="30.75" customHeight="1">
      <c r="B37" s="290"/>
      <c r="C37" s="291"/>
      <c r="D37" s="289"/>
      <c r="E37" s="292" t="s">
        <v>1717</v>
      </c>
      <c r="F37" s="289"/>
      <c r="G37" s="421" t="s">
        <v>1718</v>
      </c>
      <c r="H37" s="421"/>
      <c r="I37" s="421"/>
      <c r="J37" s="421"/>
      <c r="K37" s="287"/>
    </row>
    <row r="38" spans="2:11" s="1" customFormat="1" ht="15" customHeight="1">
      <c r="B38" s="290"/>
      <c r="C38" s="291"/>
      <c r="D38" s="289"/>
      <c r="E38" s="292" t="s">
        <v>54</v>
      </c>
      <c r="F38" s="289"/>
      <c r="G38" s="421" t="s">
        <v>1719</v>
      </c>
      <c r="H38" s="421"/>
      <c r="I38" s="421"/>
      <c r="J38" s="421"/>
      <c r="K38" s="287"/>
    </row>
    <row r="39" spans="2:11" s="1" customFormat="1" ht="15" customHeight="1">
      <c r="B39" s="290"/>
      <c r="C39" s="291"/>
      <c r="D39" s="289"/>
      <c r="E39" s="292" t="s">
        <v>55</v>
      </c>
      <c r="F39" s="289"/>
      <c r="G39" s="421" t="s">
        <v>1720</v>
      </c>
      <c r="H39" s="421"/>
      <c r="I39" s="421"/>
      <c r="J39" s="421"/>
      <c r="K39" s="287"/>
    </row>
    <row r="40" spans="2:11" s="1" customFormat="1" ht="15" customHeight="1">
      <c r="B40" s="290"/>
      <c r="C40" s="291"/>
      <c r="D40" s="289"/>
      <c r="E40" s="292" t="s">
        <v>154</v>
      </c>
      <c r="F40" s="289"/>
      <c r="G40" s="421" t="s">
        <v>1721</v>
      </c>
      <c r="H40" s="421"/>
      <c r="I40" s="421"/>
      <c r="J40" s="421"/>
      <c r="K40" s="287"/>
    </row>
    <row r="41" spans="2:11" s="1" customFormat="1" ht="15" customHeight="1">
      <c r="B41" s="290"/>
      <c r="C41" s="291"/>
      <c r="D41" s="289"/>
      <c r="E41" s="292" t="s">
        <v>155</v>
      </c>
      <c r="F41" s="289"/>
      <c r="G41" s="421" t="s">
        <v>1722</v>
      </c>
      <c r="H41" s="421"/>
      <c r="I41" s="421"/>
      <c r="J41" s="421"/>
      <c r="K41" s="287"/>
    </row>
    <row r="42" spans="2:11" s="1" customFormat="1" ht="15" customHeight="1">
      <c r="B42" s="290"/>
      <c r="C42" s="291"/>
      <c r="D42" s="289"/>
      <c r="E42" s="292" t="s">
        <v>1723</v>
      </c>
      <c r="F42" s="289"/>
      <c r="G42" s="421" t="s">
        <v>1724</v>
      </c>
      <c r="H42" s="421"/>
      <c r="I42" s="421"/>
      <c r="J42" s="421"/>
      <c r="K42" s="287"/>
    </row>
    <row r="43" spans="2:11" s="1" customFormat="1" ht="15" customHeight="1">
      <c r="B43" s="290"/>
      <c r="C43" s="291"/>
      <c r="D43" s="289"/>
      <c r="E43" s="292"/>
      <c r="F43" s="289"/>
      <c r="G43" s="421" t="s">
        <v>1725</v>
      </c>
      <c r="H43" s="421"/>
      <c r="I43" s="421"/>
      <c r="J43" s="421"/>
      <c r="K43" s="287"/>
    </row>
    <row r="44" spans="2:11" s="1" customFormat="1" ht="15" customHeight="1">
      <c r="B44" s="290"/>
      <c r="C44" s="291"/>
      <c r="D44" s="289"/>
      <c r="E44" s="292" t="s">
        <v>1726</v>
      </c>
      <c r="F44" s="289"/>
      <c r="G44" s="421" t="s">
        <v>1727</v>
      </c>
      <c r="H44" s="421"/>
      <c r="I44" s="421"/>
      <c r="J44" s="421"/>
      <c r="K44" s="287"/>
    </row>
    <row r="45" spans="2:11" s="1" customFormat="1" ht="15" customHeight="1">
      <c r="B45" s="290"/>
      <c r="C45" s="291"/>
      <c r="D45" s="289"/>
      <c r="E45" s="292" t="s">
        <v>157</v>
      </c>
      <c r="F45" s="289"/>
      <c r="G45" s="421" t="s">
        <v>1728</v>
      </c>
      <c r="H45" s="421"/>
      <c r="I45" s="421"/>
      <c r="J45" s="421"/>
      <c r="K45" s="287"/>
    </row>
    <row r="46" spans="2:11" s="1" customFormat="1" ht="12.75" customHeight="1">
      <c r="B46" s="290"/>
      <c r="C46" s="291"/>
      <c r="D46" s="289"/>
      <c r="E46" s="289"/>
      <c r="F46" s="289"/>
      <c r="G46" s="289"/>
      <c r="H46" s="289"/>
      <c r="I46" s="289"/>
      <c r="J46" s="289"/>
      <c r="K46" s="287"/>
    </row>
    <row r="47" spans="2:11" s="1" customFormat="1" ht="15" customHeight="1">
      <c r="B47" s="290"/>
      <c r="C47" s="291"/>
      <c r="D47" s="421" t="s">
        <v>1729</v>
      </c>
      <c r="E47" s="421"/>
      <c r="F47" s="421"/>
      <c r="G47" s="421"/>
      <c r="H47" s="421"/>
      <c r="I47" s="421"/>
      <c r="J47" s="421"/>
      <c r="K47" s="287"/>
    </row>
    <row r="48" spans="2:11" s="1" customFormat="1" ht="15" customHeight="1">
      <c r="B48" s="290"/>
      <c r="C48" s="291"/>
      <c r="D48" s="291"/>
      <c r="E48" s="421" t="s">
        <v>1730</v>
      </c>
      <c r="F48" s="421"/>
      <c r="G48" s="421"/>
      <c r="H48" s="421"/>
      <c r="I48" s="421"/>
      <c r="J48" s="421"/>
      <c r="K48" s="287"/>
    </row>
    <row r="49" spans="2:11" s="1" customFormat="1" ht="15" customHeight="1">
      <c r="B49" s="290"/>
      <c r="C49" s="291"/>
      <c r="D49" s="291"/>
      <c r="E49" s="421" t="s">
        <v>1731</v>
      </c>
      <c r="F49" s="421"/>
      <c r="G49" s="421"/>
      <c r="H49" s="421"/>
      <c r="I49" s="421"/>
      <c r="J49" s="421"/>
      <c r="K49" s="287"/>
    </row>
    <row r="50" spans="2:11" s="1" customFormat="1" ht="15" customHeight="1">
      <c r="B50" s="290"/>
      <c r="C50" s="291"/>
      <c r="D50" s="291"/>
      <c r="E50" s="421" t="s">
        <v>1732</v>
      </c>
      <c r="F50" s="421"/>
      <c r="G50" s="421"/>
      <c r="H50" s="421"/>
      <c r="I50" s="421"/>
      <c r="J50" s="421"/>
      <c r="K50" s="287"/>
    </row>
    <row r="51" spans="2:11" s="1" customFormat="1" ht="15" customHeight="1">
      <c r="B51" s="290"/>
      <c r="C51" s="291"/>
      <c r="D51" s="421" t="s">
        <v>1733</v>
      </c>
      <c r="E51" s="421"/>
      <c r="F51" s="421"/>
      <c r="G51" s="421"/>
      <c r="H51" s="421"/>
      <c r="I51" s="421"/>
      <c r="J51" s="421"/>
      <c r="K51" s="287"/>
    </row>
    <row r="52" spans="2:11" s="1" customFormat="1" ht="25.5" customHeight="1">
      <c r="B52" s="286"/>
      <c r="C52" s="422" t="s">
        <v>1734</v>
      </c>
      <c r="D52" s="422"/>
      <c r="E52" s="422"/>
      <c r="F52" s="422"/>
      <c r="G52" s="422"/>
      <c r="H52" s="422"/>
      <c r="I52" s="422"/>
      <c r="J52" s="422"/>
      <c r="K52" s="287"/>
    </row>
    <row r="53" spans="2:11" s="1" customFormat="1" ht="5.25" customHeight="1">
      <c r="B53" s="286"/>
      <c r="C53" s="288"/>
      <c r="D53" s="288"/>
      <c r="E53" s="288"/>
      <c r="F53" s="288"/>
      <c r="G53" s="288"/>
      <c r="H53" s="288"/>
      <c r="I53" s="288"/>
      <c r="J53" s="288"/>
      <c r="K53" s="287"/>
    </row>
    <row r="54" spans="2:11" s="1" customFormat="1" ht="15" customHeight="1">
      <c r="B54" s="286"/>
      <c r="C54" s="421" t="s">
        <v>1735</v>
      </c>
      <c r="D54" s="421"/>
      <c r="E54" s="421"/>
      <c r="F54" s="421"/>
      <c r="G54" s="421"/>
      <c r="H54" s="421"/>
      <c r="I54" s="421"/>
      <c r="J54" s="421"/>
      <c r="K54" s="287"/>
    </row>
    <row r="55" spans="2:11" s="1" customFormat="1" ht="15" customHeight="1">
      <c r="B55" s="286"/>
      <c r="C55" s="421" t="s">
        <v>1736</v>
      </c>
      <c r="D55" s="421"/>
      <c r="E55" s="421"/>
      <c r="F55" s="421"/>
      <c r="G55" s="421"/>
      <c r="H55" s="421"/>
      <c r="I55" s="421"/>
      <c r="J55" s="421"/>
      <c r="K55" s="287"/>
    </row>
    <row r="56" spans="2:11" s="1" customFormat="1" ht="12.75" customHeight="1">
      <c r="B56" s="286"/>
      <c r="C56" s="289"/>
      <c r="D56" s="289"/>
      <c r="E56" s="289"/>
      <c r="F56" s="289"/>
      <c r="G56" s="289"/>
      <c r="H56" s="289"/>
      <c r="I56" s="289"/>
      <c r="J56" s="289"/>
      <c r="K56" s="287"/>
    </row>
    <row r="57" spans="2:11" s="1" customFormat="1" ht="15" customHeight="1">
      <c r="B57" s="286"/>
      <c r="C57" s="421" t="s">
        <v>1737</v>
      </c>
      <c r="D57" s="421"/>
      <c r="E57" s="421"/>
      <c r="F57" s="421"/>
      <c r="G57" s="421"/>
      <c r="H57" s="421"/>
      <c r="I57" s="421"/>
      <c r="J57" s="421"/>
      <c r="K57" s="287"/>
    </row>
    <row r="58" spans="2:11" s="1" customFormat="1" ht="15" customHeight="1">
      <c r="B58" s="286"/>
      <c r="C58" s="291"/>
      <c r="D58" s="421" t="s">
        <v>1738</v>
      </c>
      <c r="E58" s="421"/>
      <c r="F58" s="421"/>
      <c r="G58" s="421"/>
      <c r="H58" s="421"/>
      <c r="I58" s="421"/>
      <c r="J58" s="421"/>
      <c r="K58" s="287"/>
    </row>
    <row r="59" spans="2:11" s="1" customFormat="1" ht="15" customHeight="1">
      <c r="B59" s="286"/>
      <c r="C59" s="291"/>
      <c r="D59" s="421" t="s">
        <v>1739</v>
      </c>
      <c r="E59" s="421"/>
      <c r="F59" s="421"/>
      <c r="G59" s="421"/>
      <c r="H59" s="421"/>
      <c r="I59" s="421"/>
      <c r="J59" s="421"/>
      <c r="K59" s="287"/>
    </row>
    <row r="60" spans="2:11" s="1" customFormat="1" ht="15" customHeight="1">
      <c r="B60" s="286"/>
      <c r="C60" s="291"/>
      <c r="D60" s="421" t="s">
        <v>1740</v>
      </c>
      <c r="E60" s="421"/>
      <c r="F60" s="421"/>
      <c r="G60" s="421"/>
      <c r="H60" s="421"/>
      <c r="I60" s="421"/>
      <c r="J60" s="421"/>
      <c r="K60" s="287"/>
    </row>
    <row r="61" spans="2:11" s="1" customFormat="1" ht="15" customHeight="1">
      <c r="B61" s="286"/>
      <c r="C61" s="291"/>
      <c r="D61" s="421" t="s">
        <v>1741</v>
      </c>
      <c r="E61" s="421"/>
      <c r="F61" s="421"/>
      <c r="G61" s="421"/>
      <c r="H61" s="421"/>
      <c r="I61" s="421"/>
      <c r="J61" s="421"/>
      <c r="K61" s="287"/>
    </row>
    <row r="62" spans="2:11" s="1" customFormat="1" ht="15" customHeight="1">
      <c r="B62" s="286"/>
      <c r="C62" s="291"/>
      <c r="D62" s="423" t="s">
        <v>1742</v>
      </c>
      <c r="E62" s="423"/>
      <c r="F62" s="423"/>
      <c r="G62" s="423"/>
      <c r="H62" s="423"/>
      <c r="I62" s="423"/>
      <c r="J62" s="423"/>
      <c r="K62" s="287"/>
    </row>
    <row r="63" spans="2:11" s="1" customFormat="1" ht="15" customHeight="1">
      <c r="B63" s="286"/>
      <c r="C63" s="291"/>
      <c r="D63" s="421" t="s">
        <v>1743</v>
      </c>
      <c r="E63" s="421"/>
      <c r="F63" s="421"/>
      <c r="G63" s="421"/>
      <c r="H63" s="421"/>
      <c r="I63" s="421"/>
      <c r="J63" s="421"/>
      <c r="K63" s="287"/>
    </row>
    <row r="64" spans="2:11" s="1" customFormat="1" ht="12.75" customHeight="1">
      <c r="B64" s="286"/>
      <c r="C64" s="291"/>
      <c r="D64" s="291"/>
      <c r="E64" s="294"/>
      <c r="F64" s="291"/>
      <c r="G64" s="291"/>
      <c r="H64" s="291"/>
      <c r="I64" s="291"/>
      <c r="J64" s="291"/>
      <c r="K64" s="287"/>
    </row>
    <row r="65" spans="2:11" s="1" customFormat="1" ht="15" customHeight="1">
      <c r="B65" s="286"/>
      <c r="C65" s="291"/>
      <c r="D65" s="421" t="s">
        <v>1744</v>
      </c>
      <c r="E65" s="421"/>
      <c r="F65" s="421"/>
      <c r="G65" s="421"/>
      <c r="H65" s="421"/>
      <c r="I65" s="421"/>
      <c r="J65" s="421"/>
      <c r="K65" s="287"/>
    </row>
    <row r="66" spans="2:11" s="1" customFormat="1" ht="15" customHeight="1">
      <c r="B66" s="286"/>
      <c r="C66" s="291"/>
      <c r="D66" s="423" t="s">
        <v>1745</v>
      </c>
      <c r="E66" s="423"/>
      <c r="F66" s="423"/>
      <c r="G66" s="423"/>
      <c r="H66" s="423"/>
      <c r="I66" s="423"/>
      <c r="J66" s="423"/>
      <c r="K66" s="287"/>
    </row>
    <row r="67" spans="2:11" s="1" customFormat="1" ht="15" customHeight="1">
      <c r="B67" s="286"/>
      <c r="C67" s="291"/>
      <c r="D67" s="421" t="s">
        <v>1746</v>
      </c>
      <c r="E67" s="421"/>
      <c r="F67" s="421"/>
      <c r="G67" s="421"/>
      <c r="H67" s="421"/>
      <c r="I67" s="421"/>
      <c r="J67" s="421"/>
      <c r="K67" s="287"/>
    </row>
    <row r="68" spans="2:11" s="1" customFormat="1" ht="15" customHeight="1">
      <c r="B68" s="286"/>
      <c r="C68" s="291"/>
      <c r="D68" s="421" t="s">
        <v>1747</v>
      </c>
      <c r="E68" s="421"/>
      <c r="F68" s="421"/>
      <c r="G68" s="421"/>
      <c r="H68" s="421"/>
      <c r="I68" s="421"/>
      <c r="J68" s="421"/>
      <c r="K68" s="287"/>
    </row>
    <row r="69" spans="2:11" s="1" customFormat="1" ht="15" customHeight="1">
      <c r="B69" s="286"/>
      <c r="C69" s="291"/>
      <c r="D69" s="421" t="s">
        <v>1748</v>
      </c>
      <c r="E69" s="421"/>
      <c r="F69" s="421"/>
      <c r="G69" s="421"/>
      <c r="H69" s="421"/>
      <c r="I69" s="421"/>
      <c r="J69" s="421"/>
      <c r="K69" s="287"/>
    </row>
    <row r="70" spans="2:11" s="1" customFormat="1" ht="15" customHeight="1">
      <c r="B70" s="286"/>
      <c r="C70" s="291"/>
      <c r="D70" s="421" t="s">
        <v>1749</v>
      </c>
      <c r="E70" s="421"/>
      <c r="F70" s="421"/>
      <c r="G70" s="421"/>
      <c r="H70" s="421"/>
      <c r="I70" s="421"/>
      <c r="J70" s="421"/>
      <c r="K70" s="287"/>
    </row>
    <row r="71" spans="2:11" s="1" customFormat="1" ht="12.75" customHeight="1">
      <c r="B71" s="295"/>
      <c r="C71" s="296"/>
      <c r="D71" s="296"/>
      <c r="E71" s="296"/>
      <c r="F71" s="296"/>
      <c r="G71" s="296"/>
      <c r="H71" s="296"/>
      <c r="I71" s="296"/>
      <c r="J71" s="296"/>
      <c r="K71" s="297"/>
    </row>
    <row r="72" spans="2:11" s="1" customFormat="1" ht="18.75" customHeight="1">
      <c r="B72" s="298"/>
      <c r="C72" s="298"/>
      <c r="D72" s="298"/>
      <c r="E72" s="298"/>
      <c r="F72" s="298"/>
      <c r="G72" s="298"/>
      <c r="H72" s="298"/>
      <c r="I72" s="298"/>
      <c r="J72" s="298"/>
      <c r="K72" s="299"/>
    </row>
    <row r="73" spans="2:11" s="1" customFormat="1" ht="18.75" customHeight="1">
      <c r="B73" s="299"/>
      <c r="C73" s="299"/>
      <c r="D73" s="299"/>
      <c r="E73" s="299"/>
      <c r="F73" s="299"/>
      <c r="G73" s="299"/>
      <c r="H73" s="299"/>
      <c r="I73" s="299"/>
      <c r="J73" s="299"/>
      <c r="K73" s="299"/>
    </row>
    <row r="74" spans="2:11" s="1" customFormat="1" ht="7.5" customHeight="1">
      <c r="B74" s="300"/>
      <c r="C74" s="301"/>
      <c r="D74" s="301"/>
      <c r="E74" s="301"/>
      <c r="F74" s="301"/>
      <c r="G74" s="301"/>
      <c r="H74" s="301"/>
      <c r="I74" s="301"/>
      <c r="J74" s="301"/>
      <c r="K74" s="302"/>
    </row>
    <row r="75" spans="2:11" s="1" customFormat="1" ht="45" customHeight="1">
      <c r="B75" s="303"/>
      <c r="C75" s="416" t="s">
        <v>1750</v>
      </c>
      <c r="D75" s="416"/>
      <c r="E75" s="416"/>
      <c r="F75" s="416"/>
      <c r="G75" s="416"/>
      <c r="H75" s="416"/>
      <c r="I75" s="416"/>
      <c r="J75" s="416"/>
      <c r="K75" s="304"/>
    </row>
    <row r="76" spans="2:11" s="1" customFormat="1" ht="17.25" customHeight="1">
      <c r="B76" s="303"/>
      <c r="C76" s="305" t="s">
        <v>1751</v>
      </c>
      <c r="D76" s="305"/>
      <c r="E76" s="305"/>
      <c r="F76" s="305" t="s">
        <v>1752</v>
      </c>
      <c r="G76" s="306"/>
      <c r="H76" s="305" t="s">
        <v>55</v>
      </c>
      <c r="I76" s="305" t="s">
        <v>58</v>
      </c>
      <c r="J76" s="305" t="s">
        <v>1753</v>
      </c>
      <c r="K76" s="304"/>
    </row>
    <row r="77" spans="2:11" s="1" customFormat="1" ht="17.25" customHeight="1">
      <c r="B77" s="303"/>
      <c r="C77" s="307" t="s">
        <v>1754</v>
      </c>
      <c r="D77" s="307"/>
      <c r="E77" s="307"/>
      <c r="F77" s="308" t="s">
        <v>1755</v>
      </c>
      <c r="G77" s="309"/>
      <c r="H77" s="307"/>
      <c r="I77" s="307"/>
      <c r="J77" s="307" t="s">
        <v>1756</v>
      </c>
      <c r="K77" s="304"/>
    </row>
    <row r="78" spans="2:11" s="1" customFormat="1" ht="5.25" customHeight="1">
      <c r="B78" s="303"/>
      <c r="C78" s="310"/>
      <c r="D78" s="310"/>
      <c r="E78" s="310"/>
      <c r="F78" s="310"/>
      <c r="G78" s="311"/>
      <c r="H78" s="310"/>
      <c r="I78" s="310"/>
      <c r="J78" s="310"/>
      <c r="K78" s="304"/>
    </row>
    <row r="79" spans="2:11" s="1" customFormat="1" ht="15" customHeight="1">
      <c r="B79" s="303"/>
      <c r="C79" s="292" t="s">
        <v>54</v>
      </c>
      <c r="D79" s="312"/>
      <c r="E79" s="312"/>
      <c r="F79" s="313" t="s">
        <v>1757</v>
      </c>
      <c r="G79" s="314"/>
      <c r="H79" s="292" t="s">
        <v>1758</v>
      </c>
      <c r="I79" s="292" t="s">
        <v>1759</v>
      </c>
      <c r="J79" s="292">
        <v>20</v>
      </c>
      <c r="K79" s="304"/>
    </row>
    <row r="80" spans="2:11" s="1" customFormat="1" ht="15" customHeight="1">
      <c r="B80" s="303"/>
      <c r="C80" s="292" t="s">
        <v>1760</v>
      </c>
      <c r="D80" s="292"/>
      <c r="E80" s="292"/>
      <c r="F80" s="313" t="s">
        <v>1757</v>
      </c>
      <c r="G80" s="314"/>
      <c r="H80" s="292" t="s">
        <v>1761</v>
      </c>
      <c r="I80" s="292" t="s">
        <v>1759</v>
      </c>
      <c r="J80" s="292">
        <v>120</v>
      </c>
      <c r="K80" s="304"/>
    </row>
    <row r="81" spans="2:11" s="1" customFormat="1" ht="15" customHeight="1">
      <c r="B81" s="315"/>
      <c r="C81" s="292" t="s">
        <v>1762</v>
      </c>
      <c r="D81" s="292"/>
      <c r="E81" s="292"/>
      <c r="F81" s="313" t="s">
        <v>1763</v>
      </c>
      <c r="G81" s="314"/>
      <c r="H81" s="292" t="s">
        <v>1764</v>
      </c>
      <c r="I81" s="292" t="s">
        <v>1759</v>
      </c>
      <c r="J81" s="292">
        <v>50</v>
      </c>
      <c r="K81" s="304"/>
    </row>
    <row r="82" spans="2:11" s="1" customFormat="1" ht="15" customHeight="1">
      <c r="B82" s="315"/>
      <c r="C82" s="292" t="s">
        <v>1765</v>
      </c>
      <c r="D82" s="292"/>
      <c r="E82" s="292"/>
      <c r="F82" s="313" t="s">
        <v>1757</v>
      </c>
      <c r="G82" s="314"/>
      <c r="H82" s="292" t="s">
        <v>1766</v>
      </c>
      <c r="I82" s="292" t="s">
        <v>1767</v>
      </c>
      <c r="J82" s="292"/>
      <c r="K82" s="304"/>
    </row>
    <row r="83" spans="2:11" s="1" customFormat="1" ht="15" customHeight="1">
      <c r="B83" s="315"/>
      <c r="C83" s="316" t="s">
        <v>1768</v>
      </c>
      <c r="D83" s="316"/>
      <c r="E83" s="316"/>
      <c r="F83" s="317" t="s">
        <v>1763</v>
      </c>
      <c r="G83" s="316"/>
      <c r="H83" s="316" t="s">
        <v>1769</v>
      </c>
      <c r="I83" s="316" t="s">
        <v>1759</v>
      </c>
      <c r="J83" s="316">
        <v>15</v>
      </c>
      <c r="K83" s="304"/>
    </row>
    <row r="84" spans="2:11" s="1" customFormat="1" ht="15" customHeight="1">
      <c r="B84" s="315"/>
      <c r="C84" s="316" t="s">
        <v>1770</v>
      </c>
      <c r="D84" s="316"/>
      <c r="E84" s="316"/>
      <c r="F84" s="317" t="s">
        <v>1763</v>
      </c>
      <c r="G84" s="316"/>
      <c r="H84" s="316" t="s">
        <v>1771</v>
      </c>
      <c r="I84" s="316" t="s">
        <v>1759</v>
      </c>
      <c r="J84" s="316">
        <v>15</v>
      </c>
      <c r="K84" s="304"/>
    </row>
    <row r="85" spans="2:11" s="1" customFormat="1" ht="15" customHeight="1">
      <c r="B85" s="315"/>
      <c r="C85" s="316" t="s">
        <v>1772</v>
      </c>
      <c r="D85" s="316"/>
      <c r="E85" s="316"/>
      <c r="F85" s="317" t="s">
        <v>1763</v>
      </c>
      <c r="G85" s="316"/>
      <c r="H85" s="316" t="s">
        <v>1773</v>
      </c>
      <c r="I85" s="316" t="s">
        <v>1759</v>
      </c>
      <c r="J85" s="316">
        <v>20</v>
      </c>
      <c r="K85" s="304"/>
    </row>
    <row r="86" spans="2:11" s="1" customFormat="1" ht="15" customHeight="1">
      <c r="B86" s="315"/>
      <c r="C86" s="316" t="s">
        <v>1774</v>
      </c>
      <c r="D86" s="316"/>
      <c r="E86" s="316"/>
      <c r="F86" s="317" t="s">
        <v>1763</v>
      </c>
      <c r="G86" s="316"/>
      <c r="H86" s="316" t="s">
        <v>1775</v>
      </c>
      <c r="I86" s="316" t="s">
        <v>1759</v>
      </c>
      <c r="J86" s="316">
        <v>20</v>
      </c>
      <c r="K86" s="304"/>
    </row>
    <row r="87" spans="2:11" s="1" customFormat="1" ht="15" customHeight="1">
      <c r="B87" s="315"/>
      <c r="C87" s="292" t="s">
        <v>1776</v>
      </c>
      <c r="D87" s="292"/>
      <c r="E87" s="292"/>
      <c r="F87" s="313" t="s">
        <v>1763</v>
      </c>
      <c r="G87" s="314"/>
      <c r="H87" s="292" t="s">
        <v>1777</v>
      </c>
      <c r="I87" s="292" t="s">
        <v>1759</v>
      </c>
      <c r="J87" s="292">
        <v>50</v>
      </c>
      <c r="K87" s="304"/>
    </row>
    <row r="88" spans="2:11" s="1" customFormat="1" ht="15" customHeight="1">
      <c r="B88" s="315"/>
      <c r="C88" s="292" t="s">
        <v>1778</v>
      </c>
      <c r="D88" s="292"/>
      <c r="E88" s="292"/>
      <c r="F88" s="313" t="s">
        <v>1763</v>
      </c>
      <c r="G88" s="314"/>
      <c r="H88" s="292" t="s">
        <v>1779</v>
      </c>
      <c r="I88" s="292" t="s">
        <v>1759</v>
      </c>
      <c r="J88" s="292">
        <v>20</v>
      </c>
      <c r="K88" s="304"/>
    </row>
    <row r="89" spans="2:11" s="1" customFormat="1" ht="15" customHeight="1">
      <c r="B89" s="315"/>
      <c r="C89" s="292" t="s">
        <v>1780</v>
      </c>
      <c r="D89" s="292"/>
      <c r="E89" s="292"/>
      <c r="F89" s="313" t="s">
        <v>1763</v>
      </c>
      <c r="G89" s="314"/>
      <c r="H89" s="292" t="s">
        <v>1781</v>
      </c>
      <c r="I89" s="292" t="s">
        <v>1759</v>
      </c>
      <c r="J89" s="292">
        <v>20</v>
      </c>
      <c r="K89" s="304"/>
    </row>
    <row r="90" spans="2:11" s="1" customFormat="1" ht="15" customHeight="1">
      <c r="B90" s="315"/>
      <c r="C90" s="292" t="s">
        <v>1782</v>
      </c>
      <c r="D90" s="292"/>
      <c r="E90" s="292"/>
      <c r="F90" s="313" t="s">
        <v>1763</v>
      </c>
      <c r="G90" s="314"/>
      <c r="H90" s="292" t="s">
        <v>1783</v>
      </c>
      <c r="I90" s="292" t="s">
        <v>1759</v>
      </c>
      <c r="J90" s="292">
        <v>50</v>
      </c>
      <c r="K90" s="304"/>
    </row>
    <row r="91" spans="2:11" s="1" customFormat="1" ht="15" customHeight="1">
      <c r="B91" s="315"/>
      <c r="C91" s="292" t="s">
        <v>1784</v>
      </c>
      <c r="D91" s="292"/>
      <c r="E91" s="292"/>
      <c r="F91" s="313" t="s">
        <v>1763</v>
      </c>
      <c r="G91" s="314"/>
      <c r="H91" s="292" t="s">
        <v>1784</v>
      </c>
      <c r="I91" s="292" t="s">
        <v>1759</v>
      </c>
      <c r="J91" s="292">
        <v>50</v>
      </c>
      <c r="K91" s="304"/>
    </row>
    <row r="92" spans="2:11" s="1" customFormat="1" ht="15" customHeight="1">
      <c r="B92" s="315"/>
      <c r="C92" s="292" t="s">
        <v>1785</v>
      </c>
      <c r="D92" s="292"/>
      <c r="E92" s="292"/>
      <c r="F92" s="313" t="s">
        <v>1763</v>
      </c>
      <c r="G92" s="314"/>
      <c r="H92" s="292" t="s">
        <v>1786</v>
      </c>
      <c r="I92" s="292" t="s">
        <v>1759</v>
      </c>
      <c r="J92" s="292">
        <v>255</v>
      </c>
      <c r="K92" s="304"/>
    </row>
    <row r="93" spans="2:11" s="1" customFormat="1" ht="15" customHeight="1">
      <c r="B93" s="315"/>
      <c r="C93" s="292" t="s">
        <v>1787</v>
      </c>
      <c r="D93" s="292"/>
      <c r="E93" s="292"/>
      <c r="F93" s="313" t="s">
        <v>1757</v>
      </c>
      <c r="G93" s="314"/>
      <c r="H93" s="292" t="s">
        <v>1788</v>
      </c>
      <c r="I93" s="292" t="s">
        <v>1789</v>
      </c>
      <c r="J93" s="292"/>
      <c r="K93" s="304"/>
    </row>
    <row r="94" spans="2:11" s="1" customFormat="1" ht="15" customHeight="1">
      <c r="B94" s="315"/>
      <c r="C94" s="292" t="s">
        <v>1790</v>
      </c>
      <c r="D94" s="292"/>
      <c r="E94" s="292"/>
      <c r="F94" s="313" t="s">
        <v>1757</v>
      </c>
      <c r="G94" s="314"/>
      <c r="H94" s="292" t="s">
        <v>1791</v>
      </c>
      <c r="I94" s="292" t="s">
        <v>1792</v>
      </c>
      <c r="J94" s="292"/>
      <c r="K94" s="304"/>
    </row>
    <row r="95" spans="2:11" s="1" customFormat="1" ht="15" customHeight="1">
      <c r="B95" s="315"/>
      <c r="C95" s="292" t="s">
        <v>1793</v>
      </c>
      <c r="D95" s="292"/>
      <c r="E95" s="292"/>
      <c r="F95" s="313" t="s">
        <v>1757</v>
      </c>
      <c r="G95" s="314"/>
      <c r="H95" s="292" t="s">
        <v>1793</v>
      </c>
      <c r="I95" s="292" t="s">
        <v>1792</v>
      </c>
      <c r="J95" s="292"/>
      <c r="K95" s="304"/>
    </row>
    <row r="96" spans="2:11" s="1" customFormat="1" ht="15" customHeight="1">
      <c r="B96" s="315"/>
      <c r="C96" s="292" t="s">
        <v>39</v>
      </c>
      <c r="D96" s="292"/>
      <c r="E96" s="292"/>
      <c r="F96" s="313" t="s">
        <v>1757</v>
      </c>
      <c r="G96" s="314"/>
      <c r="H96" s="292" t="s">
        <v>1794</v>
      </c>
      <c r="I96" s="292" t="s">
        <v>1792</v>
      </c>
      <c r="J96" s="292"/>
      <c r="K96" s="304"/>
    </row>
    <row r="97" spans="2:11" s="1" customFormat="1" ht="15" customHeight="1">
      <c r="B97" s="315"/>
      <c r="C97" s="292" t="s">
        <v>49</v>
      </c>
      <c r="D97" s="292"/>
      <c r="E97" s="292"/>
      <c r="F97" s="313" t="s">
        <v>1757</v>
      </c>
      <c r="G97" s="314"/>
      <c r="H97" s="292" t="s">
        <v>1795</v>
      </c>
      <c r="I97" s="292" t="s">
        <v>1792</v>
      </c>
      <c r="J97" s="292"/>
      <c r="K97" s="304"/>
    </row>
    <row r="98" spans="2:11" s="1" customFormat="1" ht="15" customHeight="1">
      <c r="B98" s="318"/>
      <c r="C98" s="319"/>
      <c r="D98" s="319"/>
      <c r="E98" s="319"/>
      <c r="F98" s="319"/>
      <c r="G98" s="319"/>
      <c r="H98" s="319"/>
      <c r="I98" s="319"/>
      <c r="J98" s="319"/>
      <c r="K98" s="320"/>
    </row>
    <row r="99" spans="2:11" s="1" customFormat="1" ht="18.75" customHeight="1">
      <c r="B99" s="321"/>
      <c r="C99" s="322"/>
      <c r="D99" s="322"/>
      <c r="E99" s="322"/>
      <c r="F99" s="322"/>
      <c r="G99" s="322"/>
      <c r="H99" s="322"/>
      <c r="I99" s="322"/>
      <c r="J99" s="322"/>
      <c r="K99" s="321"/>
    </row>
    <row r="100" spans="2:11" s="1" customFormat="1" ht="18.75" customHeight="1">
      <c r="B100" s="299"/>
      <c r="C100" s="299"/>
      <c r="D100" s="299"/>
      <c r="E100" s="299"/>
      <c r="F100" s="299"/>
      <c r="G100" s="299"/>
      <c r="H100" s="299"/>
      <c r="I100" s="299"/>
      <c r="J100" s="299"/>
      <c r="K100" s="299"/>
    </row>
    <row r="101" spans="2:11" s="1" customFormat="1" ht="7.5" customHeight="1">
      <c r="B101" s="300"/>
      <c r="C101" s="301"/>
      <c r="D101" s="301"/>
      <c r="E101" s="301"/>
      <c r="F101" s="301"/>
      <c r="G101" s="301"/>
      <c r="H101" s="301"/>
      <c r="I101" s="301"/>
      <c r="J101" s="301"/>
      <c r="K101" s="302"/>
    </row>
    <row r="102" spans="2:11" s="1" customFormat="1" ht="45" customHeight="1">
      <c r="B102" s="303"/>
      <c r="C102" s="416" t="s">
        <v>1796</v>
      </c>
      <c r="D102" s="416"/>
      <c r="E102" s="416"/>
      <c r="F102" s="416"/>
      <c r="G102" s="416"/>
      <c r="H102" s="416"/>
      <c r="I102" s="416"/>
      <c r="J102" s="416"/>
      <c r="K102" s="304"/>
    </row>
    <row r="103" spans="2:11" s="1" customFormat="1" ht="17.25" customHeight="1">
      <c r="B103" s="303"/>
      <c r="C103" s="305" t="s">
        <v>1751</v>
      </c>
      <c r="D103" s="305"/>
      <c r="E103" s="305"/>
      <c r="F103" s="305" t="s">
        <v>1752</v>
      </c>
      <c r="G103" s="306"/>
      <c r="H103" s="305" t="s">
        <v>55</v>
      </c>
      <c r="I103" s="305" t="s">
        <v>58</v>
      </c>
      <c r="J103" s="305" t="s">
        <v>1753</v>
      </c>
      <c r="K103" s="304"/>
    </row>
    <row r="104" spans="2:11" s="1" customFormat="1" ht="17.25" customHeight="1">
      <c r="B104" s="303"/>
      <c r="C104" s="307" t="s">
        <v>1754</v>
      </c>
      <c r="D104" s="307"/>
      <c r="E104" s="307"/>
      <c r="F104" s="308" t="s">
        <v>1755</v>
      </c>
      <c r="G104" s="309"/>
      <c r="H104" s="307"/>
      <c r="I104" s="307"/>
      <c r="J104" s="307" t="s">
        <v>1756</v>
      </c>
      <c r="K104" s="304"/>
    </row>
    <row r="105" spans="2:11" s="1" customFormat="1" ht="5.25" customHeight="1">
      <c r="B105" s="303"/>
      <c r="C105" s="305"/>
      <c r="D105" s="305"/>
      <c r="E105" s="305"/>
      <c r="F105" s="305"/>
      <c r="G105" s="323"/>
      <c r="H105" s="305"/>
      <c r="I105" s="305"/>
      <c r="J105" s="305"/>
      <c r="K105" s="304"/>
    </row>
    <row r="106" spans="2:11" s="1" customFormat="1" ht="15" customHeight="1">
      <c r="B106" s="303"/>
      <c r="C106" s="292" t="s">
        <v>54</v>
      </c>
      <c r="D106" s="312"/>
      <c r="E106" s="312"/>
      <c r="F106" s="313" t="s">
        <v>1757</v>
      </c>
      <c r="G106" s="292"/>
      <c r="H106" s="292" t="s">
        <v>1797</v>
      </c>
      <c r="I106" s="292" t="s">
        <v>1759</v>
      </c>
      <c r="J106" s="292">
        <v>20</v>
      </c>
      <c r="K106" s="304"/>
    </row>
    <row r="107" spans="2:11" s="1" customFormat="1" ht="15" customHeight="1">
      <c r="B107" s="303"/>
      <c r="C107" s="292" t="s">
        <v>1760</v>
      </c>
      <c r="D107" s="292"/>
      <c r="E107" s="292"/>
      <c r="F107" s="313" t="s">
        <v>1757</v>
      </c>
      <c r="G107" s="292"/>
      <c r="H107" s="292" t="s">
        <v>1797</v>
      </c>
      <c r="I107" s="292" t="s">
        <v>1759</v>
      </c>
      <c r="J107" s="292">
        <v>120</v>
      </c>
      <c r="K107" s="304"/>
    </row>
    <row r="108" spans="2:11" s="1" customFormat="1" ht="15" customHeight="1">
      <c r="B108" s="315"/>
      <c r="C108" s="292" t="s">
        <v>1762</v>
      </c>
      <c r="D108" s="292"/>
      <c r="E108" s="292"/>
      <c r="F108" s="313" t="s">
        <v>1763</v>
      </c>
      <c r="G108" s="292"/>
      <c r="H108" s="292" t="s">
        <v>1797</v>
      </c>
      <c r="I108" s="292" t="s">
        <v>1759</v>
      </c>
      <c r="J108" s="292">
        <v>50</v>
      </c>
      <c r="K108" s="304"/>
    </row>
    <row r="109" spans="2:11" s="1" customFormat="1" ht="15" customHeight="1">
      <c r="B109" s="315"/>
      <c r="C109" s="292" t="s">
        <v>1765</v>
      </c>
      <c r="D109" s="292"/>
      <c r="E109" s="292"/>
      <c r="F109" s="313" t="s">
        <v>1757</v>
      </c>
      <c r="G109" s="292"/>
      <c r="H109" s="292" t="s">
        <v>1797</v>
      </c>
      <c r="I109" s="292" t="s">
        <v>1767</v>
      </c>
      <c r="J109" s="292"/>
      <c r="K109" s="304"/>
    </row>
    <row r="110" spans="2:11" s="1" customFormat="1" ht="15" customHeight="1">
      <c r="B110" s="315"/>
      <c r="C110" s="292" t="s">
        <v>1776</v>
      </c>
      <c r="D110" s="292"/>
      <c r="E110" s="292"/>
      <c r="F110" s="313" t="s">
        <v>1763</v>
      </c>
      <c r="G110" s="292"/>
      <c r="H110" s="292" t="s">
        <v>1797</v>
      </c>
      <c r="I110" s="292" t="s">
        <v>1759</v>
      </c>
      <c r="J110" s="292">
        <v>50</v>
      </c>
      <c r="K110" s="304"/>
    </row>
    <row r="111" spans="2:11" s="1" customFormat="1" ht="15" customHeight="1">
      <c r="B111" s="315"/>
      <c r="C111" s="292" t="s">
        <v>1784</v>
      </c>
      <c r="D111" s="292"/>
      <c r="E111" s="292"/>
      <c r="F111" s="313" t="s">
        <v>1763</v>
      </c>
      <c r="G111" s="292"/>
      <c r="H111" s="292" t="s">
        <v>1797</v>
      </c>
      <c r="I111" s="292" t="s">
        <v>1759</v>
      </c>
      <c r="J111" s="292">
        <v>50</v>
      </c>
      <c r="K111" s="304"/>
    </row>
    <row r="112" spans="2:11" s="1" customFormat="1" ht="15" customHeight="1">
      <c r="B112" s="315"/>
      <c r="C112" s="292" t="s">
        <v>1782</v>
      </c>
      <c r="D112" s="292"/>
      <c r="E112" s="292"/>
      <c r="F112" s="313" t="s">
        <v>1763</v>
      </c>
      <c r="G112" s="292"/>
      <c r="H112" s="292" t="s">
        <v>1797</v>
      </c>
      <c r="I112" s="292" t="s">
        <v>1759</v>
      </c>
      <c r="J112" s="292">
        <v>50</v>
      </c>
      <c r="K112" s="304"/>
    </row>
    <row r="113" spans="2:11" s="1" customFormat="1" ht="15" customHeight="1">
      <c r="B113" s="315"/>
      <c r="C113" s="292" t="s">
        <v>54</v>
      </c>
      <c r="D113" s="292"/>
      <c r="E113" s="292"/>
      <c r="F113" s="313" t="s">
        <v>1757</v>
      </c>
      <c r="G113" s="292"/>
      <c r="H113" s="292" t="s">
        <v>1798</v>
      </c>
      <c r="I113" s="292" t="s">
        <v>1759</v>
      </c>
      <c r="J113" s="292">
        <v>20</v>
      </c>
      <c r="K113" s="304"/>
    </row>
    <row r="114" spans="2:11" s="1" customFormat="1" ht="15" customHeight="1">
      <c r="B114" s="315"/>
      <c r="C114" s="292" t="s">
        <v>1799</v>
      </c>
      <c r="D114" s="292"/>
      <c r="E114" s="292"/>
      <c r="F114" s="313" t="s">
        <v>1757</v>
      </c>
      <c r="G114" s="292"/>
      <c r="H114" s="292" t="s">
        <v>1800</v>
      </c>
      <c r="I114" s="292" t="s">
        <v>1759</v>
      </c>
      <c r="J114" s="292">
        <v>120</v>
      </c>
      <c r="K114" s="304"/>
    </row>
    <row r="115" spans="2:11" s="1" customFormat="1" ht="15" customHeight="1">
      <c r="B115" s="315"/>
      <c r="C115" s="292" t="s">
        <v>39</v>
      </c>
      <c r="D115" s="292"/>
      <c r="E115" s="292"/>
      <c r="F115" s="313" t="s">
        <v>1757</v>
      </c>
      <c r="G115" s="292"/>
      <c r="H115" s="292" t="s">
        <v>1801</v>
      </c>
      <c r="I115" s="292" t="s">
        <v>1792</v>
      </c>
      <c r="J115" s="292"/>
      <c r="K115" s="304"/>
    </row>
    <row r="116" spans="2:11" s="1" customFormat="1" ht="15" customHeight="1">
      <c r="B116" s="315"/>
      <c r="C116" s="292" t="s">
        <v>49</v>
      </c>
      <c r="D116" s="292"/>
      <c r="E116" s="292"/>
      <c r="F116" s="313" t="s">
        <v>1757</v>
      </c>
      <c r="G116" s="292"/>
      <c r="H116" s="292" t="s">
        <v>1802</v>
      </c>
      <c r="I116" s="292" t="s">
        <v>1792</v>
      </c>
      <c r="J116" s="292"/>
      <c r="K116" s="304"/>
    </row>
    <row r="117" spans="2:11" s="1" customFormat="1" ht="15" customHeight="1">
      <c r="B117" s="315"/>
      <c r="C117" s="292" t="s">
        <v>58</v>
      </c>
      <c r="D117" s="292"/>
      <c r="E117" s="292"/>
      <c r="F117" s="313" t="s">
        <v>1757</v>
      </c>
      <c r="G117" s="292"/>
      <c r="H117" s="292" t="s">
        <v>1803</v>
      </c>
      <c r="I117" s="292" t="s">
        <v>1804</v>
      </c>
      <c r="J117" s="292"/>
      <c r="K117" s="304"/>
    </row>
    <row r="118" spans="2:11" s="1" customFormat="1" ht="15" customHeight="1">
      <c r="B118" s="318"/>
      <c r="C118" s="324"/>
      <c r="D118" s="324"/>
      <c r="E118" s="324"/>
      <c r="F118" s="324"/>
      <c r="G118" s="324"/>
      <c r="H118" s="324"/>
      <c r="I118" s="324"/>
      <c r="J118" s="324"/>
      <c r="K118" s="320"/>
    </row>
    <row r="119" spans="2:11" s="1" customFormat="1" ht="18.75" customHeight="1">
      <c r="B119" s="325"/>
      <c r="C119" s="326"/>
      <c r="D119" s="326"/>
      <c r="E119" s="326"/>
      <c r="F119" s="327"/>
      <c r="G119" s="326"/>
      <c r="H119" s="326"/>
      <c r="I119" s="326"/>
      <c r="J119" s="326"/>
      <c r="K119" s="325"/>
    </row>
    <row r="120" spans="2:11" s="1" customFormat="1" ht="18.75" customHeight="1">
      <c r="B120" s="299"/>
      <c r="C120" s="299"/>
      <c r="D120" s="299"/>
      <c r="E120" s="299"/>
      <c r="F120" s="299"/>
      <c r="G120" s="299"/>
      <c r="H120" s="299"/>
      <c r="I120" s="299"/>
      <c r="J120" s="299"/>
      <c r="K120" s="299"/>
    </row>
    <row r="121" spans="2:11" s="1" customFormat="1" ht="7.5" customHeight="1">
      <c r="B121" s="328"/>
      <c r="C121" s="329"/>
      <c r="D121" s="329"/>
      <c r="E121" s="329"/>
      <c r="F121" s="329"/>
      <c r="G121" s="329"/>
      <c r="H121" s="329"/>
      <c r="I121" s="329"/>
      <c r="J121" s="329"/>
      <c r="K121" s="330"/>
    </row>
    <row r="122" spans="2:11" s="1" customFormat="1" ht="45" customHeight="1">
      <c r="B122" s="331"/>
      <c r="C122" s="417" t="s">
        <v>1805</v>
      </c>
      <c r="D122" s="417"/>
      <c r="E122" s="417"/>
      <c r="F122" s="417"/>
      <c r="G122" s="417"/>
      <c r="H122" s="417"/>
      <c r="I122" s="417"/>
      <c r="J122" s="417"/>
      <c r="K122" s="332"/>
    </row>
    <row r="123" spans="2:11" s="1" customFormat="1" ht="17.25" customHeight="1">
      <c r="B123" s="333"/>
      <c r="C123" s="305" t="s">
        <v>1751</v>
      </c>
      <c r="D123" s="305"/>
      <c r="E123" s="305"/>
      <c r="F123" s="305" t="s">
        <v>1752</v>
      </c>
      <c r="G123" s="306"/>
      <c r="H123" s="305" t="s">
        <v>55</v>
      </c>
      <c r="I123" s="305" t="s">
        <v>58</v>
      </c>
      <c r="J123" s="305" t="s">
        <v>1753</v>
      </c>
      <c r="K123" s="334"/>
    </row>
    <row r="124" spans="2:11" s="1" customFormat="1" ht="17.25" customHeight="1">
      <c r="B124" s="333"/>
      <c r="C124" s="307" t="s">
        <v>1754</v>
      </c>
      <c r="D124" s="307"/>
      <c r="E124" s="307"/>
      <c r="F124" s="308" t="s">
        <v>1755</v>
      </c>
      <c r="G124" s="309"/>
      <c r="H124" s="307"/>
      <c r="I124" s="307"/>
      <c r="J124" s="307" t="s">
        <v>1756</v>
      </c>
      <c r="K124" s="334"/>
    </row>
    <row r="125" spans="2:11" s="1" customFormat="1" ht="5.25" customHeight="1">
      <c r="B125" s="335"/>
      <c r="C125" s="310"/>
      <c r="D125" s="310"/>
      <c r="E125" s="310"/>
      <c r="F125" s="310"/>
      <c r="G125" s="336"/>
      <c r="H125" s="310"/>
      <c r="I125" s="310"/>
      <c r="J125" s="310"/>
      <c r="K125" s="337"/>
    </row>
    <row r="126" spans="2:11" s="1" customFormat="1" ht="15" customHeight="1">
      <c r="B126" s="335"/>
      <c r="C126" s="292" t="s">
        <v>1760</v>
      </c>
      <c r="D126" s="312"/>
      <c r="E126" s="312"/>
      <c r="F126" s="313" t="s">
        <v>1757</v>
      </c>
      <c r="G126" s="292"/>
      <c r="H126" s="292" t="s">
        <v>1797</v>
      </c>
      <c r="I126" s="292" t="s">
        <v>1759</v>
      </c>
      <c r="J126" s="292">
        <v>120</v>
      </c>
      <c r="K126" s="338"/>
    </row>
    <row r="127" spans="2:11" s="1" customFormat="1" ht="15" customHeight="1">
      <c r="B127" s="335"/>
      <c r="C127" s="292" t="s">
        <v>1806</v>
      </c>
      <c r="D127" s="292"/>
      <c r="E127" s="292"/>
      <c r="F127" s="313" t="s">
        <v>1757</v>
      </c>
      <c r="G127" s="292"/>
      <c r="H127" s="292" t="s">
        <v>1807</v>
      </c>
      <c r="I127" s="292" t="s">
        <v>1759</v>
      </c>
      <c r="J127" s="292" t="s">
        <v>1808</v>
      </c>
      <c r="K127" s="338"/>
    </row>
    <row r="128" spans="2:11" s="1" customFormat="1" ht="15" customHeight="1">
      <c r="B128" s="335"/>
      <c r="C128" s="292" t="s">
        <v>89</v>
      </c>
      <c r="D128" s="292"/>
      <c r="E128" s="292"/>
      <c r="F128" s="313" t="s">
        <v>1757</v>
      </c>
      <c r="G128" s="292"/>
      <c r="H128" s="292" t="s">
        <v>1809</v>
      </c>
      <c r="I128" s="292" t="s">
        <v>1759</v>
      </c>
      <c r="J128" s="292" t="s">
        <v>1808</v>
      </c>
      <c r="K128" s="338"/>
    </row>
    <row r="129" spans="2:11" s="1" customFormat="1" ht="15" customHeight="1">
      <c r="B129" s="335"/>
      <c r="C129" s="292" t="s">
        <v>1768</v>
      </c>
      <c r="D129" s="292"/>
      <c r="E129" s="292"/>
      <c r="F129" s="313" t="s">
        <v>1763</v>
      </c>
      <c r="G129" s="292"/>
      <c r="H129" s="292" t="s">
        <v>1769</v>
      </c>
      <c r="I129" s="292" t="s">
        <v>1759</v>
      </c>
      <c r="J129" s="292">
        <v>15</v>
      </c>
      <c r="K129" s="338"/>
    </row>
    <row r="130" spans="2:11" s="1" customFormat="1" ht="15" customHeight="1">
      <c r="B130" s="335"/>
      <c r="C130" s="316" t="s">
        <v>1770</v>
      </c>
      <c r="D130" s="316"/>
      <c r="E130" s="316"/>
      <c r="F130" s="317" t="s">
        <v>1763</v>
      </c>
      <c r="G130" s="316"/>
      <c r="H130" s="316" t="s">
        <v>1771</v>
      </c>
      <c r="I130" s="316" t="s">
        <v>1759</v>
      </c>
      <c r="J130" s="316">
        <v>15</v>
      </c>
      <c r="K130" s="338"/>
    </row>
    <row r="131" spans="2:11" s="1" customFormat="1" ht="15" customHeight="1">
      <c r="B131" s="335"/>
      <c r="C131" s="316" t="s">
        <v>1772</v>
      </c>
      <c r="D131" s="316"/>
      <c r="E131" s="316"/>
      <c r="F131" s="317" t="s">
        <v>1763</v>
      </c>
      <c r="G131" s="316"/>
      <c r="H131" s="316" t="s">
        <v>1773</v>
      </c>
      <c r="I131" s="316" t="s">
        <v>1759</v>
      </c>
      <c r="J131" s="316">
        <v>20</v>
      </c>
      <c r="K131" s="338"/>
    </row>
    <row r="132" spans="2:11" s="1" customFormat="1" ht="15" customHeight="1">
      <c r="B132" s="335"/>
      <c r="C132" s="316" t="s">
        <v>1774</v>
      </c>
      <c r="D132" s="316"/>
      <c r="E132" s="316"/>
      <c r="F132" s="317" t="s">
        <v>1763</v>
      </c>
      <c r="G132" s="316"/>
      <c r="H132" s="316" t="s">
        <v>1775</v>
      </c>
      <c r="I132" s="316" t="s">
        <v>1759</v>
      </c>
      <c r="J132" s="316">
        <v>20</v>
      </c>
      <c r="K132" s="338"/>
    </row>
    <row r="133" spans="2:11" s="1" customFormat="1" ht="15" customHeight="1">
      <c r="B133" s="335"/>
      <c r="C133" s="292" t="s">
        <v>1762</v>
      </c>
      <c r="D133" s="292"/>
      <c r="E133" s="292"/>
      <c r="F133" s="313" t="s">
        <v>1763</v>
      </c>
      <c r="G133" s="292"/>
      <c r="H133" s="292" t="s">
        <v>1797</v>
      </c>
      <c r="I133" s="292" t="s">
        <v>1759</v>
      </c>
      <c r="J133" s="292">
        <v>50</v>
      </c>
      <c r="K133" s="338"/>
    </row>
    <row r="134" spans="2:11" s="1" customFormat="1" ht="15" customHeight="1">
      <c r="B134" s="335"/>
      <c r="C134" s="292" t="s">
        <v>1776</v>
      </c>
      <c r="D134" s="292"/>
      <c r="E134" s="292"/>
      <c r="F134" s="313" t="s">
        <v>1763</v>
      </c>
      <c r="G134" s="292"/>
      <c r="H134" s="292" t="s">
        <v>1797</v>
      </c>
      <c r="I134" s="292" t="s">
        <v>1759</v>
      </c>
      <c r="J134" s="292">
        <v>50</v>
      </c>
      <c r="K134" s="338"/>
    </row>
    <row r="135" spans="2:11" s="1" customFormat="1" ht="15" customHeight="1">
      <c r="B135" s="335"/>
      <c r="C135" s="292" t="s">
        <v>1782</v>
      </c>
      <c r="D135" s="292"/>
      <c r="E135" s="292"/>
      <c r="F135" s="313" t="s">
        <v>1763</v>
      </c>
      <c r="G135" s="292"/>
      <c r="H135" s="292" t="s">
        <v>1797</v>
      </c>
      <c r="I135" s="292" t="s">
        <v>1759</v>
      </c>
      <c r="J135" s="292">
        <v>50</v>
      </c>
      <c r="K135" s="338"/>
    </row>
    <row r="136" spans="2:11" s="1" customFormat="1" ht="15" customHeight="1">
      <c r="B136" s="335"/>
      <c r="C136" s="292" t="s">
        <v>1784</v>
      </c>
      <c r="D136" s="292"/>
      <c r="E136" s="292"/>
      <c r="F136" s="313" t="s">
        <v>1763</v>
      </c>
      <c r="G136" s="292"/>
      <c r="H136" s="292" t="s">
        <v>1797</v>
      </c>
      <c r="I136" s="292" t="s">
        <v>1759</v>
      </c>
      <c r="J136" s="292">
        <v>50</v>
      </c>
      <c r="K136" s="338"/>
    </row>
    <row r="137" spans="2:11" s="1" customFormat="1" ht="15" customHeight="1">
      <c r="B137" s="335"/>
      <c r="C137" s="292" t="s">
        <v>1785</v>
      </c>
      <c r="D137" s="292"/>
      <c r="E137" s="292"/>
      <c r="F137" s="313" t="s">
        <v>1763</v>
      </c>
      <c r="G137" s="292"/>
      <c r="H137" s="292" t="s">
        <v>1810</v>
      </c>
      <c r="I137" s="292" t="s">
        <v>1759</v>
      </c>
      <c r="J137" s="292">
        <v>255</v>
      </c>
      <c r="K137" s="338"/>
    </row>
    <row r="138" spans="2:11" s="1" customFormat="1" ht="15" customHeight="1">
      <c r="B138" s="335"/>
      <c r="C138" s="292" t="s">
        <v>1787</v>
      </c>
      <c r="D138" s="292"/>
      <c r="E138" s="292"/>
      <c r="F138" s="313" t="s">
        <v>1757</v>
      </c>
      <c r="G138" s="292"/>
      <c r="H138" s="292" t="s">
        <v>1811</v>
      </c>
      <c r="I138" s="292" t="s">
        <v>1789</v>
      </c>
      <c r="J138" s="292"/>
      <c r="K138" s="338"/>
    </row>
    <row r="139" spans="2:11" s="1" customFormat="1" ht="15" customHeight="1">
      <c r="B139" s="335"/>
      <c r="C139" s="292" t="s">
        <v>1790</v>
      </c>
      <c r="D139" s="292"/>
      <c r="E139" s="292"/>
      <c r="F139" s="313" t="s">
        <v>1757</v>
      </c>
      <c r="G139" s="292"/>
      <c r="H139" s="292" t="s">
        <v>1812</v>
      </c>
      <c r="I139" s="292" t="s">
        <v>1792</v>
      </c>
      <c r="J139" s="292"/>
      <c r="K139" s="338"/>
    </row>
    <row r="140" spans="2:11" s="1" customFormat="1" ht="15" customHeight="1">
      <c r="B140" s="335"/>
      <c r="C140" s="292" t="s">
        <v>1793</v>
      </c>
      <c r="D140" s="292"/>
      <c r="E140" s="292"/>
      <c r="F140" s="313" t="s">
        <v>1757</v>
      </c>
      <c r="G140" s="292"/>
      <c r="H140" s="292" t="s">
        <v>1793</v>
      </c>
      <c r="I140" s="292" t="s">
        <v>1792</v>
      </c>
      <c r="J140" s="292"/>
      <c r="K140" s="338"/>
    </row>
    <row r="141" spans="2:11" s="1" customFormat="1" ht="15" customHeight="1">
      <c r="B141" s="335"/>
      <c r="C141" s="292" t="s">
        <v>39</v>
      </c>
      <c r="D141" s="292"/>
      <c r="E141" s="292"/>
      <c r="F141" s="313" t="s">
        <v>1757</v>
      </c>
      <c r="G141" s="292"/>
      <c r="H141" s="292" t="s">
        <v>1813</v>
      </c>
      <c r="I141" s="292" t="s">
        <v>1792</v>
      </c>
      <c r="J141" s="292"/>
      <c r="K141" s="338"/>
    </row>
    <row r="142" spans="2:11" s="1" customFormat="1" ht="15" customHeight="1">
      <c r="B142" s="335"/>
      <c r="C142" s="292" t="s">
        <v>1814</v>
      </c>
      <c r="D142" s="292"/>
      <c r="E142" s="292"/>
      <c r="F142" s="313" t="s">
        <v>1757</v>
      </c>
      <c r="G142" s="292"/>
      <c r="H142" s="292" t="s">
        <v>1815</v>
      </c>
      <c r="I142" s="292" t="s">
        <v>1792</v>
      </c>
      <c r="J142" s="292"/>
      <c r="K142" s="338"/>
    </row>
    <row r="143" spans="2:11" s="1" customFormat="1" ht="15" customHeight="1">
      <c r="B143" s="339"/>
      <c r="C143" s="340"/>
      <c r="D143" s="340"/>
      <c r="E143" s="340"/>
      <c r="F143" s="340"/>
      <c r="G143" s="340"/>
      <c r="H143" s="340"/>
      <c r="I143" s="340"/>
      <c r="J143" s="340"/>
      <c r="K143" s="341"/>
    </row>
    <row r="144" spans="2:11" s="1" customFormat="1" ht="18.75" customHeight="1">
      <c r="B144" s="326"/>
      <c r="C144" s="326"/>
      <c r="D144" s="326"/>
      <c r="E144" s="326"/>
      <c r="F144" s="327"/>
      <c r="G144" s="326"/>
      <c r="H144" s="326"/>
      <c r="I144" s="326"/>
      <c r="J144" s="326"/>
      <c r="K144" s="326"/>
    </row>
    <row r="145" spans="2:11" s="1" customFormat="1" ht="18.75" customHeight="1">
      <c r="B145" s="299"/>
      <c r="C145" s="299"/>
      <c r="D145" s="299"/>
      <c r="E145" s="299"/>
      <c r="F145" s="299"/>
      <c r="G145" s="299"/>
      <c r="H145" s="299"/>
      <c r="I145" s="299"/>
      <c r="J145" s="299"/>
      <c r="K145" s="299"/>
    </row>
    <row r="146" spans="2:11" s="1" customFormat="1" ht="7.5" customHeight="1">
      <c r="B146" s="300"/>
      <c r="C146" s="301"/>
      <c r="D146" s="301"/>
      <c r="E146" s="301"/>
      <c r="F146" s="301"/>
      <c r="G146" s="301"/>
      <c r="H146" s="301"/>
      <c r="I146" s="301"/>
      <c r="J146" s="301"/>
      <c r="K146" s="302"/>
    </row>
    <row r="147" spans="2:11" s="1" customFormat="1" ht="45" customHeight="1">
      <c r="B147" s="303"/>
      <c r="C147" s="416" t="s">
        <v>1816</v>
      </c>
      <c r="D147" s="416"/>
      <c r="E147" s="416"/>
      <c r="F147" s="416"/>
      <c r="G147" s="416"/>
      <c r="H147" s="416"/>
      <c r="I147" s="416"/>
      <c r="J147" s="416"/>
      <c r="K147" s="304"/>
    </row>
    <row r="148" spans="2:11" s="1" customFormat="1" ht="17.25" customHeight="1">
      <c r="B148" s="303"/>
      <c r="C148" s="305" t="s">
        <v>1751</v>
      </c>
      <c r="D148" s="305"/>
      <c r="E148" s="305"/>
      <c r="F148" s="305" t="s">
        <v>1752</v>
      </c>
      <c r="G148" s="306"/>
      <c r="H148" s="305" t="s">
        <v>55</v>
      </c>
      <c r="I148" s="305" t="s">
        <v>58</v>
      </c>
      <c r="J148" s="305" t="s">
        <v>1753</v>
      </c>
      <c r="K148" s="304"/>
    </row>
    <row r="149" spans="2:11" s="1" customFormat="1" ht="17.25" customHeight="1">
      <c r="B149" s="303"/>
      <c r="C149" s="307" t="s">
        <v>1754</v>
      </c>
      <c r="D149" s="307"/>
      <c r="E149" s="307"/>
      <c r="F149" s="308" t="s">
        <v>1755</v>
      </c>
      <c r="G149" s="309"/>
      <c r="H149" s="307"/>
      <c r="I149" s="307"/>
      <c r="J149" s="307" t="s">
        <v>1756</v>
      </c>
      <c r="K149" s="304"/>
    </row>
    <row r="150" spans="2:11" s="1" customFormat="1" ht="5.25" customHeight="1">
      <c r="B150" s="315"/>
      <c r="C150" s="310"/>
      <c r="D150" s="310"/>
      <c r="E150" s="310"/>
      <c r="F150" s="310"/>
      <c r="G150" s="311"/>
      <c r="H150" s="310"/>
      <c r="I150" s="310"/>
      <c r="J150" s="310"/>
      <c r="K150" s="338"/>
    </row>
    <row r="151" spans="2:11" s="1" customFormat="1" ht="15" customHeight="1">
      <c r="B151" s="315"/>
      <c r="C151" s="342" t="s">
        <v>1760</v>
      </c>
      <c r="D151" s="292"/>
      <c r="E151" s="292"/>
      <c r="F151" s="343" t="s">
        <v>1757</v>
      </c>
      <c r="G151" s="292"/>
      <c r="H151" s="342" t="s">
        <v>1797</v>
      </c>
      <c r="I151" s="342" t="s">
        <v>1759</v>
      </c>
      <c r="J151" s="342">
        <v>120</v>
      </c>
      <c r="K151" s="338"/>
    </row>
    <row r="152" spans="2:11" s="1" customFormat="1" ht="15" customHeight="1">
      <c r="B152" s="315"/>
      <c r="C152" s="342" t="s">
        <v>1806</v>
      </c>
      <c r="D152" s="292"/>
      <c r="E152" s="292"/>
      <c r="F152" s="343" t="s">
        <v>1757</v>
      </c>
      <c r="G152" s="292"/>
      <c r="H152" s="342" t="s">
        <v>1817</v>
      </c>
      <c r="I152" s="342" t="s">
        <v>1759</v>
      </c>
      <c r="J152" s="342" t="s">
        <v>1808</v>
      </c>
      <c r="K152" s="338"/>
    </row>
    <row r="153" spans="2:11" s="1" customFormat="1" ht="15" customHeight="1">
      <c r="B153" s="315"/>
      <c r="C153" s="342" t="s">
        <v>89</v>
      </c>
      <c r="D153" s="292"/>
      <c r="E153" s="292"/>
      <c r="F153" s="343" t="s">
        <v>1757</v>
      </c>
      <c r="G153" s="292"/>
      <c r="H153" s="342" t="s">
        <v>1818</v>
      </c>
      <c r="I153" s="342" t="s">
        <v>1759</v>
      </c>
      <c r="J153" s="342" t="s">
        <v>1808</v>
      </c>
      <c r="K153" s="338"/>
    </row>
    <row r="154" spans="2:11" s="1" customFormat="1" ht="15" customHeight="1">
      <c r="B154" s="315"/>
      <c r="C154" s="342" t="s">
        <v>1762</v>
      </c>
      <c r="D154" s="292"/>
      <c r="E154" s="292"/>
      <c r="F154" s="343" t="s">
        <v>1763</v>
      </c>
      <c r="G154" s="292"/>
      <c r="H154" s="342" t="s">
        <v>1797</v>
      </c>
      <c r="I154" s="342" t="s">
        <v>1759</v>
      </c>
      <c r="J154" s="342">
        <v>50</v>
      </c>
      <c r="K154" s="338"/>
    </row>
    <row r="155" spans="2:11" s="1" customFormat="1" ht="15" customHeight="1">
      <c r="B155" s="315"/>
      <c r="C155" s="342" t="s">
        <v>1765</v>
      </c>
      <c r="D155" s="292"/>
      <c r="E155" s="292"/>
      <c r="F155" s="343" t="s">
        <v>1757</v>
      </c>
      <c r="G155" s="292"/>
      <c r="H155" s="342" t="s">
        <v>1797</v>
      </c>
      <c r="I155" s="342" t="s">
        <v>1767</v>
      </c>
      <c r="J155" s="342"/>
      <c r="K155" s="338"/>
    </row>
    <row r="156" spans="2:11" s="1" customFormat="1" ht="15" customHeight="1">
      <c r="B156" s="315"/>
      <c r="C156" s="342" t="s">
        <v>1776</v>
      </c>
      <c r="D156" s="292"/>
      <c r="E156" s="292"/>
      <c r="F156" s="343" t="s">
        <v>1763</v>
      </c>
      <c r="G156" s="292"/>
      <c r="H156" s="342" t="s">
        <v>1797</v>
      </c>
      <c r="I156" s="342" t="s">
        <v>1759</v>
      </c>
      <c r="J156" s="342">
        <v>50</v>
      </c>
      <c r="K156" s="338"/>
    </row>
    <row r="157" spans="2:11" s="1" customFormat="1" ht="15" customHeight="1">
      <c r="B157" s="315"/>
      <c r="C157" s="342" t="s">
        <v>1784</v>
      </c>
      <c r="D157" s="292"/>
      <c r="E157" s="292"/>
      <c r="F157" s="343" t="s">
        <v>1763</v>
      </c>
      <c r="G157" s="292"/>
      <c r="H157" s="342" t="s">
        <v>1797</v>
      </c>
      <c r="I157" s="342" t="s">
        <v>1759</v>
      </c>
      <c r="J157" s="342">
        <v>50</v>
      </c>
      <c r="K157" s="338"/>
    </row>
    <row r="158" spans="2:11" s="1" customFormat="1" ht="15" customHeight="1">
      <c r="B158" s="315"/>
      <c r="C158" s="342" t="s">
        <v>1782</v>
      </c>
      <c r="D158" s="292"/>
      <c r="E158" s="292"/>
      <c r="F158" s="343" t="s">
        <v>1763</v>
      </c>
      <c r="G158" s="292"/>
      <c r="H158" s="342" t="s">
        <v>1797</v>
      </c>
      <c r="I158" s="342" t="s">
        <v>1759</v>
      </c>
      <c r="J158" s="342">
        <v>50</v>
      </c>
      <c r="K158" s="338"/>
    </row>
    <row r="159" spans="2:11" s="1" customFormat="1" ht="15" customHeight="1">
      <c r="B159" s="315"/>
      <c r="C159" s="342" t="s">
        <v>133</v>
      </c>
      <c r="D159" s="292"/>
      <c r="E159" s="292"/>
      <c r="F159" s="343" t="s">
        <v>1757</v>
      </c>
      <c r="G159" s="292"/>
      <c r="H159" s="342" t="s">
        <v>1819</v>
      </c>
      <c r="I159" s="342" t="s">
        <v>1759</v>
      </c>
      <c r="J159" s="342" t="s">
        <v>1820</v>
      </c>
      <c r="K159" s="338"/>
    </row>
    <row r="160" spans="2:11" s="1" customFormat="1" ht="15" customHeight="1">
      <c r="B160" s="315"/>
      <c r="C160" s="342" t="s">
        <v>1821</v>
      </c>
      <c r="D160" s="292"/>
      <c r="E160" s="292"/>
      <c r="F160" s="343" t="s">
        <v>1757</v>
      </c>
      <c r="G160" s="292"/>
      <c r="H160" s="342" t="s">
        <v>1822</v>
      </c>
      <c r="I160" s="342" t="s">
        <v>1792</v>
      </c>
      <c r="J160" s="342"/>
      <c r="K160" s="338"/>
    </row>
    <row r="161" spans="2:11" s="1" customFormat="1" ht="15" customHeight="1">
      <c r="B161" s="344"/>
      <c r="C161" s="324"/>
      <c r="D161" s="324"/>
      <c r="E161" s="324"/>
      <c r="F161" s="324"/>
      <c r="G161" s="324"/>
      <c r="H161" s="324"/>
      <c r="I161" s="324"/>
      <c r="J161" s="324"/>
      <c r="K161" s="345"/>
    </row>
    <row r="162" spans="2:11" s="1" customFormat="1" ht="18.75" customHeight="1">
      <c r="B162" s="326"/>
      <c r="C162" s="336"/>
      <c r="D162" s="336"/>
      <c r="E162" s="336"/>
      <c r="F162" s="346"/>
      <c r="G162" s="336"/>
      <c r="H162" s="336"/>
      <c r="I162" s="336"/>
      <c r="J162" s="336"/>
      <c r="K162" s="326"/>
    </row>
    <row r="163" spans="2:11" s="1" customFormat="1" ht="18.75" customHeight="1">
      <c r="B163" s="299"/>
      <c r="C163" s="299"/>
      <c r="D163" s="299"/>
      <c r="E163" s="299"/>
      <c r="F163" s="299"/>
      <c r="G163" s="299"/>
      <c r="H163" s="299"/>
      <c r="I163" s="299"/>
      <c r="J163" s="299"/>
      <c r="K163" s="299"/>
    </row>
    <row r="164" spans="2:11" s="1" customFormat="1" ht="7.5" customHeight="1">
      <c r="B164" s="281"/>
      <c r="C164" s="282"/>
      <c r="D164" s="282"/>
      <c r="E164" s="282"/>
      <c r="F164" s="282"/>
      <c r="G164" s="282"/>
      <c r="H164" s="282"/>
      <c r="I164" s="282"/>
      <c r="J164" s="282"/>
      <c r="K164" s="283"/>
    </row>
    <row r="165" spans="2:11" s="1" customFormat="1" ht="45" customHeight="1">
      <c r="B165" s="284"/>
      <c r="C165" s="417" t="s">
        <v>1823</v>
      </c>
      <c r="D165" s="417"/>
      <c r="E165" s="417"/>
      <c r="F165" s="417"/>
      <c r="G165" s="417"/>
      <c r="H165" s="417"/>
      <c r="I165" s="417"/>
      <c r="J165" s="417"/>
      <c r="K165" s="285"/>
    </row>
    <row r="166" spans="2:11" s="1" customFormat="1" ht="17.25" customHeight="1">
      <c r="B166" s="284"/>
      <c r="C166" s="305" t="s">
        <v>1751</v>
      </c>
      <c r="D166" s="305"/>
      <c r="E166" s="305"/>
      <c r="F166" s="305" t="s">
        <v>1752</v>
      </c>
      <c r="G166" s="347"/>
      <c r="H166" s="348" t="s">
        <v>55</v>
      </c>
      <c r="I166" s="348" t="s">
        <v>58</v>
      </c>
      <c r="J166" s="305" t="s">
        <v>1753</v>
      </c>
      <c r="K166" s="285"/>
    </row>
    <row r="167" spans="2:11" s="1" customFormat="1" ht="17.25" customHeight="1">
      <c r="B167" s="286"/>
      <c r="C167" s="307" t="s">
        <v>1754</v>
      </c>
      <c r="D167" s="307"/>
      <c r="E167" s="307"/>
      <c r="F167" s="308" t="s">
        <v>1755</v>
      </c>
      <c r="G167" s="349"/>
      <c r="H167" s="350"/>
      <c r="I167" s="350"/>
      <c r="J167" s="307" t="s">
        <v>1756</v>
      </c>
      <c r="K167" s="287"/>
    </row>
    <row r="168" spans="2:11" s="1" customFormat="1" ht="5.25" customHeight="1">
      <c r="B168" s="315"/>
      <c r="C168" s="310"/>
      <c r="D168" s="310"/>
      <c r="E168" s="310"/>
      <c r="F168" s="310"/>
      <c r="G168" s="311"/>
      <c r="H168" s="310"/>
      <c r="I168" s="310"/>
      <c r="J168" s="310"/>
      <c r="K168" s="338"/>
    </row>
    <row r="169" spans="2:11" s="1" customFormat="1" ht="15" customHeight="1">
      <c r="B169" s="315"/>
      <c r="C169" s="292" t="s">
        <v>1760</v>
      </c>
      <c r="D169" s="292"/>
      <c r="E169" s="292"/>
      <c r="F169" s="313" t="s">
        <v>1757</v>
      </c>
      <c r="G169" s="292"/>
      <c r="H169" s="292" t="s">
        <v>1797</v>
      </c>
      <c r="I169" s="292" t="s">
        <v>1759</v>
      </c>
      <c r="J169" s="292">
        <v>120</v>
      </c>
      <c r="K169" s="338"/>
    </row>
    <row r="170" spans="2:11" s="1" customFormat="1" ht="15" customHeight="1">
      <c r="B170" s="315"/>
      <c r="C170" s="292" t="s">
        <v>1806</v>
      </c>
      <c r="D170" s="292"/>
      <c r="E170" s="292"/>
      <c r="F170" s="313" t="s">
        <v>1757</v>
      </c>
      <c r="G170" s="292"/>
      <c r="H170" s="292" t="s">
        <v>1807</v>
      </c>
      <c r="I170" s="292" t="s">
        <v>1759</v>
      </c>
      <c r="J170" s="292" t="s">
        <v>1808</v>
      </c>
      <c r="K170" s="338"/>
    </row>
    <row r="171" spans="2:11" s="1" customFormat="1" ht="15" customHeight="1">
      <c r="B171" s="315"/>
      <c r="C171" s="292" t="s">
        <v>89</v>
      </c>
      <c r="D171" s="292"/>
      <c r="E171" s="292"/>
      <c r="F171" s="313" t="s">
        <v>1757</v>
      </c>
      <c r="G171" s="292"/>
      <c r="H171" s="292" t="s">
        <v>1824</v>
      </c>
      <c r="I171" s="292" t="s">
        <v>1759</v>
      </c>
      <c r="J171" s="292" t="s">
        <v>1808</v>
      </c>
      <c r="K171" s="338"/>
    </row>
    <row r="172" spans="2:11" s="1" customFormat="1" ht="15" customHeight="1">
      <c r="B172" s="315"/>
      <c r="C172" s="292" t="s">
        <v>1762</v>
      </c>
      <c r="D172" s="292"/>
      <c r="E172" s="292"/>
      <c r="F172" s="313" t="s">
        <v>1763</v>
      </c>
      <c r="G172" s="292"/>
      <c r="H172" s="292" t="s">
        <v>1824</v>
      </c>
      <c r="I172" s="292" t="s">
        <v>1759</v>
      </c>
      <c r="J172" s="292">
        <v>50</v>
      </c>
      <c r="K172" s="338"/>
    </row>
    <row r="173" spans="2:11" s="1" customFormat="1" ht="15" customHeight="1">
      <c r="B173" s="315"/>
      <c r="C173" s="292" t="s">
        <v>1765</v>
      </c>
      <c r="D173" s="292"/>
      <c r="E173" s="292"/>
      <c r="F173" s="313" t="s">
        <v>1757</v>
      </c>
      <c r="G173" s="292"/>
      <c r="H173" s="292" t="s">
        <v>1824</v>
      </c>
      <c r="I173" s="292" t="s">
        <v>1767</v>
      </c>
      <c r="J173" s="292"/>
      <c r="K173" s="338"/>
    </row>
    <row r="174" spans="2:11" s="1" customFormat="1" ht="15" customHeight="1">
      <c r="B174" s="315"/>
      <c r="C174" s="292" t="s">
        <v>1776</v>
      </c>
      <c r="D174" s="292"/>
      <c r="E174" s="292"/>
      <c r="F174" s="313" t="s">
        <v>1763</v>
      </c>
      <c r="G174" s="292"/>
      <c r="H174" s="292" t="s">
        <v>1824</v>
      </c>
      <c r="I174" s="292" t="s">
        <v>1759</v>
      </c>
      <c r="J174" s="292">
        <v>50</v>
      </c>
      <c r="K174" s="338"/>
    </row>
    <row r="175" spans="2:11" s="1" customFormat="1" ht="15" customHeight="1">
      <c r="B175" s="315"/>
      <c r="C175" s="292" t="s">
        <v>1784</v>
      </c>
      <c r="D175" s="292"/>
      <c r="E175" s="292"/>
      <c r="F175" s="313" t="s">
        <v>1763</v>
      </c>
      <c r="G175" s="292"/>
      <c r="H175" s="292" t="s">
        <v>1824</v>
      </c>
      <c r="I175" s="292" t="s">
        <v>1759</v>
      </c>
      <c r="J175" s="292">
        <v>50</v>
      </c>
      <c r="K175" s="338"/>
    </row>
    <row r="176" spans="2:11" s="1" customFormat="1" ht="15" customHeight="1">
      <c r="B176" s="315"/>
      <c r="C176" s="292" t="s">
        <v>1782</v>
      </c>
      <c r="D176" s="292"/>
      <c r="E176" s="292"/>
      <c r="F176" s="313" t="s">
        <v>1763</v>
      </c>
      <c r="G176" s="292"/>
      <c r="H176" s="292" t="s">
        <v>1824</v>
      </c>
      <c r="I176" s="292" t="s">
        <v>1759</v>
      </c>
      <c r="J176" s="292">
        <v>50</v>
      </c>
      <c r="K176" s="338"/>
    </row>
    <row r="177" spans="2:11" s="1" customFormat="1" ht="15" customHeight="1">
      <c r="B177" s="315"/>
      <c r="C177" s="292" t="s">
        <v>153</v>
      </c>
      <c r="D177" s="292"/>
      <c r="E177" s="292"/>
      <c r="F177" s="313" t="s">
        <v>1757</v>
      </c>
      <c r="G177" s="292"/>
      <c r="H177" s="292" t="s">
        <v>1825</v>
      </c>
      <c r="I177" s="292" t="s">
        <v>1826</v>
      </c>
      <c r="J177" s="292"/>
      <c r="K177" s="338"/>
    </row>
    <row r="178" spans="2:11" s="1" customFormat="1" ht="15" customHeight="1">
      <c r="B178" s="315"/>
      <c r="C178" s="292" t="s">
        <v>58</v>
      </c>
      <c r="D178" s="292"/>
      <c r="E178" s="292"/>
      <c r="F178" s="313" t="s">
        <v>1757</v>
      </c>
      <c r="G178" s="292"/>
      <c r="H178" s="292" t="s">
        <v>1827</v>
      </c>
      <c r="I178" s="292" t="s">
        <v>1828</v>
      </c>
      <c r="J178" s="292">
        <v>1</v>
      </c>
      <c r="K178" s="338"/>
    </row>
    <row r="179" spans="2:11" s="1" customFormat="1" ht="15" customHeight="1">
      <c r="B179" s="315"/>
      <c r="C179" s="292" t="s">
        <v>54</v>
      </c>
      <c r="D179" s="292"/>
      <c r="E179" s="292"/>
      <c r="F179" s="313" t="s">
        <v>1757</v>
      </c>
      <c r="G179" s="292"/>
      <c r="H179" s="292" t="s">
        <v>1829</v>
      </c>
      <c r="I179" s="292" t="s">
        <v>1759</v>
      </c>
      <c r="J179" s="292">
        <v>20</v>
      </c>
      <c r="K179" s="338"/>
    </row>
    <row r="180" spans="2:11" s="1" customFormat="1" ht="15" customHeight="1">
      <c r="B180" s="315"/>
      <c r="C180" s="292" t="s">
        <v>55</v>
      </c>
      <c r="D180" s="292"/>
      <c r="E180" s="292"/>
      <c r="F180" s="313" t="s">
        <v>1757</v>
      </c>
      <c r="G180" s="292"/>
      <c r="H180" s="292" t="s">
        <v>1830</v>
      </c>
      <c r="I180" s="292" t="s">
        <v>1759</v>
      </c>
      <c r="J180" s="292">
        <v>255</v>
      </c>
      <c r="K180" s="338"/>
    </row>
    <row r="181" spans="2:11" s="1" customFormat="1" ht="15" customHeight="1">
      <c r="B181" s="315"/>
      <c r="C181" s="292" t="s">
        <v>154</v>
      </c>
      <c r="D181" s="292"/>
      <c r="E181" s="292"/>
      <c r="F181" s="313" t="s">
        <v>1757</v>
      </c>
      <c r="G181" s="292"/>
      <c r="H181" s="292" t="s">
        <v>1721</v>
      </c>
      <c r="I181" s="292" t="s">
        <v>1759</v>
      </c>
      <c r="J181" s="292">
        <v>10</v>
      </c>
      <c r="K181" s="338"/>
    </row>
    <row r="182" spans="2:11" s="1" customFormat="1" ht="15" customHeight="1">
      <c r="B182" s="315"/>
      <c r="C182" s="292" t="s">
        <v>155</v>
      </c>
      <c r="D182" s="292"/>
      <c r="E182" s="292"/>
      <c r="F182" s="313" t="s">
        <v>1757</v>
      </c>
      <c r="G182" s="292"/>
      <c r="H182" s="292" t="s">
        <v>1831</v>
      </c>
      <c r="I182" s="292" t="s">
        <v>1792</v>
      </c>
      <c r="J182" s="292"/>
      <c r="K182" s="338"/>
    </row>
    <row r="183" spans="2:11" s="1" customFormat="1" ht="15" customHeight="1">
      <c r="B183" s="315"/>
      <c r="C183" s="292" t="s">
        <v>1832</v>
      </c>
      <c r="D183" s="292"/>
      <c r="E183" s="292"/>
      <c r="F183" s="313" t="s">
        <v>1757</v>
      </c>
      <c r="G183" s="292"/>
      <c r="H183" s="292" t="s">
        <v>1833</v>
      </c>
      <c r="I183" s="292" t="s">
        <v>1792</v>
      </c>
      <c r="J183" s="292"/>
      <c r="K183" s="338"/>
    </row>
    <row r="184" spans="2:11" s="1" customFormat="1" ht="15" customHeight="1">
      <c r="B184" s="315"/>
      <c r="C184" s="292" t="s">
        <v>1821</v>
      </c>
      <c r="D184" s="292"/>
      <c r="E184" s="292"/>
      <c r="F184" s="313" t="s">
        <v>1757</v>
      </c>
      <c r="G184" s="292"/>
      <c r="H184" s="292" t="s">
        <v>1834</v>
      </c>
      <c r="I184" s="292" t="s">
        <v>1792</v>
      </c>
      <c r="J184" s="292"/>
      <c r="K184" s="338"/>
    </row>
    <row r="185" spans="2:11" s="1" customFormat="1" ht="15" customHeight="1">
      <c r="B185" s="315"/>
      <c r="C185" s="292" t="s">
        <v>157</v>
      </c>
      <c r="D185" s="292"/>
      <c r="E185" s="292"/>
      <c r="F185" s="313" t="s">
        <v>1763</v>
      </c>
      <c r="G185" s="292"/>
      <c r="H185" s="292" t="s">
        <v>1835</v>
      </c>
      <c r="I185" s="292" t="s">
        <v>1759</v>
      </c>
      <c r="J185" s="292">
        <v>50</v>
      </c>
      <c r="K185" s="338"/>
    </row>
    <row r="186" spans="2:11" s="1" customFormat="1" ht="15" customHeight="1">
      <c r="B186" s="315"/>
      <c r="C186" s="292" t="s">
        <v>1836</v>
      </c>
      <c r="D186" s="292"/>
      <c r="E186" s="292"/>
      <c r="F186" s="313" t="s">
        <v>1763</v>
      </c>
      <c r="G186" s="292"/>
      <c r="H186" s="292" t="s">
        <v>1837</v>
      </c>
      <c r="I186" s="292" t="s">
        <v>1838</v>
      </c>
      <c r="J186" s="292"/>
      <c r="K186" s="338"/>
    </row>
    <row r="187" spans="2:11" s="1" customFormat="1" ht="15" customHeight="1">
      <c r="B187" s="315"/>
      <c r="C187" s="292" t="s">
        <v>1839</v>
      </c>
      <c r="D187" s="292"/>
      <c r="E187" s="292"/>
      <c r="F187" s="313" t="s">
        <v>1763</v>
      </c>
      <c r="G187" s="292"/>
      <c r="H187" s="292" t="s">
        <v>1840</v>
      </c>
      <c r="I187" s="292" t="s">
        <v>1838</v>
      </c>
      <c r="J187" s="292"/>
      <c r="K187" s="338"/>
    </row>
    <row r="188" spans="2:11" s="1" customFormat="1" ht="15" customHeight="1">
      <c r="B188" s="315"/>
      <c r="C188" s="292" t="s">
        <v>1841</v>
      </c>
      <c r="D188" s="292"/>
      <c r="E188" s="292"/>
      <c r="F188" s="313" t="s">
        <v>1763</v>
      </c>
      <c r="G188" s="292"/>
      <c r="H188" s="292" t="s">
        <v>1842</v>
      </c>
      <c r="I188" s="292" t="s">
        <v>1838</v>
      </c>
      <c r="J188" s="292"/>
      <c r="K188" s="338"/>
    </row>
    <row r="189" spans="2:11" s="1" customFormat="1" ht="15" customHeight="1">
      <c r="B189" s="315"/>
      <c r="C189" s="351" t="s">
        <v>1843</v>
      </c>
      <c r="D189" s="292"/>
      <c r="E189" s="292"/>
      <c r="F189" s="313" t="s">
        <v>1763</v>
      </c>
      <c r="G189" s="292"/>
      <c r="H189" s="292" t="s">
        <v>1844</v>
      </c>
      <c r="I189" s="292" t="s">
        <v>1845</v>
      </c>
      <c r="J189" s="352" t="s">
        <v>1846</v>
      </c>
      <c r="K189" s="338"/>
    </row>
    <row r="190" spans="2:11" s="1" customFormat="1" ht="15" customHeight="1">
      <c r="B190" s="315"/>
      <c r="C190" s="351" t="s">
        <v>43</v>
      </c>
      <c r="D190" s="292"/>
      <c r="E190" s="292"/>
      <c r="F190" s="313" t="s">
        <v>1757</v>
      </c>
      <c r="G190" s="292"/>
      <c r="H190" s="289" t="s">
        <v>1847</v>
      </c>
      <c r="I190" s="292" t="s">
        <v>1848</v>
      </c>
      <c r="J190" s="292"/>
      <c r="K190" s="338"/>
    </row>
    <row r="191" spans="2:11" s="1" customFormat="1" ht="15" customHeight="1">
      <c r="B191" s="315"/>
      <c r="C191" s="351" t="s">
        <v>1849</v>
      </c>
      <c r="D191" s="292"/>
      <c r="E191" s="292"/>
      <c r="F191" s="313" t="s">
        <v>1757</v>
      </c>
      <c r="G191" s="292"/>
      <c r="H191" s="292" t="s">
        <v>1850</v>
      </c>
      <c r="I191" s="292" t="s">
        <v>1792</v>
      </c>
      <c r="J191" s="292"/>
      <c r="K191" s="338"/>
    </row>
    <row r="192" spans="2:11" s="1" customFormat="1" ht="15" customHeight="1">
      <c r="B192" s="315"/>
      <c r="C192" s="351" t="s">
        <v>1851</v>
      </c>
      <c r="D192" s="292"/>
      <c r="E192" s="292"/>
      <c r="F192" s="313" t="s">
        <v>1757</v>
      </c>
      <c r="G192" s="292"/>
      <c r="H192" s="292" t="s">
        <v>1852</v>
      </c>
      <c r="I192" s="292" t="s">
        <v>1792</v>
      </c>
      <c r="J192" s="292"/>
      <c r="K192" s="338"/>
    </row>
    <row r="193" spans="2:11" s="1" customFormat="1" ht="15" customHeight="1">
      <c r="B193" s="315"/>
      <c r="C193" s="351" t="s">
        <v>1853</v>
      </c>
      <c r="D193" s="292"/>
      <c r="E193" s="292"/>
      <c r="F193" s="313" t="s">
        <v>1763</v>
      </c>
      <c r="G193" s="292"/>
      <c r="H193" s="292" t="s">
        <v>1854</v>
      </c>
      <c r="I193" s="292" t="s">
        <v>1792</v>
      </c>
      <c r="J193" s="292"/>
      <c r="K193" s="338"/>
    </row>
    <row r="194" spans="2:11" s="1" customFormat="1" ht="15" customHeight="1">
      <c r="B194" s="344"/>
      <c r="C194" s="353"/>
      <c r="D194" s="324"/>
      <c r="E194" s="324"/>
      <c r="F194" s="324"/>
      <c r="G194" s="324"/>
      <c r="H194" s="324"/>
      <c r="I194" s="324"/>
      <c r="J194" s="324"/>
      <c r="K194" s="345"/>
    </row>
    <row r="195" spans="2:11" s="1" customFormat="1" ht="18.75" customHeight="1">
      <c r="B195" s="326"/>
      <c r="C195" s="336"/>
      <c r="D195" s="336"/>
      <c r="E195" s="336"/>
      <c r="F195" s="346"/>
      <c r="G195" s="336"/>
      <c r="H195" s="336"/>
      <c r="I195" s="336"/>
      <c r="J195" s="336"/>
      <c r="K195" s="326"/>
    </row>
    <row r="196" spans="2:11" s="1" customFormat="1" ht="18.75" customHeight="1">
      <c r="B196" s="326"/>
      <c r="C196" s="336"/>
      <c r="D196" s="336"/>
      <c r="E196" s="336"/>
      <c r="F196" s="346"/>
      <c r="G196" s="336"/>
      <c r="H196" s="336"/>
      <c r="I196" s="336"/>
      <c r="J196" s="336"/>
      <c r="K196" s="326"/>
    </row>
    <row r="197" spans="2:11" s="1" customFormat="1" ht="18.75" customHeight="1">
      <c r="B197" s="299"/>
      <c r="C197" s="299"/>
      <c r="D197" s="299"/>
      <c r="E197" s="299"/>
      <c r="F197" s="299"/>
      <c r="G197" s="299"/>
      <c r="H197" s="299"/>
      <c r="I197" s="299"/>
      <c r="J197" s="299"/>
      <c r="K197" s="299"/>
    </row>
    <row r="198" spans="2:11" s="1" customFormat="1" ht="13.5">
      <c r="B198" s="281"/>
      <c r="C198" s="282"/>
      <c r="D198" s="282"/>
      <c r="E198" s="282"/>
      <c r="F198" s="282"/>
      <c r="G198" s="282"/>
      <c r="H198" s="282"/>
      <c r="I198" s="282"/>
      <c r="J198" s="282"/>
      <c r="K198" s="283"/>
    </row>
    <row r="199" spans="2:11" s="1" customFormat="1" ht="21">
      <c r="B199" s="284"/>
      <c r="C199" s="417" t="s">
        <v>1855</v>
      </c>
      <c r="D199" s="417"/>
      <c r="E199" s="417"/>
      <c r="F199" s="417"/>
      <c r="G199" s="417"/>
      <c r="H199" s="417"/>
      <c r="I199" s="417"/>
      <c r="J199" s="417"/>
      <c r="K199" s="285"/>
    </row>
    <row r="200" spans="2:11" s="1" customFormat="1" ht="25.5" customHeight="1">
      <c r="B200" s="284"/>
      <c r="C200" s="354" t="s">
        <v>1856</v>
      </c>
      <c r="D200" s="354"/>
      <c r="E200" s="354"/>
      <c r="F200" s="354" t="s">
        <v>1857</v>
      </c>
      <c r="G200" s="355"/>
      <c r="H200" s="418" t="s">
        <v>1858</v>
      </c>
      <c r="I200" s="418"/>
      <c r="J200" s="418"/>
      <c r="K200" s="285"/>
    </row>
    <row r="201" spans="2:11" s="1" customFormat="1" ht="5.25" customHeight="1">
      <c r="B201" s="315"/>
      <c r="C201" s="310"/>
      <c r="D201" s="310"/>
      <c r="E201" s="310"/>
      <c r="F201" s="310"/>
      <c r="G201" s="336"/>
      <c r="H201" s="310"/>
      <c r="I201" s="310"/>
      <c r="J201" s="310"/>
      <c r="K201" s="338"/>
    </row>
    <row r="202" spans="2:11" s="1" customFormat="1" ht="15" customHeight="1">
      <c r="B202" s="315"/>
      <c r="C202" s="292" t="s">
        <v>1848</v>
      </c>
      <c r="D202" s="292"/>
      <c r="E202" s="292"/>
      <c r="F202" s="313" t="s">
        <v>44</v>
      </c>
      <c r="G202" s="292"/>
      <c r="H202" s="419" t="s">
        <v>1859</v>
      </c>
      <c r="I202" s="419"/>
      <c r="J202" s="419"/>
      <c r="K202" s="338"/>
    </row>
    <row r="203" spans="2:11" s="1" customFormat="1" ht="15" customHeight="1">
      <c r="B203" s="315"/>
      <c r="C203" s="292"/>
      <c r="D203" s="292"/>
      <c r="E203" s="292"/>
      <c r="F203" s="313" t="s">
        <v>45</v>
      </c>
      <c r="G203" s="292"/>
      <c r="H203" s="419" t="s">
        <v>1860</v>
      </c>
      <c r="I203" s="419"/>
      <c r="J203" s="419"/>
      <c r="K203" s="338"/>
    </row>
    <row r="204" spans="2:11" s="1" customFormat="1" ht="15" customHeight="1">
      <c r="B204" s="315"/>
      <c r="C204" s="292"/>
      <c r="D204" s="292"/>
      <c r="E204" s="292"/>
      <c r="F204" s="313" t="s">
        <v>48</v>
      </c>
      <c r="G204" s="292"/>
      <c r="H204" s="419" t="s">
        <v>1861</v>
      </c>
      <c r="I204" s="419"/>
      <c r="J204" s="419"/>
      <c r="K204" s="338"/>
    </row>
    <row r="205" spans="2:11" s="1" customFormat="1" ht="15" customHeight="1">
      <c r="B205" s="315"/>
      <c r="C205" s="292"/>
      <c r="D205" s="292"/>
      <c r="E205" s="292"/>
      <c r="F205" s="313" t="s">
        <v>46</v>
      </c>
      <c r="G205" s="292"/>
      <c r="H205" s="419" t="s">
        <v>1862</v>
      </c>
      <c r="I205" s="419"/>
      <c r="J205" s="419"/>
      <c r="K205" s="338"/>
    </row>
    <row r="206" spans="2:11" s="1" customFormat="1" ht="15" customHeight="1">
      <c r="B206" s="315"/>
      <c r="C206" s="292"/>
      <c r="D206" s="292"/>
      <c r="E206" s="292"/>
      <c r="F206" s="313" t="s">
        <v>47</v>
      </c>
      <c r="G206" s="292"/>
      <c r="H206" s="419" t="s">
        <v>1863</v>
      </c>
      <c r="I206" s="419"/>
      <c r="J206" s="419"/>
      <c r="K206" s="338"/>
    </row>
    <row r="207" spans="2:11" s="1" customFormat="1" ht="15" customHeight="1">
      <c r="B207" s="315"/>
      <c r="C207" s="292"/>
      <c r="D207" s="292"/>
      <c r="E207" s="292"/>
      <c r="F207" s="313"/>
      <c r="G207" s="292"/>
      <c r="H207" s="292"/>
      <c r="I207" s="292"/>
      <c r="J207" s="292"/>
      <c r="K207" s="338"/>
    </row>
    <row r="208" spans="2:11" s="1" customFormat="1" ht="15" customHeight="1">
      <c r="B208" s="315"/>
      <c r="C208" s="292" t="s">
        <v>1804</v>
      </c>
      <c r="D208" s="292"/>
      <c r="E208" s="292"/>
      <c r="F208" s="313" t="s">
        <v>80</v>
      </c>
      <c r="G208" s="292"/>
      <c r="H208" s="419" t="s">
        <v>1864</v>
      </c>
      <c r="I208" s="419"/>
      <c r="J208" s="419"/>
      <c r="K208" s="338"/>
    </row>
    <row r="209" spans="2:11" s="1" customFormat="1" ht="15" customHeight="1">
      <c r="B209" s="315"/>
      <c r="C209" s="292"/>
      <c r="D209" s="292"/>
      <c r="E209" s="292"/>
      <c r="F209" s="313" t="s">
        <v>1703</v>
      </c>
      <c r="G209" s="292"/>
      <c r="H209" s="419" t="s">
        <v>1704</v>
      </c>
      <c r="I209" s="419"/>
      <c r="J209" s="419"/>
      <c r="K209" s="338"/>
    </row>
    <row r="210" spans="2:11" s="1" customFormat="1" ht="15" customHeight="1">
      <c r="B210" s="315"/>
      <c r="C210" s="292"/>
      <c r="D210" s="292"/>
      <c r="E210" s="292"/>
      <c r="F210" s="313" t="s">
        <v>1701</v>
      </c>
      <c r="G210" s="292"/>
      <c r="H210" s="419" t="s">
        <v>1865</v>
      </c>
      <c r="I210" s="419"/>
      <c r="J210" s="419"/>
      <c r="K210" s="338"/>
    </row>
    <row r="211" spans="2:11" s="1" customFormat="1" ht="15" customHeight="1">
      <c r="B211" s="356"/>
      <c r="C211" s="292"/>
      <c r="D211" s="292"/>
      <c r="E211" s="292"/>
      <c r="F211" s="313" t="s">
        <v>102</v>
      </c>
      <c r="G211" s="351"/>
      <c r="H211" s="420" t="s">
        <v>101</v>
      </c>
      <c r="I211" s="420"/>
      <c r="J211" s="420"/>
      <c r="K211" s="357"/>
    </row>
    <row r="212" spans="2:11" s="1" customFormat="1" ht="15" customHeight="1">
      <c r="B212" s="356"/>
      <c r="C212" s="292"/>
      <c r="D212" s="292"/>
      <c r="E212" s="292"/>
      <c r="F212" s="313" t="s">
        <v>1705</v>
      </c>
      <c r="G212" s="351"/>
      <c r="H212" s="420" t="s">
        <v>1626</v>
      </c>
      <c r="I212" s="420"/>
      <c r="J212" s="420"/>
      <c r="K212" s="357"/>
    </row>
    <row r="213" spans="2:11" s="1" customFormat="1" ht="15" customHeight="1">
      <c r="B213" s="356"/>
      <c r="C213" s="292"/>
      <c r="D213" s="292"/>
      <c r="E213" s="292"/>
      <c r="F213" s="313"/>
      <c r="G213" s="351"/>
      <c r="H213" s="342"/>
      <c r="I213" s="342"/>
      <c r="J213" s="342"/>
      <c r="K213" s="357"/>
    </row>
    <row r="214" spans="2:11" s="1" customFormat="1" ht="15" customHeight="1">
      <c r="B214" s="356"/>
      <c r="C214" s="292" t="s">
        <v>1828</v>
      </c>
      <c r="D214" s="292"/>
      <c r="E214" s="292"/>
      <c r="F214" s="313">
        <v>1</v>
      </c>
      <c r="G214" s="351"/>
      <c r="H214" s="420" t="s">
        <v>1866</v>
      </c>
      <c r="I214" s="420"/>
      <c r="J214" s="420"/>
      <c r="K214" s="357"/>
    </row>
    <row r="215" spans="2:11" s="1" customFormat="1" ht="15" customHeight="1">
      <c r="B215" s="356"/>
      <c r="C215" s="292"/>
      <c r="D215" s="292"/>
      <c r="E215" s="292"/>
      <c r="F215" s="313">
        <v>2</v>
      </c>
      <c r="G215" s="351"/>
      <c r="H215" s="420" t="s">
        <v>1867</v>
      </c>
      <c r="I215" s="420"/>
      <c r="J215" s="420"/>
      <c r="K215" s="357"/>
    </row>
    <row r="216" spans="2:11" s="1" customFormat="1" ht="15" customHeight="1">
      <c r="B216" s="356"/>
      <c r="C216" s="292"/>
      <c r="D216" s="292"/>
      <c r="E216" s="292"/>
      <c r="F216" s="313">
        <v>3</v>
      </c>
      <c r="G216" s="351"/>
      <c r="H216" s="420" t="s">
        <v>1868</v>
      </c>
      <c r="I216" s="420"/>
      <c r="J216" s="420"/>
      <c r="K216" s="357"/>
    </row>
    <row r="217" spans="2:11" s="1" customFormat="1" ht="15" customHeight="1">
      <c r="B217" s="356"/>
      <c r="C217" s="292"/>
      <c r="D217" s="292"/>
      <c r="E217" s="292"/>
      <c r="F217" s="313">
        <v>4</v>
      </c>
      <c r="G217" s="351"/>
      <c r="H217" s="420" t="s">
        <v>1869</v>
      </c>
      <c r="I217" s="420"/>
      <c r="J217" s="420"/>
      <c r="K217" s="357"/>
    </row>
    <row r="218" spans="2:11" s="1" customFormat="1" ht="12.75" customHeight="1">
      <c r="B218" s="358"/>
      <c r="C218" s="359"/>
      <c r="D218" s="359"/>
      <c r="E218" s="359"/>
      <c r="F218" s="359"/>
      <c r="G218" s="359"/>
      <c r="H218" s="359"/>
      <c r="I218" s="359"/>
      <c r="J218" s="359"/>
      <c r="K218" s="36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HEJMALOVA\Alena Hejmalova</dc:creator>
  <cp:keywords/>
  <dc:description/>
  <cp:lastModifiedBy>Alena Hejmalova</cp:lastModifiedBy>
  <dcterms:created xsi:type="dcterms:W3CDTF">2022-06-02T07:54:04Z</dcterms:created>
  <dcterms:modified xsi:type="dcterms:W3CDTF">2022-06-02T07:55:46Z</dcterms:modified>
  <cp:category/>
  <cp:version/>
  <cp:contentType/>
  <cp:contentStatus/>
</cp:coreProperties>
</file>