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grenv\Desktop\UPOL\SOUTĚŽE\2022\LF - náhradní zdroj\DOTAZY\1\"/>
    </mc:Choice>
  </mc:AlternateContent>
  <xr:revisionPtr revIDLastSave="0" documentId="8_{61475F59-BFE3-47D2-A0E4-91FBD07465E0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Rekapitulace stavby" sheetId="1" r:id="rId1"/>
    <sheet name="01 - Demontáže, montáže z..." sheetId="2" r:id="rId2"/>
    <sheet name="02 - Pravidelné servisní ..." sheetId="3" r:id="rId3"/>
    <sheet name="Pokyny pro vyplnění" sheetId="4" r:id="rId4"/>
  </sheets>
  <definedNames>
    <definedName name="_xlnm._FilterDatabase" localSheetId="1" hidden="1">'01 - Demontáže, montáže z...'!$C$90:$K$345</definedName>
    <definedName name="_xlnm._FilterDatabase" localSheetId="2" hidden="1">'02 - Pravidelné servisní ...'!$C$81:$K$96</definedName>
    <definedName name="_xlnm.Print_Titles" localSheetId="1">'01 - Demontáže, montáže z...'!$90:$90</definedName>
    <definedName name="_xlnm.Print_Titles" localSheetId="2">'02 - Pravidelné servisní ...'!$81:$81</definedName>
    <definedName name="_xlnm.Print_Titles" localSheetId="0">'Rekapitulace stavby'!$52:$52</definedName>
    <definedName name="_xlnm.Print_Area" localSheetId="1">'01 - Demontáže, montáže z...'!$C$4:$J$39,'01 - Demontáže, montáže z...'!$C$45:$J$72,'01 - Demontáže, montáže z...'!$C$78:$K$345</definedName>
    <definedName name="_xlnm.Print_Area" localSheetId="2">'02 - Pravidelné servisní ...'!$C$4:$J$39,'02 - Pravidelné servisní ...'!$C$45:$J$63,'02 - Pravidelné servisní ...'!$C$69:$K$96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96" i="3"/>
  <c r="BH96" i="3"/>
  <c r="BG96" i="3"/>
  <c r="BF96" i="3"/>
  <c r="T96" i="3"/>
  <c r="R96" i="3"/>
  <c r="P96" i="3"/>
  <c r="BI91" i="3"/>
  <c r="BH91" i="3"/>
  <c r="BG91" i="3"/>
  <c r="BF91" i="3"/>
  <c r="T91" i="3"/>
  <c r="R91" i="3"/>
  <c r="P91" i="3"/>
  <c r="BI85" i="3"/>
  <c r="BH85" i="3"/>
  <c r="BG85" i="3"/>
  <c r="BF85" i="3"/>
  <c r="T85" i="3"/>
  <c r="T84" i="3" s="1"/>
  <c r="R85" i="3"/>
  <c r="R84" i="3"/>
  <c r="P85" i="3"/>
  <c r="P84" i="3"/>
  <c r="J79" i="3"/>
  <c r="J78" i="3"/>
  <c r="F78" i="3"/>
  <c r="F76" i="3"/>
  <c r="E74" i="3"/>
  <c r="J55" i="3"/>
  <c r="J54" i="3"/>
  <c r="F54" i="3"/>
  <c r="F52" i="3"/>
  <c r="E50" i="3"/>
  <c r="J18" i="3"/>
  <c r="E18" i="3"/>
  <c r="F55" i="3"/>
  <c r="J17" i="3"/>
  <c r="J12" i="3"/>
  <c r="J76" i="3" s="1"/>
  <c r="E7" i="3"/>
  <c r="E72" i="3"/>
  <c r="J37" i="2"/>
  <c r="J36" i="2"/>
  <c r="AY55" i="1" s="1"/>
  <c r="J35" i="2"/>
  <c r="AX55" i="1"/>
  <c r="BI343" i="2"/>
  <c r="BH343" i="2"/>
  <c r="BG343" i="2"/>
  <c r="BF343" i="2"/>
  <c r="T343" i="2"/>
  <c r="R343" i="2"/>
  <c r="P343" i="2"/>
  <c r="BI340" i="2"/>
  <c r="BH340" i="2"/>
  <c r="BG340" i="2"/>
  <c r="BF340" i="2"/>
  <c r="T340" i="2"/>
  <c r="R340" i="2"/>
  <c r="P340" i="2"/>
  <c r="BI336" i="2"/>
  <c r="BH336" i="2"/>
  <c r="BG336" i="2"/>
  <c r="BF336" i="2"/>
  <c r="T336" i="2"/>
  <c r="T335" i="2"/>
  <c r="R336" i="2"/>
  <c r="R335" i="2" s="1"/>
  <c r="P336" i="2"/>
  <c r="P335" i="2"/>
  <c r="BI332" i="2"/>
  <c r="BH332" i="2"/>
  <c r="BG332" i="2"/>
  <c r="BF332" i="2"/>
  <c r="T332" i="2"/>
  <c r="R332" i="2"/>
  <c r="P332" i="2"/>
  <c r="BI329" i="2"/>
  <c r="BH329" i="2"/>
  <c r="BG329" i="2"/>
  <c r="BF329" i="2"/>
  <c r="T329" i="2"/>
  <c r="R329" i="2"/>
  <c r="P329" i="2"/>
  <c r="BI325" i="2"/>
  <c r="BH325" i="2"/>
  <c r="BG325" i="2"/>
  <c r="BF325" i="2"/>
  <c r="T325" i="2"/>
  <c r="R325" i="2"/>
  <c r="P325" i="2"/>
  <c r="BI322" i="2"/>
  <c r="BH322" i="2"/>
  <c r="BG322" i="2"/>
  <c r="BF322" i="2"/>
  <c r="T322" i="2"/>
  <c r="R322" i="2"/>
  <c r="P322" i="2"/>
  <c r="BI316" i="2"/>
  <c r="BH316" i="2"/>
  <c r="BG316" i="2"/>
  <c r="BF316" i="2"/>
  <c r="T316" i="2"/>
  <c r="T315" i="2" s="1"/>
  <c r="R316" i="2"/>
  <c r="R315" i="2" s="1"/>
  <c r="P316" i="2"/>
  <c r="P315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2" i="2"/>
  <c r="BH292" i="2"/>
  <c r="BG292" i="2"/>
  <c r="BF292" i="2"/>
  <c r="T292" i="2"/>
  <c r="R292" i="2"/>
  <c r="P292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69" i="2"/>
  <c r="BH269" i="2"/>
  <c r="BG269" i="2"/>
  <c r="BF269" i="2"/>
  <c r="T269" i="2"/>
  <c r="R269" i="2"/>
  <c r="P269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57" i="2"/>
  <c r="BH257" i="2"/>
  <c r="BG257" i="2"/>
  <c r="BF257" i="2"/>
  <c r="T257" i="2"/>
  <c r="R257" i="2"/>
  <c r="P257" i="2"/>
  <c r="BI253" i="2"/>
  <c r="BH253" i="2"/>
  <c r="BG253" i="2"/>
  <c r="BF253" i="2"/>
  <c r="T253" i="2"/>
  <c r="R253" i="2"/>
  <c r="P253" i="2"/>
  <c r="BI248" i="2"/>
  <c r="BH248" i="2"/>
  <c r="BG248" i="2"/>
  <c r="BF248" i="2"/>
  <c r="T248" i="2"/>
  <c r="R248" i="2"/>
  <c r="P248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1" i="2"/>
  <c r="BH211" i="2"/>
  <c r="BG211" i="2"/>
  <c r="BF211" i="2"/>
  <c r="T211" i="2"/>
  <c r="R211" i="2"/>
  <c r="P211" i="2"/>
  <c r="BI205" i="2"/>
  <c r="BH205" i="2"/>
  <c r="BG205" i="2"/>
  <c r="BF205" i="2"/>
  <c r="T205" i="2"/>
  <c r="R205" i="2"/>
  <c r="P205" i="2"/>
  <c r="BI201" i="2"/>
  <c r="BH201" i="2"/>
  <c r="BG201" i="2"/>
  <c r="BF201" i="2"/>
  <c r="T201" i="2"/>
  <c r="R201" i="2"/>
  <c r="P201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5" i="2"/>
  <c r="BH135" i="2"/>
  <c r="BG135" i="2"/>
  <c r="BF135" i="2"/>
  <c r="T135" i="2"/>
  <c r="R135" i="2"/>
  <c r="P135" i="2"/>
  <c r="BI130" i="2"/>
  <c r="BH130" i="2"/>
  <c r="BG130" i="2"/>
  <c r="BF130" i="2"/>
  <c r="T130" i="2"/>
  <c r="R130" i="2"/>
  <c r="P130" i="2"/>
  <c r="BI126" i="2"/>
  <c r="BH126" i="2"/>
  <c r="BG126" i="2"/>
  <c r="BF126" i="2"/>
  <c r="T126" i="2"/>
  <c r="R126" i="2"/>
  <c r="P126" i="2"/>
  <c r="BI119" i="2"/>
  <c r="BH119" i="2"/>
  <c r="BG119" i="2"/>
  <c r="BF119" i="2"/>
  <c r="T119" i="2"/>
  <c r="R119" i="2"/>
  <c r="P119" i="2"/>
  <c r="BI115" i="2"/>
  <c r="BH115" i="2"/>
  <c r="BG115" i="2"/>
  <c r="BF115" i="2"/>
  <c r="T115" i="2"/>
  <c r="R115" i="2"/>
  <c r="P115" i="2"/>
  <c r="BI111" i="2"/>
  <c r="BH111" i="2"/>
  <c r="BG111" i="2"/>
  <c r="BF111" i="2"/>
  <c r="T111" i="2"/>
  <c r="R111" i="2"/>
  <c r="P111" i="2"/>
  <c r="BI109" i="2"/>
  <c r="BH109" i="2"/>
  <c r="BG109" i="2"/>
  <c r="BF109" i="2"/>
  <c r="T109" i="2"/>
  <c r="R109" i="2"/>
  <c r="P109" i="2"/>
  <c r="BI107" i="2"/>
  <c r="BH107" i="2"/>
  <c r="BG107" i="2"/>
  <c r="BF107" i="2"/>
  <c r="T107" i="2"/>
  <c r="R107" i="2"/>
  <c r="P107" i="2"/>
  <c r="BI103" i="2"/>
  <c r="BH103" i="2"/>
  <c r="BG103" i="2"/>
  <c r="BF103" i="2"/>
  <c r="T103" i="2"/>
  <c r="R103" i="2"/>
  <c r="P103" i="2"/>
  <c r="BI99" i="2"/>
  <c r="BH99" i="2"/>
  <c r="BG99" i="2"/>
  <c r="BF99" i="2"/>
  <c r="J34" i="2" s="1"/>
  <c r="T99" i="2"/>
  <c r="R99" i="2"/>
  <c r="P99" i="2"/>
  <c r="BI98" i="2"/>
  <c r="BH98" i="2"/>
  <c r="BG98" i="2"/>
  <c r="BF98" i="2"/>
  <c r="T98" i="2"/>
  <c r="R98" i="2"/>
  <c r="P98" i="2"/>
  <c r="BI96" i="2"/>
  <c r="BH96" i="2"/>
  <c r="F36" i="2" s="1"/>
  <c r="BG96" i="2"/>
  <c r="F35" i="2" s="1"/>
  <c r="BF96" i="2"/>
  <c r="T96" i="2"/>
  <c r="R96" i="2"/>
  <c r="P96" i="2"/>
  <c r="BI95" i="2"/>
  <c r="BH95" i="2"/>
  <c r="BG95" i="2"/>
  <c r="BF95" i="2"/>
  <c r="T95" i="2"/>
  <c r="R95" i="2"/>
  <c r="P95" i="2"/>
  <c r="BI94" i="2"/>
  <c r="F37" i="2" s="1"/>
  <c r="BH94" i="2"/>
  <c r="BG94" i="2"/>
  <c r="BF94" i="2"/>
  <c r="T94" i="2"/>
  <c r="R94" i="2"/>
  <c r="P94" i="2"/>
  <c r="J88" i="2"/>
  <c r="J87" i="2"/>
  <c r="F87" i="2"/>
  <c r="F85" i="2"/>
  <c r="E83" i="2"/>
  <c r="J55" i="2"/>
  <c r="J54" i="2"/>
  <c r="F54" i="2"/>
  <c r="F52" i="2"/>
  <c r="E50" i="2"/>
  <c r="J18" i="2"/>
  <c r="E18" i="2"/>
  <c r="F88" i="2" s="1"/>
  <c r="J17" i="2"/>
  <c r="J12" i="2"/>
  <c r="J52" i="2"/>
  <c r="E7" i="2"/>
  <c r="E81" i="2"/>
  <c r="L50" i="1"/>
  <c r="AM50" i="1"/>
  <c r="AM49" i="1"/>
  <c r="L49" i="1"/>
  <c r="AM47" i="1"/>
  <c r="L47" i="1"/>
  <c r="L45" i="1"/>
  <c r="L44" i="1"/>
  <c r="BK96" i="2"/>
  <c r="J160" i="2"/>
  <c r="BK109" i="2"/>
  <c r="BK215" i="2"/>
  <c r="BK140" i="2"/>
  <c r="J205" i="2"/>
  <c r="BK161" i="2"/>
  <c r="BK160" i="2"/>
  <c r="J269" i="2"/>
  <c r="J157" i="2"/>
  <c r="J281" i="2"/>
  <c r="J144" i="2"/>
  <c r="J284" i="2"/>
  <c r="J119" i="2"/>
  <c r="J171" i="2"/>
  <c r="J228" i="2"/>
  <c r="BK205" i="2"/>
  <c r="J158" i="2"/>
  <c r="J103" i="2"/>
  <c r="J275" i="2"/>
  <c r="BK169" i="2"/>
  <c r="BK329" i="2"/>
  <c r="J169" i="2"/>
  <c r="BK168" i="2"/>
  <c r="J306" i="2"/>
  <c r="BK162" i="2"/>
  <c r="BK211" i="2"/>
  <c r="BK96" i="3"/>
  <c r="BK98" i="2"/>
  <c r="BK285" i="2"/>
  <c r="BK280" i="2"/>
  <c r="BK265" i="2"/>
  <c r="J99" i="2"/>
  <c r="J263" i="2"/>
  <c r="J308" i="2"/>
  <c r="BK273" i="2"/>
  <c r="J162" i="2"/>
  <c r="J95" i="2"/>
  <c r="BK281" i="2"/>
  <c r="J325" i="2"/>
  <c r="J248" i="2"/>
  <c r="BK263" i="2"/>
  <c r="BK221" i="2"/>
  <c r="BK253" i="2"/>
  <c r="J302" i="2"/>
  <c r="J240" i="2"/>
  <c r="J94" i="2"/>
  <c r="J182" i="2"/>
  <c r="J280" i="2"/>
  <c r="J313" i="2"/>
  <c r="J234" i="2"/>
  <c r="BK194" i="2"/>
  <c r="BK182" i="2"/>
  <c r="BK181" i="2"/>
  <c r="BK261" i="2"/>
  <c r="BK158" i="2"/>
  <c r="J96" i="3"/>
  <c r="J194" i="2"/>
  <c r="BK308" i="2"/>
  <c r="J140" i="2"/>
  <c r="BK85" i="3"/>
  <c r="J85" i="3"/>
  <c r="J336" i="2"/>
  <c r="J261" i="2"/>
  <c r="BK150" i="2"/>
  <c r="J109" i="2"/>
  <c r="BK307" i="2"/>
  <c r="BK303" i="2"/>
  <c r="BK190" i="2"/>
  <c r="J152" i="2"/>
  <c r="J316" i="2"/>
  <c r="J230" i="2"/>
  <c r="J299" i="2"/>
  <c r="BK332" i="2"/>
  <c r="BK103" i="2"/>
  <c r="J288" i="2"/>
  <c r="J292" i="2"/>
  <c r="BK167" i="2"/>
  <c r="BK171" i="2"/>
  <c r="BK301" i="2"/>
  <c r="BK275" i="2"/>
  <c r="BK166" i="2"/>
  <c r="J91" i="3"/>
  <c r="J241" i="2"/>
  <c r="J181" i="2"/>
  <c r="J130" i="2"/>
  <c r="BK157" i="2"/>
  <c r="J201" i="2"/>
  <c r="BK234" i="2"/>
  <c r="J161" i="2"/>
  <c r="AS54" i="1"/>
  <c r="J340" i="2"/>
  <c r="J236" i="2"/>
  <c r="BK126" i="2"/>
  <c r="BK95" i="2"/>
  <c r="J111" i="2"/>
  <c r="BK119" i="2"/>
  <c r="J172" i="2"/>
  <c r="J253" i="2"/>
  <c r="J332" i="2"/>
  <c r="BK99" i="2"/>
  <c r="BK201" i="2"/>
  <c r="BK302" i="2"/>
  <c r="BK130" i="2"/>
  <c r="BK299" i="2"/>
  <c r="BK336" i="2"/>
  <c r="BK288" i="2"/>
  <c r="J322" i="2"/>
  <c r="BK276" i="2"/>
  <c r="BK343" i="2"/>
  <c r="BK111" i="2"/>
  <c r="BK316" i="2"/>
  <c r="BK94" i="2"/>
  <c r="BK248" i="2"/>
  <c r="BK310" i="2"/>
  <c r="BK230" i="2"/>
  <c r="J215" i="2"/>
  <c r="J343" i="2"/>
  <c r="BK135" i="2"/>
  <c r="J265" i="2"/>
  <c r="BK257" i="2"/>
  <c r="BK322" i="2"/>
  <c r="BK240" i="2"/>
  <c r="J303" i="2"/>
  <c r="BK228" i="2"/>
  <c r="J107" i="2"/>
  <c r="BK115" i="2"/>
  <c r="BK236" i="2"/>
  <c r="J166" i="2"/>
  <c r="J217" i="2"/>
  <c r="BK284" i="2"/>
  <c r="J221" i="2"/>
  <c r="BK313" i="2"/>
  <c r="J273" i="2"/>
  <c r="J147" i="2"/>
  <c r="BK147" i="2"/>
  <c r="J329" i="2"/>
  <c r="J310" i="2"/>
  <c r="J301" i="2"/>
  <c r="BK311" i="2"/>
  <c r="J307" i="2"/>
  <c r="J98" i="2"/>
  <c r="J311" i="2"/>
  <c r="J150" i="2"/>
  <c r="J96" i="2"/>
  <c r="J285" i="2"/>
  <c r="J257" i="2"/>
  <c r="J167" i="2"/>
  <c r="BK91" i="3"/>
  <c r="J115" i="2"/>
  <c r="BK107" i="2"/>
  <c r="F37" i="3"/>
  <c r="BD56" i="1"/>
  <c r="J135" i="2"/>
  <c r="BK217" i="2"/>
  <c r="BK306" i="2"/>
  <c r="J126" i="2"/>
  <c r="BK152" i="2"/>
  <c r="BK144" i="2"/>
  <c r="BK241" i="2"/>
  <c r="BK340" i="2"/>
  <c r="J211" i="2"/>
  <c r="J190" i="2"/>
  <c r="BK325" i="2"/>
  <c r="BK292" i="2"/>
  <c r="BK269" i="2"/>
  <c r="J276" i="2"/>
  <c r="J168" i="2"/>
  <c r="BK172" i="2"/>
  <c r="R110" i="2" l="1"/>
  <c r="T110" i="2"/>
  <c r="T93" i="2"/>
  <c r="P291" i="2"/>
  <c r="BK110" i="2"/>
  <c r="J110" i="2"/>
  <c r="J62" i="2"/>
  <c r="T291" i="2"/>
  <c r="BK268" i="2"/>
  <c r="J268" i="2"/>
  <c r="J64" i="2"/>
  <c r="T328" i="2"/>
  <c r="T156" i="2"/>
  <c r="BK93" i="2"/>
  <c r="J93" i="2" s="1"/>
  <c r="J61" i="2" s="1"/>
  <c r="R268" i="2"/>
  <c r="T321" i="2"/>
  <c r="T339" i="2"/>
  <c r="P156" i="2"/>
  <c r="P321" i="2"/>
  <c r="R339" i="2"/>
  <c r="BK156" i="2"/>
  <c r="J156" i="2"/>
  <c r="J63" i="2"/>
  <c r="R93" i="2"/>
  <c r="P268" i="2"/>
  <c r="R321" i="2"/>
  <c r="BK339" i="2"/>
  <c r="J339" i="2"/>
  <c r="J71" i="2"/>
  <c r="BK90" i="3"/>
  <c r="BK83" i="3" s="1"/>
  <c r="J83" i="3" s="1"/>
  <c r="J60" i="3" s="1"/>
  <c r="BK291" i="2"/>
  <c r="J291" i="2"/>
  <c r="J65" i="2"/>
  <c r="BK328" i="2"/>
  <c r="J328" i="2" s="1"/>
  <c r="J69" i="2" s="1"/>
  <c r="P93" i="2"/>
  <c r="T268" i="2"/>
  <c r="BK321" i="2"/>
  <c r="J321" i="2" s="1"/>
  <c r="J68" i="2" s="1"/>
  <c r="P339" i="2"/>
  <c r="P90" i="3"/>
  <c r="P83" i="3"/>
  <c r="P82" i="3"/>
  <c r="AU56" i="1" s="1"/>
  <c r="P110" i="2"/>
  <c r="R291" i="2"/>
  <c r="R328" i="2"/>
  <c r="R90" i="3"/>
  <c r="R83" i="3"/>
  <c r="R82" i="3" s="1"/>
  <c r="R156" i="2"/>
  <c r="P328" i="2"/>
  <c r="T90" i="3"/>
  <c r="T83" i="3"/>
  <c r="T82" i="3"/>
  <c r="BK335" i="2"/>
  <c r="J335" i="2" s="1"/>
  <c r="J70" i="2" s="1"/>
  <c r="BK84" i="3"/>
  <c r="BK315" i="2"/>
  <c r="J315" i="2" s="1"/>
  <c r="J66" i="2" s="1"/>
  <c r="J52" i="3"/>
  <c r="BE96" i="3"/>
  <c r="F79" i="3"/>
  <c r="BE91" i="3"/>
  <c r="E48" i="3"/>
  <c r="BE85" i="3"/>
  <c r="J85" i="2"/>
  <c r="BE95" i="2"/>
  <c r="BE98" i="2"/>
  <c r="BE157" i="2"/>
  <c r="BE166" i="2"/>
  <c r="BE168" i="2"/>
  <c r="BE190" i="2"/>
  <c r="BE211" i="2"/>
  <c r="BE215" i="2"/>
  <c r="BE221" i="2"/>
  <c r="BE228" i="2"/>
  <c r="BE234" i="2"/>
  <c r="BE240" i="2"/>
  <c r="BE241" i="2"/>
  <c r="BE261" i="2"/>
  <c r="BE263" i="2"/>
  <c r="AW55" i="1"/>
  <c r="BE99" i="2"/>
  <c r="BE140" i="2"/>
  <c r="BE144" i="2"/>
  <c r="BE158" i="2"/>
  <c r="BE161" i="2"/>
  <c r="BE171" i="2"/>
  <c r="BE181" i="2"/>
  <c r="BE325" i="2"/>
  <c r="BE336" i="2"/>
  <c r="BE340" i="2"/>
  <c r="BC55" i="1"/>
  <c r="BE126" i="2"/>
  <c r="BE160" i="2"/>
  <c r="BE310" i="2"/>
  <c r="BE313" i="2"/>
  <c r="BE316" i="2"/>
  <c r="BE329" i="2"/>
  <c r="E48" i="2"/>
  <c r="BE96" i="2"/>
  <c r="BE107" i="2"/>
  <c r="BB55" i="1"/>
  <c r="F55" i="2"/>
  <c r="BE94" i="2"/>
  <c r="BE103" i="2"/>
  <c r="BE109" i="2"/>
  <c r="BE115" i="2"/>
  <c r="BE130" i="2"/>
  <c r="BE147" i="2"/>
  <c r="BE162" i="2"/>
  <c r="BE169" i="2"/>
  <c r="BE172" i="2"/>
  <c r="BE322" i="2"/>
  <c r="BD55" i="1"/>
  <c r="BE111" i="2"/>
  <c r="BE119" i="2"/>
  <c r="BE135" i="2"/>
  <c r="BE150" i="2"/>
  <c r="BE152" i="2"/>
  <c r="BE167" i="2"/>
  <c r="BE182" i="2"/>
  <c r="BE194" i="2"/>
  <c r="BE201" i="2"/>
  <c r="BE205" i="2"/>
  <c r="BE217" i="2"/>
  <c r="BE230" i="2"/>
  <c r="BE236" i="2"/>
  <c r="BE248" i="2"/>
  <c r="BE253" i="2"/>
  <c r="BE257" i="2"/>
  <c r="BE265" i="2"/>
  <c r="BE269" i="2"/>
  <c r="BE273" i="2"/>
  <c r="BE275" i="2"/>
  <c r="BE276" i="2"/>
  <c r="BE280" i="2"/>
  <c r="BE281" i="2"/>
  <c r="BE284" i="2"/>
  <c r="BE285" i="2"/>
  <c r="BE288" i="2"/>
  <c r="BE292" i="2"/>
  <c r="BE299" i="2"/>
  <c r="BE301" i="2"/>
  <c r="BE302" i="2"/>
  <c r="BE303" i="2"/>
  <c r="BE306" i="2"/>
  <c r="BE307" i="2"/>
  <c r="BE308" i="2"/>
  <c r="BE311" i="2"/>
  <c r="BE332" i="2"/>
  <c r="BE343" i="2"/>
  <c r="F34" i="3"/>
  <c r="BA56" i="1" s="1"/>
  <c r="F34" i="2"/>
  <c r="BD54" i="1"/>
  <c r="W33" i="1"/>
  <c r="F35" i="3"/>
  <c r="BB56" i="1" s="1"/>
  <c r="J34" i="3"/>
  <c r="AW56" i="1"/>
  <c r="F36" i="3"/>
  <c r="BC56" i="1" s="1"/>
  <c r="BC54" i="1" s="1"/>
  <c r="AY54" i="1" s="1"/>
  <c r="BB54" i="1" l="1"/>
  <c r="W31" i="1" s="1"/>
  <c r="J90" i="3"/>
  <c r="J62" i="3" s="1"/>
  <c r="P92" i="2"/>
  <c r="P320" i="2"/>
  <c r="P91" i="2" s="1"/>
  <c r="AU55" i="1" s="1"/>
  <c r="AU54" i="1" s="1"/>
  <c r="R320" i="2"/>
  <c r="R91" i="2" s="1"/>
  <c r="T320" i="2"/>
  <c r="T92" i="2"/>
  <c r="R92" i="2"/>
  <c r="BK92" i="2"/>
  <c r="BK91" i="2" s="1"/>
  <c r="J91" i="2" s="1"/>
  <c r="J59" i="2" s="1"/>
  <c r="J92" i="2"/>
  <c r="J60" i="2" s="1"/>
  <c r="BA55" i="1"/>
  <c r="BK320" i="2"/>
  <c r="J320" i="2" s="1"/>
  <c r="J67" i="2" s="1"/>
  <c r="BK82" i="3"/>
  <c r="J82" i="3" s="1"/>
  <c r="J59" i="3" s="1"/>
  <c r="J84" i="3"/>
  <c r="J61" i="3"/>
  <c r="J33" i="2"/>
  <c r="AV55" i="1" s="1"/>
  <c r="AT55" i="1" s="1"/>
  <c r="F33" i="2"/>
  <c r="AZ55" i="1" s="1"/>
  <c r="BA54" i="1"/>
  <c r="W30" i="1"/>
  <c r="W32" i="1"/>
  <c r="J33" i="3"/>
  <c r="AV56" i="1" s="1"/>
  <c r="AT56" i="1" s="1"/>
  <c r="F33" i="3"/>
  <c r="AZ56" i="1"/>
  <c r="AX54" i="1" l="1"/>
  <c r="T91" i="2"/>
  <c r="AW54" i="1"/>
  <c r="AK30" i="1"/>
  <c r="AZ54" i="1"/>
  <c r="W29" i="1"/>
  <c r="J30" i="3"/>
  <c r="AG56" i="1"/>
  <c r="J30" i="2"/>
  <c r="AG55" i="1"/>
  <c r="AG54" i="1" s="1"/>
  <c r="AK26" i="1" s="1"/>
  <c r="J39" i="3" l="1"/>
  <c r="J39" i="2"/>
  <c r="AN55" i="1"/>
  <c r="AN56" i="1"/>
  <c r="AV54" i="1"/>
  <c r="AK29" i="1"/>
  <c r="AK35" i="1" s="1"/>
  <c r="AT54" i="1" l="1"/>
  <c r="AN54" i="1" s="1"/>
</calcChain>
</file>

<file path=xl/sharedStrings.xml><?xml version="1.0" encoding="utf-8"?>
<sst xmlns="http://schemas.openxmlformats.org/spreadsheetml/2006/main" count="3406" uniqueCount="782">
  <si>
    <t>Export Komplet</t>
  </si>
  <si>
    <t>VZ</t>
  </si>
  <si>
    <t>2.0</t>
  </si>
  <si>
    <t>ZAMOK</t>
  </si>
  <si>
    <t>False</t>
  </si>
  <si>
    <t>{03e15f19-7160-4f62-9bce-f3a6e78baf98}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</si>
  <si>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</si>
  <si>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</si>
  <si>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</si>
  <si>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</si>
  <si>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</si>
  <si>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</si>
  <si>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</si>
  <si>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</si>
  <si>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22004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</si>
  <si>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</si>
  <si>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</si>
  <si>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NÁHRADNÍ ZDROJ ELEKTRICKÉ ENERGIE - VÝMĚNA, LF UPOL</t>
  </si>
  <si>
    <t>KSO:</t>
  </si>
  <si>
    <t/>
  </si>
  <si>
    <t>CC-CZ:</t>
  </si>
  <si>
    <t>Místo:</t>
  </si>
  <si>
    <t>Lékařská fakulta Univerzity Palackého v Olomouci</t>
  </si>
  <si>
    <t>Datum:</t>
  </si>
  <si>
    <t>Zadavatel:</t>
  </si>
  <si>
    <t>IČ:</t>
  </si>
  <si>
    <t>61989592</t>
  </si>
  <si>
    <t>Univerzita Palackého v Olomouci</t>
  </si>
  <si>
    <t>DIČ:</t>
  </si>
  <si>
    <t>Uchazeč:</t>
  </si>
  <si>
    <t>Vyplň údaj</t>
  </si>
  <si>
    <t>Projektant:</t>
  </si>
  <si>
    <t>68181795</t>
  </si>
  <si>
    <t>Radek Vyroubal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</si>
  <si>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</si>
  <si>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</si>
  <si>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</si>
  <si>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</si>
  <si>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</si>
  <si>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</si>
  <si>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</si>
  <si>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</si>
  <si>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</si>
  <si>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</si>
  <si>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</si>
  <si>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</si>
  <si>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</si>
  <si>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</si>
  <si>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</si>
  <si>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</si>
  <si>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</si>
  <si>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</si>
  <si>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</si>
  <si>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</si>
  <si>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</si>
  <si>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</si>
  <si>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</si>
  <si>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</si>
  <si>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</si>
  <si>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</si>
  <si>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</si>
  <si>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</si>
  <si>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</si>
  <si>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</si>
  <si>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</si>
  <si>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</si>
  <si>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</si>
  <si>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</si>
  <si>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</si>
  <si>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</si>
  <si>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</si>
  <si>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</si>
  <si>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</si>
  <si>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</si>
  <si>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</si>
  <si>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</si>
  <si>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</si>
  <si>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</si>
  <si>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Demontáže, montáže záložního zdroje a příslušenství</t>
  </si>
  <si>
    <t>STA</t>
  </si>
  <si>
    <t>1</t>
  </si>
  <si>
    <t>{9b704f23-74b8-412e-8c90-3b07c877cb00}</t>
  </si>
  <si>
    <t>2</t>
  </si>
  <si>
    <t>02</t>
  </si>
  <si>
    <t>Pravidelné servisní prohlídky</t>
  </si>
  <si>
    <t>{8a17a039-bf66-4e9b-ab01-27ba688af2e2}</t>
  </si>
  <si>
    <t>KRYCÍ LIST SOUPISU PRACÍ</t>
  </si>
  <si>
    <t>Objekt:</t>
  </si>
  <si>
    <t>01 - Demontáže, montáže záložního zdroje a příslušenství</t>
  </si>
  <si>
    <t>Olomouc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</si>
  <si>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</si>
  <si>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</si>
  <si>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</si>
  <si>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</si>
  <si>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</si>
  <si>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741_01 - Demontáže, úklid, příprava</t>
  </si>
  <si>
    <t xml:space="preserve">    741_02 - Provizorní přepojení ATS po dobu montážních prací</t>
  </si>
  <si>
    <t xml:space="preserve">    741_03 - Montáž nového záložního zdroje</t>
  </si>
  <si>
    <t xml:space="preserve">    741_04 - Oprava hromosvodu dle D.1.4.3-203</t>
  </si>
  <si>
    <t xml:space="preserve">    742 - Elektroinstalace - slaboproud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</si>
  <si>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</si>
  <si>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</si>
  <si>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</si>
  <si>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</si>
  <si>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VRN6 - Územní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</si>
  <si>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</si>
  <si>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</si>
  <si>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</si>
  <si>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</si>
  <si>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</si>
  <si>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</si>
  <si>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</si>
  <si>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</si>
  <si>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</si>
  <si>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</si>
  <si>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</si>
  <si>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</si>
  <si>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</si>
  <si>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</si>
  <si>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</si>
  <si>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</si>
  <si>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</si>
  <si>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741_01</t>
  </si>
  <si>
    <t>Demontáže, úklid, příprava</t>
  </si>
  <si>
    <t>K</t>
  </si>
  <si>
    <t>7410101</t>
  </si>
  <si>
    <t>Demontáž stávajících zařízení (kpl dieselagregát vč. propoj DA/ATS, rozvaděč ATS)</t>
  </si>
  <si>
    <t>ks</t>
  </si>
  <si>
    <t>16</t>
  </si>
  <si>
    <t>1168550702</t>
  </si>
  <si>
    <t>7410102</t>
  </si>
  <si>
    <t>Přesun dieselagregátu a záchytné vany (11,5+4t) na volné prostranství před strojovnu</t>
  </si>
  <si>
    <t>1197002187</t>
  </si>
  <si>
    <t>3</t>
  </si>
  <si>
    <t>7410103</t>
  </si>
  <si>
    <t>jeřáb do 20t - přemístění dieselagregátu a záchytné vany z prostoru před strojovnou na protilehlou stranu přes místní komunikaci</t>
  </si>
  <si>
    <t>4</t>
  </si>
  <si>
    <t>-715369847</t>
  </si>
  <si>
    <t>P</t>
  </si>
  <si>
    <t xml:space="preserve">Poznámka k položce:_x000D_
jeřábnické práce vč. dopravy jeřábu na místo_x000D_
_x000D_
_x000D_
</t>
  </si>
  <si>
    <t>7410306</t>
  </si>
  <si>
    <t>Tlakové čištění externí naftové ocelové palivové nádrže o objemu 1400l (nádrž nyní na minimu paliva), vč. pomocných materiálů a filtrů a dopravy</t>
  </si>
  <si>
    <t>2107332769</t>
  </si>
  <si>
    <t>5</t>
  </si>
  <si>
    <t>7410307</t>
  </si>
  <si>
    <t>Likvidace vzniklých kalů z čištění nádrže</t>
  </si>
  <si>
    <t>kg</t>
  </si>
  <si>
    <t>1816241191</t>
  </si>
  <si>
    <t>VV</t>
  </si>
  <si>
    <t>přepoklad zůstatku nafty 300l</t>
  </si>
  <si>
    <t>uvažovaná hustota nafty 940 kg/m3</t>
  </si>
  <si>
    <t>0,300*940</t>
  </si>
  <si>
    <t>6</t>
  </si>
  <si>
    <t>952901221</t>
  </si>
  <si>
    <t>Vyčištění budov nebo objektů před předáním do užívání průmyslových budov a objektů výrobních, skladovacích, garáží, dílen nebo hal apod. s nespalnou podlahou jakékoliv výšky podlaží</t>
  </si>
  <si>
    <t>m2</t>
  </si>
  <si>
    <t>CS ÚRS 2022 01</t>
  </si>
  <si>
    <t>-267224426</t>
  </si>
  <si>
    <t>Online PSC</t>
  </si>
  <si>
    <t>https://podminky.urs.cz/item/CS_URS_2022_01/952901221</t>
  </si>
  <si>
    <t>vyčištění místnosti DA po demontáži stávajícího DA</t>
  </si>
  <si>
    <t>11,7*5,8-2*0,6-2*2</t>
  </si>
  <si>
    <t>7</t>
  </si>
  <si>
    <t>997013511</t>
  </si>
  <si>
    <t>Odvoz suti a vybouraných hmot z meziskládky na skládku s naložením a se složením, na vzdálenost do 1 km</t>
  </si>
  <si>
    <t>t</t>
  </si>
  <si>
    <t>-172324999</t>
  </si>
  <si>
    <t>https://podminky.urs.cz/item/CS_URS_2022_01/997013511</t>
  </si>
  <si>
    <t>8</t>
  </si>
  <si>
    <t>99701365R6</t>
  </si>
  <si>
    <t>Poplatek za předání demontovaných komponent k recyklaci (kabelová trasa, nevyužité kabeláže a vodiče, ....)</t>
  </si>
  <si>
    <t>-614519190</t>
  </si>
  <si>
    <t>741_02</t>
  </si>
  <si>
    <t>Provizorní přepojení ATS po dobu montážních prací</t>
  </si>
  <si>
    <t>9</t>
  </si>
  <si>
    <t>741120845</t>
  </si>
  <si>
    <t>Demontáž vodičů izolovaných měděných uložených pevně plných a laněných s PVC pláštěm, bezhalogenových, ohniodolných průřezu žíly 240 až 300 mm2</t>
  </si>
  <si>
    <t>m</t>
  </si>
  <si>
    <t>-536898165</t>
  </si>
  <si>
    <t>https://podminky.urs.cz/item/CS_URS_2022_01/741120845</t>
  </si>
  <si>
    <t>demontáž odvodu z ATS po RN01 (12x NSGAFOU 1,8/3kV 1x300 )</t>
  </si>
  <si>
    <t>12*12</t>
  </si>
  <si>
    <t>10</t>
  </si>
  <si>
    <t>741123821</t>
  </si>
  <si>
    <t>Demontáž kabelů měděných uložených pevně plných kulatých počtu a průřezu žil 3x240 mm2, 3x185+95 až 240+120 mm2</t>
  </si>
  <si>
    <t>457101611</t>
  </si>
  <si>
    <t>https://podminky.urs.cz/item/CS_URS_2022_01/741123821</t>
  </si>
  <si>
    <t>demontáž přívodu napájeného z RH1.2 v rozsahu od ATS po RN01 (6x CYKY-J 3x240+120)</t>
  </si>
  <si>
    <t>6*12</t>
  </si>
  <si>
    <t>11</t>
  </si>
  <si>
    <t>741213847</t>
  </si>
  <si>
    <t>Demontáž kabelu z rozvodnice se zachováním funkčnosti silových, průřezu přes 25 mm2</t>
  </si>
  <si>
    <t>kus</t>
  </si>
  <si>
    <t>-1283200990</t>
  </si>
  <si>
    <t>https://podminky.urs.cz/item/CS_URS_2022_01/741213847</t>
  </si>
  <si>
    <t>6x CYKY-J 3x240+120</t>
  </si>
  <si>
    <t>12</t>
  </si>
  <si>
    <t>Součet</t>
  </si>
  <si>
    <t>741914823</t>
  </si>
  <si>
    <t>Demontáž nosných a doplňkových prvků žlabů bez stojiny a výložníků kovových, šířky do 500 mm</t>
  </si>
  <si>
    <t>-521008677</t>
  </si>
  <si>
    <t>https://podminky.urs.cz/item/CS_URS_2022_01/741914823</t>
  </si>
  <si>
    <t>demontáž kabelových žlabů v rozsahu ATS/RN01</t>
  </si>
  <si>
    <t>2*9</t>
  </si>
  <si>
    <t>13</t>
  </si>
  <si>
    <t>946112113</t>
  </si>
  <si>
    <t>Montáž pojízdných věží trubkových nebo dílcových s maximálním zatížením podlahy do 200 kg/m2 šířky přes 0,9 do 1,6 m, délky do 3,2 m, výšky přes 2,5 m do 3,5 m</t>
  </si>
  <si>
    <t>1499399488</t>
  </si>
  <si>
    <t>https://podminky.urs.cz/item/CS_URS_2022_01/946112113</t>
  </si>
  <si>
    <t>PSC</t>
  </si>
  <si>
    <t xml:space="preserve">Poznámka k souboru cen:_x000D_
1. Montáž lešení vyšších, než je uvedeno v souboru cen, se oceňuje individuálně, stejně tak jako konstrukce s vyšším požadovaným zatížením._x000D_
2. Pojízdná lešení do tunelů a pojízdná lešení s bočním vysunutím se oceňují individuálně._x000D_
</t>
  </si>
  <si>
    <t>lešení po dobu demontáží</t>
  </si>
  <si>
    <t>1+1</t>
  </si>
  <si>
    <t>14</t>
  </si>
  <si>
    <t>946112213</t>
  </si>
  <si>
    <t>Montáž pojízdných věží trubkových nebo dílcových s maximálním zatížením podlahy do 200 kg/m2 Příplatek za první a každý další den použití pojízdného lešení k ceně -2113</t>
  </si>
  <si>
    <t>745937321</t>
  </si>
  <si>
    <t>https://podminky.urs.cz/item/CS_URS_2022_01/946112213</t>
  </si>
  <si>
    <t>(1+1)*2</t>
  </si>
  <si>
    <t>741210211</t>
  </si>
  <si>
    <t>Montáž rozváděčů skříňových nebo panelových bez zapojení vodičů nedělitelných, hmotnosti do 500 kg</t>
  </si>
  <si>
    <t>-903821182</t>
  </si>
  <si>
    <t>https://podminky.urs.cz/item/CS_URS_2022_01/741210211</t>
  </si>
  <si>
    <t>umístění rozvaděče ATS vedle RN01</t>
  </si>
  <si>
    <t>741130014</t>
  </si>
  <si>
    <t>Ukončení vodičů izolovaných s označením a zapojením v rozváděči nebo na přístroji, průřezu žíly do 120 mm2</t>
  </si>
  <si>
    <t>-1898824912</t>
  </si>
  <si>
    <t>https://podminky.urs.cz/item/CS_URS_2022_01/741130014</t>
  </si>
  <si>
    <t>17</t>
  </si>
  <si>
    <t>741130017</t>
  </si>
  <si>
    <t>Ukončení vodičů izolovaných s označením a zapojením v rozváděči nebo na přístroji, průřezu žíly do 240 mm2</t>
  </si>
  <si>
    <t>1704242899</t>
  </si>
  <si>
    <t>https://podminky.urs.cz/item/CS_URS_2022_01/741130017</t>
  </si>
  <si>
    <t>6*3</t>
  </si>
  <si>
    <t>18</t>
  </si>
  <si>
    <t>741130018R</t>
  </si>
  <si>
    <t>Ukončení vodičů izolovaných s označením a zapojením v rozváděči nebo na přístroji, průřezu žíly do 300 mm2</t>
  </si>
  <si>
    <t>1282945102</t>
  </si>
  <si>
    <t>3*3+3</t>
  </si>
  <si>
    <t>19</t>
  </si>
  <si>
    <t>741810001</t>
  </si>
  <si>
    <t>Zkoušky a prohlídky elektrických rozvodů a zařízení celková prohlídka a vyhotovení revizní zprávy pro objem montážních prací do 100 tis. Kč</t>
  </si>
  <si>
    <t>1568728416</t>
  </si>
  <si>
    <t>https://podminky.urs.cz/item/CS_URS_2022_01/741810001</t>
  </si>
  <si>
    <t>výchozí revize prozatimního elektrického zařízení</t>
  </si>
  <si>
    <t>741_03</t>
  </si>
  <si>
    <t>Montáž nového záložního zdroje</t>
  </si>
  <si>
    <t>20</t>
  </si>
  <si>
    <t>7410301</t>
  </si>
  <si>
    <t>Doprava nového agregátu od výrobce + záchytné vany + rozvaděče ATS na místo instalace</t>
  </si>
  <si>
    <t>kpl</t>
  </si>
  <si>
    <t>1837817293</t>
  </si>
  <si>
    <t>7410302</t>
  </si>
  <si>
    <t>jeřáb do 20t - přemístění dieselagregátu, záchytné vany a rozvaděče ATS z vozidla do prostoru před strojovnou</t>
  </si>
  <si>
    <t>-200055214</t>
  </si>
  <si>
    <t>Poznámka k položce:_x000D_
jeřábnické práce vč. dopravy jeřábu na místo</t>
  </si>
  <si>
    <t>22</t>
  </si>
  <si>
    <t>7410303</t>
  </si>
  <si>
    <t>Přesun dieselagregátu, záchytné vany a rozvaděče ATS do strojovny</t>
  </si>
  <si>
    <t>1856657364</t>
  </si>
  <si>
    <t>23</t>
  </si>
  <si>
    <t>7410304</t>
  </si>
  <si>
    <t>Kompletní instalace a montáž agregátu, napojení agregátu na externí nádrž nafty, napojení na odvod spalin</t>
  </si>
  <si>
    <t>-1962798571</t>
  </si>
  <si>
    <t>24</t>
  </si>
  <si>
    <t>M</t>
  </si>
  <si>
    <t>35001</t>
  </si>
  <si>
    <t>dieselagregát 1380 kVA/400V (ESP dle ČSN ISO 8528-1, čl. 13.3.4), záruční doba min.60 měsíců</t>
  </si>
  <si>
    <t>128</t>
  </si>
  <si>
    <t>-560818795</t>
  </si>
  <si>
    <t xml:space="preserve">Poznámka k položce:_x000D_
Výkon záložního zdroje (standby):	1380 kVA (ESP dle ČSN ISO 8528-1, čl. 13.3.4)_x000D_
(v rámci zakázky je možno použít DA v rozsahu 1380 – 1400 kVA STB)_x000D_
Výkon záložního zdroje (prime):	1250 kVA / 1000 kW (PRP dle ČSN ISO 8528-1, čl. 13.3.2)_x000D_
Jmenovitý proud záložního zdroje:	1806 A  - 400/230 V (cos φ = 0,8)_x000D_
-soustrojí vyhovuje ISO 8528-1 až ISO 8528-10 a ISO 8528-13_x000D_
-výkonová charakteristika třídy G2 dle ISO 8528-1_x000D_
-palivo: nafta_x000D_
-motor v konfiguraci nízko emisní (fuel optimalized) nebo vyšší (Stage II)_x000D_
-nekapotované provedení_x000D_
-panel automatiky startu (min. IP43), jistič generátoru 2000A_x000D_
-motor osazen na společném rámu s generátorem a příslušenstvím_x000D_
-kompaktní zabudovaná bezpečnostní palivová nádrž s objemem minimálně 800 l, vybavená stavoznakem, signalizací minima, havarijního minima, maxima, havarijního maxima. Vše zobrazované na PLC panelu pro ovládání_x000D_
-pružný člen výfukového potrubí (průměr cca 250mm)_x000D_
-tlumič hluku_x000D_
-předehřev stroje_x000D_
-nabíječka, zdvojené startovací baterie (4x 200Ah)_x000D_
_x000D_
Rozměry nově osazovaného náhradního zdroje je nutno volit, tak aby jej bylo možno instalovat a osadit bez stavebních úprav vstupu nebo vnitřních prostor strojovny._x000D_
_x000D_
Záruční doba 60 měsíců_x000D_
_x000D_
</t>
  </si>
  <si>
    <t>výměry a popis dle TZ D.1.4.3-101</t>
  </si>
  <si>
    <t>25</t>
  </si>
  <si>
    <t>35004</t>
  </si>
  <si>
    <t>záchytná vana pod dieselagregát pro záchyt 100% provozních náplní</t>
  </si>
  <si>
    <t>32</t>
  </si>
  <si>
    <t>-1518602299</t>
  </si>
  <si>
    <t>26</t>
  </si>
  <si>
    <t>35006</t>
  </si>
  <si>
    <t>doprava + dodávka nafta na 1hod zkoušek (objem nafty dle dodávaného soustrojí)</t>
  </si>
  <si>
    <t>-167846997</t>
  </si>
  <si>
    <t>27</t>
  </si>
  <si>
    <t>7410305</t>
  </si>
  <si>
    <t>Montáž a zprovoznění modulů do automatiky DA</t>
  </si>
  <si>
    <t>-1116434994</t>
  </si>
  <si>
    <t>28</t>
  </si>
  <si>
    <t>35002</t>
  </si>
  <si>
    <t>modul GSM do automatiky dieselagregátu</t>
  </si>
  <si>
    <t>227344667</t>
  </si>
  <si>
    <t>Poznámka k položce:_x000D_
investor dodá SIM kartu</t>
  </si>
  <si>
    <t>29</t>
  </si>
  <si>
    <t>35003</t>
  </si>
  <si>
    <t>modul LAN do automatiky dieselagregátu vč. SW pro prohlížení parametrů nabízených dálkovým dohledem</t>
  </si>
  <si>
    <t>-958749271</t>
  </si>
  <si>
    <t>30</t>
  </si>
  <si>
    <t>741120313</t>
  </si>
  <si>
    <t>Montáž vodičů izolovaných měděných bez ukončení uložených pevně plných a laněných s PVC pláštěm, bezhalogenových, ohniodolných (např. CY, CHAH-V) průřezu žíly 240 až 300 mm2</t>
  </si>
  <si>
    <t>1912488081</t>
  </si>
  <si>
    <t>https://podminky.urs.cz/item/CS_URS_2022_01/741120313</t>
  </si>
  <si>
    <t>propoj mezi ATS a DA 12x NSGAFOU 1,8/3kV 1x300</t>
  </si>
  <si>
    <t>"ATS + trasa ve žlabu + DA" (1,5+5+1,5)*12</t>
  </si>
  <si>
    <t>Mezisoučet</t>
  </si>
  <si>
    <t>zpětná montáž odvodu z ATS po RN01 (12x NSGAFOU 1,8/3kV 1x300 )</t>
  </si>
  <si>
    <t>31</t>
  </si>
  <si>
    <t>3026826</t>
  </si>
  <si>
    <t>kabel pryžový NSGAFÖU 1,8/3 kV 1x300</t>
  </si>
  <si>
    <t>1964065036</t>
  </si>
  <si>
    <t>504483896</t>
  </si>
  <si>
    <t>demontáž z provizorního ATS</t>
  </si>
  <si>
    <t>12x NSGAFOU 1,8/3kV 1x300</t>
  </si>
  <si>
    <t>33</t>
  </si>
  <si>
    <t>741122634</t>
  </si>
  <si>
    <t>Montáž kabelů měděných bez ukončení uložených pevně plných kulatých nebo bezhalogenových (např. CYKY) počtu a průřezu žil 3x185+95 až 240+120 mm2</t>
  </si>
  <si>
    <t>1654678028</t>
  </si>
  <si>
    <t>https://podminky.urs.cz/item/CS_URS_2022_01/741122634</t>
  </si>
  <si>
    <t>zpětná montáž přívodu napájeného z RH1.2 do ATS (6x CYKY-J 3x240+120)</t>
  </si>
  <si>
    <t>34</t>
  </si>
  <si>
    <t>1317575381</t>
  </si>
  <si>
    <t>přívody CYKY 3x240+120</t>
  </si>
  <si>
    <t>vodiče OP</t>
  </si>
  <si>
    <t>4*2</t>
  </si>
  <si>
    <t>35</t>
  </si>
  <si>
    <t>-194639005</t>
  </si>
  <si>
    <t>36</t>
  </si>
  <si>
    <t>1109876796</t>
  </si>
  <si>
    <t>odvod z ATS do RN01 - 12x NSGAFOU 1,8/3kV 1x300</t>
  </si>
  <si>
    <t>propoj ATS/DA 12x NSGAFOU 1,8/3kV 1x300</t>
  </si>
  <si>
    <t>2*12</t>
  </si>
  <si>
    <t>37</t>
  </si>
  <si>
    <t>-1574273986</t>
  </si>
  <si>
    <t>výměra dle D.1.4.3-101</t>
  </si>
  <si>
    <t>"ATS" 1</t>
  </si>
  <si>
    <t>38</t>
  </si>
  <si>
    <t>35005</t>
  </si>
  <si>
    <t>rozváděč ATS automatického záskoku diesel - síť, skříňový, oceloplechový, In= 2000 A, min. Ik“ = 31,5 kA, krytí min. IP43</t>
  </si>
  <si>
    <t>-609426912</t>
  </si>
  <si>
    <t>Poznámka k položce:_x000D_
jmenovitý proud a nastavení redukovaného proudu bude nastaveno dle výkonu dodávaného agregátu</t>
  </si>
  <si>
    <t>39</t>
  </si>
  <si>
    <t>741811021</t>
  </si>
  <si>
    <t>Zkoušky a prohlídky rozvodných zařízení oživení jednoho pole rozváděče zhotoveného subdodavatelem v podmínkách externí montáže se složitou výstrojí</t>
  </si>
  <si>
    <t>1279131975</t>
  </si>
  <si>
    <t>https://podminky.urs.cz/item/CS_URS_2022_01/741811021</t>
  </si>
  <si>
    <t>rozvaděč ATS</t>
  </si>
  <si>
    <t>40</t>
  </si>
  <si>
    <t>741910415</t>
  </si>
  <si>
    <t>Montáž žlabů bez stojiny a výložníků kovových s podpěrkami a příslušenstvím bez víka, šířky do 500 mm</t>
  </si>
  <si>
    <t>2073899500</t>
  </si>
  <si>
    <t>https://podminky.urs.cz/item/CS_URS_2022_01/741910415</t>
  </si>
  <si>
    <t>propojení mezi DA a ATS (předpokládá se, že ATS bude osazen vedle DA)</t>
  </si>
  <si>
    <t>zpětná montáž kabelových žlabů v rozsahu ATS/RN01</t>
  </si>
  <si>
    <t>41</t>
  </si>
  <si>
    <t>KZ100x250</t>
  </si>
  <si>
    <t>trasa kabelovým perforovaným/drátěným žlabem bez víka, zinkovaný, šířka 250 x výška 100 mm, kompletní trasa dle předpisu výrobce</t>
  </si>
  <si>
    <t>-568065930</t>
  </si>
  <si>
    <t>0,8*10 'Přepočtené koeficientem množství</t>
  </si>
  <si>
    <t>42</t>
  </si>
  <si>
    <t>741410003</t>
  </si>
  <si>
    <t>Montáž uzemňovacího vedení s upevněním, propojením a připojením pomocí svorek na povrchu drátu nebo lana Ø do 10 mm</t>
  </si>
  <si>
    <t>737605276</t>
  </si>
  <si>
    <t>https://podminky.urs.cz/item/CS_URS_2022_01/741410003</t>
  </si>
  <si>
    <t>doplnění napojení vana a DA na SEBT</t>
  </si>
  <si>
    <t>43</t>
  </si>
  <si>
    <t>35441072</t>
  </si>
  <si>
    <t>drát D 8mm FeZn pro hromosvod</t>
  </si>
  <si>
    <t>-1326379224</t>
  </si>
  <si>
    <t>5*0,4 'Přepočtené koeficientem množství</t>
  </si>
  <si>
    <t>44</t>
  </si>
  <si>
    <t>741120307</t>
  </si>
  <si>
    <t>Montáž vodičů izolovaných měděných bez ukončení uložených pevně plných a laněných s PVC pláštěm, bezhalogenových, ohniodolných (např. CY, CHAH-V) průřezu žíly 95 až 120 mm2</t>
  </si>
  <si>
    <t>-183631161</t>
  </si>
  <si>
    <t>https://podminky.urs.cz/item/CS_URS_2022_01/741120307</t>
  </si>
  <si>
    <t>napojení DA, ATS na ekvipotencionální pospojování</t>
  </si>
  <si>
    <t>45</t>
  </si>
  <si>
    <t>34141035</t>
  </si>
  <si>
    <t>vodič propojovací flexibilní jádro Cu lanované izolace PVC 450/750V (H07V-K) 1x120mm2</t>
  </si>
  <si>
    <t>-1519199834</t>
  </si>
  <si>
    <t>46</t>
  </si>
  <si>
    <t>751510023</t>
  </si>
  <si>
    <t>Vzduchotechnické potrubí z pozinkovaného plechu čtyřhranné s přírubou, průřezu přes 3,14 m2</t>
  </si>
  <si>
    <t>-250675098</t>
  </si>
  <si>
    <t>https://podminky.urs.cz/item/CS_URS_2022_01/751510023</t>
  </si>
  <si>
    <t xml:space="preserve">Poznámka k souboru cen:_x000D_
1. V cenách jsou započteny i náklady na dodání a montáž trub včetně tvarovek._x000D_
2. V cenách -0010 až -0023 jsou započteny i náklady na: a) dodání a osazení přírubových lišt, b) tmelení akrylátovým tmelem._x000D_
3. V cenách -0041 až -0053 nejsou započteny náklady na příruby, spoje jsou prováděné pomocí spojek._x000D_
</t>
  </si>
  <si>
    <t>Poznámka k položce:_x000D_
(čtyřhranné, šikmé, VZT potrubí pozinkované, přechod pro napojení ventilace DA na stávající potrubí 1900x1900mm)</t>
  </si>
  <si>
    <t>výměra dle D.1.4.3-202</t>
  </si>
  <si>
    <t>napojení ventilace DA na redukční díl  a propojení na stávající potrubí VZT</t>
  </si>
  <si>
    <t>47</t>
  </si>
  <si>
    <t>1660874833</t>
  </si>
  <si>
    <t>lešení po dobu montáží</t>
  </si>
  <si>
    <t>(1+1)*3</t>
  </si>
  <si>
    <t>48</t>
  </si>
  <si>
    <t>946112813</t>
  </si>
  <si>
    <t>Demontáž pojízdných věží trubkových nebo dílcových s maximálním zatížením podlahy do 200 kg/m2 šířky přes 0,9 do 1,6 m, délky do 3,2 m, výšky přes 2,5 m do 3,5 m</t>
  </si>
  <si>
    <t>-1685999297</t>
  </si>
  <si>
    <t>https://podminky.urs.cz/item/CS_URS_2022_01/946112813</t>
  </si>
  <si>
    <t xml:space="preserve">Poznámka k souboru cen:_x000D_
1. Demontáž lešení vyšších, než je uvedeno v souboru cen, se oceňuje individuálně, stejně tak jako konstrukce s vyšším požadovaným zatížením._x000D_
</t>
  </si>
  <si>
    <t>49</t>
  </si>
  <si>
    <t>510175300</t>
  </si>
  <si>
    <t>vyčištění místnosti DA před předáním</t>
  </si>
  <si>
    <t>11,7*5,8-2*0,6-2*2-2*6</t>
  </si>
  <si>
    <t>50</t>
  </si>
  <si>
    <t>pod_mt</t>
  </si>
  <si>
    <t>podružný materiál na zakázku</t>
  </si>
  <si>
    <t>1201987985</t>
  </si>
  <si>
    <t>Poznámka k položce:_x000D_
Dle všeobecných podmínek ceníku VP 800-741, příloha č.4 se jedná o drobný jednicový materiál, jehož podíl na celkových nákladech je malý proto se jednotlivě nespecifikuje. Oceňuje se 3% přirážkou k ceně nosného materiálu._x000D_
_x000D_
SEZNAM PODRUŽNÝCH MATERIÁLŮ:_x000D_
vývodky, spojky vodičové do 16mm2, spojníky_x000D_
sponky, příchytky, lišty niedax, hmoždinky PVC_x000D_
izolanty_x000D_
drobné výrobky z plastů a pryže_x000D_
drát vázací a svařovací_x000D_
elektrody_x000D_
pásky z elektrovodného hliníku_x000D_
cín_x000D_
pájka na hliník_x000D_
výrobky pro svařování a pájení_x000D_
plyny na svařování a pájení_x000D_
odmašťovače_x000D_
izolační hmoty_x000D_
lepidla a tmely_x000D_
kyseliny a odrezovače_x000D_
nátěrové hmoty pro drobné opravy_x000D_
kabelová oka a spojky do 16mm2_x000D_
materiál označovací, např. štítky, _x000D_
spojovací materiál (nýty, vruty, hřebíky, šrouby a matice do M16</t>
  </si>
  <si>
    <t>51</t>
  </si>
  <si>
    <t>998741201</t>
  </si>
  <si>
    <t>Přesun hmot pro silnoproud stanovený procentní sazbou (%) z ceny vodorovná dopravní vzdálenost do 50 m v objektech výšky do 6 m</t>
  </si>
  <si>
    <t>%</t>
  </si>
  <si>
    <t>-1580659416</t>
  </si>
  <si>
    <t>https://podminky.urs.cz/item/CS_URS_2022_01/998741201</t>
  </si>
  <si>
    <t>52</t>
  </si>
  <si>
    <t>953460356</t>
  </si>
  <si>
    <t>Poznámka k položce:_x000D_
výchozí revize elektrické instalace dle ČSN 33 1500 a ČSN 33 2000-6 ed.2_x000D_
_x000D_
3x výtisk zprávy o revizi</t>
  </si>
  <si>
    <t>741_04</t>
  </si>
  <si>
    <t>Oprava hromosvodu dle D.1.4.3-203</t>
  </si>
  <si>
    <t>53</t>
  </si>
  <si>
    <t>741420001</t>
  </si>
  <si>
    <t>Montáž hromosvodného vedení svodových drátů nebo lan s podpěrami, Ø do 10 mm</t>
  </si>
  <si>
    <t>-107050664</t>
  </si>
  <si>
    <t>https://podminky.urs.cz/item/CS_URS_2022_01/741420001</t>
  </si>
  <si>
    <t>oprava hromosvodu na střeše</t>
  </si>
  <si>
    <t>54</t>
  </si>
  <si>
    <t>1815058635</t>
  </si>
  <si>
    <t>18*0,4 'Přepočtené koeficientem množství</t>
  </si>
  <si>
    <t>55</t>
  </si>
  <si>
    <t>535</t>
  </si>
  <si>
    <t>podstavec betonový 9kg k upevnění izolační tyče</t>
  </si>
  <si>
    <t>94678099</t>
  </si>
  <si>
    <t>56</t>
  </si>
  <si>
    <t>741420121</t>
  </si>
  <si>
    <t>Montáž oddáleného vedení izolační tyče</t>
  </si>
  <si>
    <t>-1285485293</t>
  </si>
  <si>
    <t>https://podminky.urs.cz/item/CS_URS_2022_01/741420121</t>
  </si>
  <si>
    <t>izolační tyče</t>
  </si>
  <si>
    <t>57</t>
  </si>
  <si>
    <t>140</t>
  </si>
  <si>
    <t>izolační tyč pro vodiče, průměr tyče d16mm, koncovka FeZn, délka 40cm + založení do podstavce</t>
  </si>
  <si>
    <t>1947504439</t>
  </si>
  <si>
    <t>58</t>
  </si>
  <si>
    <t>741420021</t>
  </si>
  <si>
    <t>Montáž hromosvodného vedení svorek se 2 šrouby</t>
  </si>
  <si>
    <t>1097583222</t>
  </si>
  <si>
    <t>https://podminky.urs.cz/item/CS_URS_2022_01/741420021</t>
  </si>
  <si>
    <t>4+2</t>
  </si>
  <si>
    <t>59</t>
  </si>
  <si>
    <t>35441885</t>
  </si>
  <si>
    <t>svorka spojovací pro lano D 8-10mm</t>
  </si>
  <si>
    <t>1229304268</t>
  </si>
  <si>
    <t>60</t>
  </si>
  <si>
    <t>741420054</t>
  </si>
  <si>
    <t>Montáž hromosvodného vedení ochranných prvků tvarování prvků</t>
  </si>
  <si>
    <t>1355706017</t>
  </si>
  <si>
    <t>https://podminky.urs.cz/item/CS_URS_2022_01/741420054</t>
  </si>
  <si>
    <t>11+2+2</t>
  </si>
  <si>
    <t>61</t>
  </si>
  <si>
    <t>044002000</t>
  </si>
  <si>
    <t>Revize</t>
  </si>
  <si>
    <t>1024</t>
  </si>
  <si>
    <t>1948649740</t>
  </si>
  <si>
    <t>https://podminky.urs.cz/item/CS_URS_2022_01/044002000</t>
  </si>
  <si>
    <t>Poznámka k položce:_x000D_
mimořádná revize opraveného hromosvodu nad strojovnou DA</t>
  </si>
  <si>
    <t>742</t>
  </si>
  <si>
    <t>Elektroinstalace - slaboproud</t>
  </si>
  <si>
    <t>62</t>
  </si>
  <si>
    <t>742121001</t>
  </si>
  <si>
    <t>Montáž kabelů sdělovacích pro vnitřní rozvody počtu žil do 15</t>
  </si>
  <si>
    <t>-1444565629</t>
  </si>
  <si>
    <t>https://podminky.urs.cz/item/CS_URS_2022_01/742121001</t>
  </si>
  <si>
    <t>stažení stávajícího datového kabelu z rozvodny NN do strojovny DA</t>
  </si>
  <si>
    <t>propojení datová zásuvka / karta LAN</t>
  </si>
  <si>
    <t>63</t>
  </si>
  <si>
    <t>34121263</t>
  </si>
  <si>
    <t>kabel bezhalogenový datový, jádro Cu laněné, UTP kategorie 6</t>
  </si>
  <si>
    <t>762471550</t>
  </si>
  <si>
    <t>12,5*1,2 'Přepočtené koeficientem množství</t>
  </si>
  <si>
    <t>64</t>
  </si>
  <si>
    <t>742001</t>
  </si>
  <si>
    <t>Montáž konektoru RJ45 Cat.6, UTP, nestíněný na lanko</t>
  </si>
  <si>
    <t>417360365</t>
  </si>
  <si>
    <t>65</t>
  </si>
  <si>
    <t>3545250</t>
  </si>
  <si>
    <t>Konektor RJ45 Cat.6, UTP, nestíněný na lanko</t>
  </si>
  <si>
    <t>2073829978</t>
  </si>
  <si>
    <t>66</t>
  </si>
  <si>
    <t>741110101</t>
  </si>
  <si>
    <t>Montáž trubek pancéřových elektroinstalačních s nasunutím nebo našroubováním do krabic plastových tuhých, uložených pevně, Ø přes 16 do 23 mm</t>
  </si>
  <si>
    <t>847944871</t>
  </si>
  <si>
    <t>https://podminky.urs.cz/item/CS_URS_2022_01/741110101</t>
  </si>
  <si>
    <t>67</t>
  </si>
  <si>
    <t>34571107R01</t>
  </si>
  <si>
    <t>trubka elektroinstalační tuhá bezhalogenová d20mm</t>
  </si>
  <si>
    <t>-99208840</t>
  </si>
  <si>
    <t>68</t>
  </si>
  <si>
    <t>tr01</t>
  </si>
  <si>
    <t>příchytka bezhalogenová pro tuhé elektroinstalační trubky, montáž na povrch</t>
  </si>
  <si>
    <t>77517688</t>
  </si>
  <si>
    <t>69</t>
  </si>
  <si>
    <t>742330041</t>
  </si>
  <si>
    <t>Montáž strukturované kabeláže zásuvek datových pod omítku, do nábytku, do parapetního žlabu nebo podlahové krabice jednozásuvky</t>
  </si>
  <si>
    <t>1098736774</t>
  </si>
  <si>
    <t>https://podminky.urs.cz/item/CS_URS_2022_01/742330041</t>
  </si>
  <si>
    <t>70</t>
  </si>
  <si>
    <t>1xRJ45 C6</t>
  </si>
  <si>
    <t>Zásuvka komunikační 1xRJ, Cat.6, UTP - kompletní, na povrch</t>
  </si>
  <si>
    <t>436955459</t>
  </si>
  <si>
    <t>71</t>
  </si>
  <si>
    <t>742330051</t>
  </si>
  <si>
    <t>Montáž strukturované kabeláže zásuvek datových popis portu zásuvky</t>
  </si>
  <si>
    <t>380277334</t>
  </si>
  <si>
    <t>https://podminky.urs.cz/item/CS_URS_2022_01/742330051</t>
  </si>
  <si>
    <t>72</t>
  </si>
  <si>
    <t>741920245</t>
  </si>
  <si>
    <t>Protipožární ucpávky samostatných kabelů prostup stěnou, tloušťky do 100 mm tmelem požární odolnost EI 90, průměr kabelu do 21 mm</t>
  </si>
  <si>
    <t>-505673110</t>
  </si>
  <si>
    <t>https://podminky.urs.cz/item/CS_URS_2022_01/741920245</t>
  </si>
  <si>
    <t>HZS</t>
  </si>
  <si>
    <t>Hodinové zúčtovací sazby</t>
  </si>
  <si>
    <t>73</t>
  </si>
  <si>
    <t>HZS2232</t>
  </si>
  <si>
    <t>Hodinové zúčtovací sazby profesí PSV provádění stavebních instalací elektrikář odborný</t>
  </si>
  <si>
    <t>hod</t>
  </si>
  <si>
    <t>512</t>
  </si>
  <si>
    <t>-1903142076</t>
  </si>
  <si>
    <t>https://podminky.urs.cz/item/CS_URS_2022_01/HZS2232</t>
  </si>
  <si>
    <t>spolupráce s revizním technikem</t>
  </si>
  <si>
    <t>VRN</t>
  </si>
  <si>
    <t>Vedlejší rozpočtové náklady</t>
  </si>
  <si>
    <t>VRN1</t>
  </si>
  <si>
    <t>Průzkumné, geodetické a projektové práce</t>
  </si>
  <si>
    <t>74</t>
  </si>
  <si>
    <t>013254000</t>
  </si>
  <si>
    <t>Dokumentace skutečného provedení stavby</t>
  </si>
  <si>
    <t>-1850512372</t>
  </si>
  <si>
    <t>https://podminky.urs.cz/item/CS_URS_2022_01/013254000</t>
  </si>
  <si>
    <t>Poznámka k položce:_x000D_
Počet tiskových paré DSPS:_x000D_
_x000D_
3x tištěné paré_x000D_
2x digitálně na CD/DVD  (dwg, doc + pdf)</t>
  </si>
  <si>
    <t>75</t>
  </si>
  <si>
    <t>013294000</t>
  </si>
  <si>
    <t>Ostatní dokumentace - výrobní a dílenská dokumentace dodávaných výrobků a zařízení</t>
  </si>
  <si>
    <t>1203070861</t>
  </si>
  <si>
    <t>https://podminky.urs.cz/item/CS_URS_2022_01/013294000</t>
  </si>
  <si>
    <t>Poznámka k položce:_x000D_
- rozvaděč ATS</t>
  </si>
  <si>
    <t>VRN4</t>
  </si>
  <si>
    <t>Inženýrská činnost</t>
  </si>
  <si>
    <t>76</t>
  </si>
  <si>
    <t>049103000</t>
  </si>
  <si>
    <t>Náklady vzniklé v souvislosti s realizací stavby</t>
  </si>
  <si>
    <t>1513897844</t>
  </si>
  <si>
    <t>https://podminky.urs.cz/item/CS_URS_2022_01/049103000</t>
  </si>
  <si>
    <t>"koordinační činnost zhotovitel / uživatel v rámci vypínání elektrické energie pro přepojování DA" 1+1</t>
  </si>
  <si>
    <t>77</t>
  </si>
  <si>
    <t>049303000</t>
  </si>
  <si>
    <t>Náklady vzniklé v souvislosti s předáním stavby</t>
  </si>
  <si>
    <t>1466884565</t>
  </si>
  <si>
    <t>https://podminky.urs.cz/item/CS_URS_2022_01/049303000</t>
  </si>
  <si>
    <t>Poznámka k položce:_x000D_
Zajištění a kompletace dokladů potřebných ke konečnému předání dokončeného díla dle SoD - viz. TZ D.1.4.3-101, čl.8.3</t>
  </si>
  <si>
    <t>VRN6</t>
  </si>
  <si>
    <t>Územní vlivy</t>
  </si>
  <si>
    <t>78</t>
  </si>
  <si>
    <t>063303000</t>
  </si>
  <si>
    <t>Práce ve výškách, v hloubkách</t>
  </si>
  <si>
    <t>1545985327</t>
  </si>
  <si>
    <t>https://podminky.urs.cz/item/CS_URS_2022_01/063303000</t>
  </si>
  <si>
    <t>Poznámka k položce:_x000D_
zajištění opatření k zabránění pádu zaměstnanců z výšky na pracovišti ležícím ve výšce nad 1,5 m dle požadavků NV 362/2005 Sb.</t>
  </si>
  <si>
    <t>VRN9</t>
  </si>
  <si>
    <t>Ostatní náklady</t>
  </si>
  <si>
    <t>79</t>
  </si>
  <si>
    <t>092103001</t>
  </si>
  <si>
    <t>Náklady na zkušební provoz</t>
  </si>
  <si>
    <t>1861311617</t>
  </si>
  <si>
    <t>https://podminky.urs.cz/item/CS_URS_2022_01/092103001</t>
  </si>
  <si>
    <t>Poznámka k položce:_x000D_
(elektrikář odborný)_x000D_
- zkušební provoz agregátu v koordinaci s elektroúdržbou_x000D_
- vč. zkoušek bezpečného zastavení a TOTAL STOP rozvodny_x000D_
- nafta pro zkušební provoz ceněnan samostatně</t>
  </si>
  <si>
    <t>80</t>
  </si>
  <si>
    <t>092203000</t>
  </si>
  <si>
    <t>Náklady na zaškolení</t>
  </si>
  <si>
    <t>-441843880</t>
  </si>
  <si>
    <t>https://podminky.urs.cz/item/CS_URS_2022_01/092203000</t>
  </si>
  <si>
    <t>Poznámka k položce:_x000D_
prokazatelné zaškolení max. 4 osob uživatele_x000D_
- agregát_x000D_
- dálkový dohled_x000D_
- GSM</t>
  </si>
  <si>
    <t>02 - Pravidelné servisní prohlídky</t>
  </si>
  <si>
    <t xml:space="preserve">    741_P05 - Servisní prohlídky malé</t>
  </si>
  <si>
    <t xml:space="preserve">    741_P1 - Servisní prohlídky velké</t>
  </si>
  <si>
    <t>741_P05</t>
  </si>
  <si>
    <t>Servisní prohlídky malé</t>
  </si>
  <si>
    <t>741P05001</t>
  </si>
  <si>
    <t>Servisní profylaktická prohlídka malá / půlroční</t>
  </si>
  <si>
    <t>-1756235785</t>
  </si>
  <si>
    <t>Poznámka k položce:_x000D_
Požadovaný rozsah prací:_x000D_
_x000D_
Kontrola a doplnění množství oleje, kontrola a vyčištění vzduchových filtrů, kontrola napnutí klínových řemenů, ekologické vany a jímky, kontrola snímačů, regulátorů, alternátoru, startéru a startovacích akumulátorů, kontrola palivového čerpadla, předehřevu, kontrola těsnosti výfukového potrubí. Dotažení spojů, kontrola silových částí a kabelového vedení. Kontrola průchodnosti větrání, protidešťových žaluzií a vzduchotechniky. Kontrola upevnění pohyblivých částí, servopohonů, kabelových průchodů a ukostření soustrojí. Stažení údajů o provozu generátoru z řídící jednotky, jejich analýza, kontrola jednotlivých režimů, kontrola monitorovacího zařízení, havarijních a měřících čidel, měřících přístrojů. Kontrola svorkovnic a utažení šroubů na spojích, kontrola dálkového monitoringu, vnější kontrola silových částí.</t>
  </si>
  <si>
    <t>prohlídka po dobu 5let</t>
  </si>
  <si>
    <t>Cena za servisní práce je po dobu záruky (5let) neměnná</t>
  </si>
  <si>
    <t>741_P1</t>
  </si>
  <si>
    <t>Servisní prohlídky velké</t>
  </si>
  <si>
    <t>741P1001</t>
  </si>
  <si>
    <t>Servisní prohlídka velká / roční</t>
  </si>
  <si>
    <t>-430827263</t>
  </si>
  <si>
    <t>Poznámka k položce:_x000D_
Požadovaný rozsah prací:_x000D_
_x000D_
Výměna oleje, olejových, palivových a vzduchových filtrů, výměna chladicího media, seřízení otáček._x000D_
_x000D_
Kontrola a doplnění množství oleje, kontrola a vyčištění vzduchových filtrů, kontrola napnutí klínových řemenů, ekologické vany a jímky, kontrola snímačů, regulátorů, alternátoru, startéru a startovacích akumulátorů, kontrola palivového čerpadla, předehřevu, kontrola těsnosti výfukového potrubí. Dotažení spojů, kontrola silových částí a kabelového vedení. Kontrola průchodnosti větrání, protidešťových žaluzií a vzduchotechniky. Kontrola upevnění pohyblivých částí, servopohonů, kabelových průchodů a ukostření soustrojí. Stažení údajů o provozu generátoru z řídící jednotky, jejich analýza, kontrola jednotlivých režimů, kontrola monitorovacího zařízení, havarijních a měřících čidel, měřících přístrojů. Kontrola svorkovnic a utažení šroubů na spojích, kontrola dálkového monitoringu, vnější kontrola silových částí.</t>
  </si>
  <si>
    <t>741P1002</t>
  </si>
  <si>
    <t>spotřební materiál (olej, chladivo, filtry, pomocný materiál)</t>
  </si>
  <si>
    <t>1527563420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</si>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</sst>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8" fillId="2" borderId="20" xfId="0" applyFont="1" applyFill="1" applyBorder="1" applyAlignment="1" applyProtection="1">
      <alignment horizontal="left" vertical="center"/>
      <protection locked="0"/>
    </xf>
    <xf numFmtId="0" fontId="38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741120313" TargetMode="External"/><Relationship Id="rId18" Type="http://schemas.openxmlformats.org/officeDocument/2006/relationships/hyperlink" Target="https://podminky.urs.cz/item/CS_URS_2022_01/741210211" TargetMode="External"/><Relationship Id="rId26" Type="http://schemas.openxmlformats.org/officeDocument/2006/relationships/hyperlink" Target="https://podminky.urs.cz/item/CS_URS_2022_01/952901221" TargetMode="External"/><Relationship Id="rId39" Type="http://schemas.openxmlformats.org/officeDocument/2006/relationships/hyperlink" Target="https://podminky.urs.cz/item/CS_URS_2022_01/HZS2232" TargetMode="External"/><Relationship Id="rId21" Type="http://schemas.openxmlformats.org/officeDocument/2006/relationships/hyperlink" Target="https://podminky.urs.cz/item/CS_URS_2022_01/741410003" TargetMode="External"/><Relationship Id="rId34" Type="http://schemas.openxmlformats.org/officeDocument/2006/relationships/hyperlink" Target="https://podminky.urs.cz/item/CS_URS_2022_01/742121001" TargetMode="External"/><Relationship Id="rId42" Type="http://schemas.openxmlformats.org/officeDocument/2006/relationships/hyperlink" Target="https://podminky.urs.cz/item/CS_URS_2022_01/049103000" TargetMode="External"/><Relationship Id="rId47" Type="http://schemas.openxmlformats.org/officeDocument/2006/relationships/drawing" Target="../drawings/drawing2.xml"/><Relationship Id="rId7" Type="http://schemas.openxmlformats.org/officeDocument/2006/relationships/hyperlink" Target="https://podminky.urs.cz/item/CS_URS_2022_01/946112113" TargetMode="External"/><Relationship Id="rId2" Type="http://schemas.openxmlformats.org/officeDocument/2006/relationships/hyperlink" Target="https://podminky.urs.cz/item/CS_URS_2022_01/997013511" TargetMode="External"/><Relationship Id="rId16" Type="http://schemas.openxmlformats.org/officeDocument/2006/relationships/hyperlink" Target="https://podminky.urs.cz/item/CS_URS_2022_01/741130014" TargetMode="External"/><Relationship Id="rId29" Type="http://schemas.openxmlformats.org/officeDocument/2006/relationships/hyperlink" Target="https://podminky.urs.cz/item/CS_URS_2022_01/741420001" TargetMode="External"/><Relationship Id="rId1" Type="http://schemas.openxmlformats.org/officeDocument/2006/relationships/hyperlink" Target="https://podminky.urs.cz/item/CS_URS_2022_01/952901221" TargetMode="External"/><Relationship Id="rId6" Type="http://schemas.openxmlformats.org/officeDocument/2006/relationships/hyperlink" Target="https://podminky.urs.cz/item/CS_URS_2022_01/741914823" TargetMode="External"/><Relationship Id="rId11" Type="http://schemas.openxmlformats.org/officeDocument/2006/relationships/hyperlink" Target="https://podminky.urs.cz/item/CS_URS_2022_01/741130017" TargetMode="External"/><Relationship Id="rId24" Type="http://schemas.openxmlformats.org/officeDocument/2006/relationships/hyperlink" Target="https://podminky.urs.cz/item/CS_URS_2022_01/946112213" TargetMode="External"/><Relationship Id="rId32" Type="http://schemas.openxmlformats.org/officeDocument/2006/relationships/hyperlink" Target="https://podminky.urs.cz/item/CS_URS_2022_01/741420054" TargetMode="External"/><Relationship Id="rId37" Type="http://schemas.openxmlformats.org/officeDocument/2006/relationships/hyperlink" Target="https://podminky.urs.cz/item/CS_URS_2022_01/742330051" TargetMode="External"/><Relationship Id="rId40" Type="http://schemas.openxmlformats.org/officeDocument/2006/relationships/hyperlink" Target="https://podminky.urs.cz/item/CS_URS_2022_01/013254000" TargetMode="External"/><Relationship Id="rId45" Type="http://schemas.openxmlformats.org/officeDocument/2006/relationships/hyperlink" Target="https://podminky.urs.cz/item/CS_URS_2022_01/092103001" TargetMode="External"/><Relationship Id="rId5" Type="http://schemas.openxmlformats.org/officeDocument/2006/relationships/hyperlink" Target="https://podminky.urs.cz/item/CS_URS_2022_01/741213847" TargetMode="External"/><Relationship Id="rId15" Type="http://schemas.openxmlformats.org/officeDocument/2006/relationships/hyperlink" Target="https://podminky.urs.cz/item/CS_URS_2022_01/741122634" TargetMode="External"/><Relationship Id="rId23" Type="http://schemas.openxmlformats.org/officeDocument/2006/relationships/hyperlink" Target="https://podminky.urs.cz/item/CS_URS_2022_01/751510023" TargetMode="External"/><Relationship Id="rId28" Type="http://schemas.openxmlformats.org/officeDocument/2006/relationships/hyperlink" Target="https://podminky.urs.cz/item/CS_URS_2022_01/741810001" TargetMode="External"/><Relationship Id="rId36" Type="http://schemas.openxmlformats.org/officeDocument/2006/relationships/hyperlink" Target="https://podminky.urs.cz/item/CS_URS_2022_01/742330041" TargetMode="External"/><Relationship Id="rId10" Type="http://schemas.openxmlformats.org/officeDocument/2006/relationships/hyperlink" Target="https://podminky.urs.cz/item/CS_URS_2022_01/741130014" TargetMode="External"/><Relationship Id="rId19" Type="http://schemas.openxmlformats.org/officeDocument/2006/relationships/hyperlink" Target="https://podminky.urs.cz/item/CS_URS_2022_01/741811021" TargetMode="External"/><Relationship Id="rId31" Type="http://schemas.openxmlformats.org/officeDocument/2006/relationships/hyperlink" Target="https://podminky.urs.cz/item/CS_URS_2022_01/741420021" TargetMode="External"/><Relationship Id="rId44" Type="http://schemas.openxmlformats.org/officeDocument/2006/relationships/hyperlink" Target="https://podminky.urs.cz/item/CS_URS_2022_01/063303000" TargetMode="External"/><Relationship Id="rId4" Type="http://schemas.openxmlformats.org/officeDocument/2006/relationships/hyperlink" Target="https://podminky.urs.cz/item/CS_URS_2022_01/741123821" TargetMode="External"/><Relationship Id="rId9" Type="http://schemas.openxmlformats.org/officeDocument/2006/relationships/hyperlink" Target="https://podminky.urs.cz/item/CS_URS_2022_01/741210211" TargetMode="External"/><Relationship Id="rId14" Type="http://schemas.openxmlformats.org/officeDocument/2006/relationships/hyperlink" Target="https://podminky.urs.cz/item/CS_URS_2022_01/741213847" TargetMode="External"/><Relationship Id="rId22" Type="http://schemas.openxmlformats.org/officeDocument/2006/relationships/hyperlink" Target="https://podminky.urs.cz/item/CS_URS_2022_01/741120307" TargetMode="External"/><Relationship Id="rId27" Type="http://schemas.openxmlformats.org/officeDocument/2006/relationships/hyperlink" Target="https://podminky.urs.cz/item/CS_URS_2022_01/998741201" TargetMode="External"/><Relationship Id="rId30" Type="http://schemas.openxmlformats.org/officeDocument/2006/relationships/hyperlink" Target="https://podminky.urs.cz/item/CS_URS_2022_01/741420121" TargetMode="External"/><Relationship Id="rId35" Type="http://schemas.openxmlformats.org/officeDocument/2006/relationships/hyperlink" Target="https://podminky.urs.cz/item/CS_URS_2022_01/741110101" TargetMode="External"/><Relationship Id="rId43" Type="http://schemas.openxmlformats.org/officeDocument/2006/relationships/hyperlink" Target="https://podminky.urs.cz/item/CS_URS_2022_01/049303000" TargetMode="External"/><Relationship Id="rId8" Type="http://schemas.openxmlformats.org/officeDocument/2006/relationships/hyperlink" Target="https://podminky.urs.cz/item/CS_URS_2022_01/946112213" TargetMode="External"/><Relationship Id="rId3" Type="http://schemas.openxmlformats.org/officeDocument/2006/relationships/hyperlink" Target="https://podminky.urs.cz/item/CS_URS_2022_01/741120845" TargetMode="External"/><Relationship Id="rId12" Type="http://schemas.openxmlformats.org/officeDocument/2006/relationships/hyperlink" Target="https://podminky.urs.cz/item/CS_URS_2022_01/741810001" TargetMode="External"/><Relationship Id="rId17" Type="http://schemas.openxmlformats.org/officeDocument/2006/relationships/hyperlink" Target="https://podminky.urs.cz/item/CS_URS_2022_01/741130017" TargetMode="External"/><Relationship Id="rId25" Type="http://schemas.openxmlformats.org/officeDocument/2006/relationships/hyperlink" Target="https://podminky.urs.cz/item/CS_URS_2022_01/946112813" TargetMode="External"/><Relationship Id="rId33" Type="http://schemas.openxmlformats.org/officeDocument/2006/relationships/hyperlink" Target="https://podminky.urs.cz/item/CS_URS_2022_01/044002000" TargetMode="External"/><Relationship Id="rId38" Type="http://schemas.openxmlformats.org/officeDocument/2006/relationships/hyperlink" Target="https://podminky.urs.cz/item/CS_URS_2022_01/741920245" TargetMode="External"/><Relationship Id="rId46" Type="http://schemas.openxmlformats.org/officeDocument/2006/relationships/hyperlink" Target="https://podminky.urs.cz/item/CS_URS_2022_01/092203000" TargetMode="External"/><Relationship Id="rId20" Type="http://schemas.openxmlformats.org/officeDocument/2006/relationships/hyperlink" Target="https://podminky.urs.cz/item/CS_URS_2022_01/741910415" TargetMode="External"/><Relationship Id="rId41" Type="http://schemas.openxmlformats.org/officeDocument/2006/relationships/hyperlink" Target="https://podminky.urs.cz/item/CS_URS_2022_01/01329400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opLeftCell="A25" workbookViewId="0">
      <selection activeCell="BE5" sqref="BE5:BE3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38"/>
      <c r="AS2" s="338"/>
      <c r="AT2" s="338"/>
      <c r="AU2" s="338"/>
      <c r="AV2" s="338"/>
      <c r="AW2" s="338"/>
      <c r="AX2" s="338"/>
      <c r="AY2" s="338"/>
      <c r="AZ2" s="338"/>
      <c r="BA2" s="338"/>
      <c r="BB2" s="338"/>
      <c r="BC2" s="338"/>
      <c r="BD2" s="338"/>
      <c r="BE2" s="338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69" t="s">
        <v>14</v>
      </c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0"/>
      <c r="AE5" s="370"/>
      <c r="AF5" s="370"/>
      <c r="AG5" s="370"/>
      <c r="AH5" s="370"/>
      <c r="AI5" s="370"/>
      <c r="AJ5" s="370"/>
      <c r="AK5" s="370"/>
      <c r="AL5" s="370"/>
      <c r="AM5" s="370"/>
      <c r="AN5" s="370"/>
      <c r="AO5" s="370"/>
      <c r="AP5" s="24"/>
      <c r="AQ5" s="24"/>
      <c r="AR5" s="22"/>
      <c r="BE5" s="366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71" t="s">
        <v>17</v>
      </c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70"/>
      <c r="AJ6" s="370"/>
      <c r="AK6" s="370"/>
      <c r="AL6" s="370"/>
      <c r="AM6" s="370"/>
      <c r="AN6" s="370"/>
      <c r="AO6" s="370"/>
      <c r="AP6" s="24"/>
      <c r="AQ6" s="24"/>
      <c r="AR6" s="22"/>
      <c r="BE6" s="367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67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96">
        <v>44788</v>
      </c>
      <c r="AO8" s="24"/>
      <c r="AP8" s="24"/>
      <c r="AQ8" s="24"/>
      <c r="AR8" s="22"/>
      <c r="BE8" s="367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67"/>
      <c r="BS9" s="19" t="s">
        <v>6</v>
      </c>
    </row>
    <row r="10" spans="1:74" s="1" customFormat="1" ht="12" customHeight="1">
      <c r="B10" s="23"/>
      <c r="C10" s="24"/>
      <c r="D10" s="31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25</v>
      </c>
      <c r="AL10" s="24"/>
      <c r="AM10" s="24"/>
      <c r="AN10" s="29" t="s">
        <v>26</v>
      </c>
      <c r="AO10" s="24"/>
      <c r="AP10" s="24"/>
      <c r="AQ10" s="24"/>
      <c r="AR10" s="22"/>
      <c r="BE10" s="367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67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67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25</v>
      </c>
      <c r="AL13" s="24"/>
      <c r="AM13" s="24"/>
      <c r="AN13" s="33" t="s">
        <v>30</v>
      </c>
      <c r="AO13" s="24"/>
      <c r="AP13" s="24"/>
      <c r="AQ13" s="24"/>
      <c r="AR13" s="22"/>
      <c r="BE13" s="367"/>
      <c r="BS13" s="19" t="s">
        <v>6</v>
      </c>
    </row>
    <row r="14" spans="1:74" ht="12.75">
      <c r="B14" s="23"/>
      <c r="C14" s="24"/>
      <c r="D14" s="24"/>
      <c r="E14" s="372" t="s">
        <v>30</v>
      </c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67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67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25</v>
      </c>
      <c r="AL16" s="24"/>
      <c r="AM16" s="24"/>
      <c r="AN16" s="29" t="s">
        <v>32</v>
      </c>
      <c r="AO16" s="24"/>
      <c r="AP16" s="24"/>
      <c r="AQ16" s="24"/>
      <c r="AR16" s="22"/>
      <c r="BE16" s="367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67"/>
      <c r="BS17" s="19" t="s">
        <v>34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67"/>
      <c r="BS18" s="19" t="s">
        <v>6</v>
      </c>
    </row>
    <row r="19" spans="1:71" s="1" customFormat="1" ht="12" customHeight="1">
      <c r="B19" s="23"/>
      <c r="C19" s="24"/>
      <c r="D19" s="31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25</v>
      </c>
      <c r="AL19" s="24"/>
      <c r="AM19" s="24"/>
      <c r="AN19" s="29" t="s">
        <v>32</v>
      </c>
      <c r="AO19" s="24"/>
      <c r="AP19" s="24"/>
      <c r="AQ19" s="24"/>
      <c r="AR19" s="22"/>
      <c r="BE19" s="367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33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67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67"/>
    </row>
    <row r="22" spans="1:71" s="1" customFormat="1" ht="12" customHeight="1">
      <c r="B22" s="23"/>
      <c r="C22" s="24"/>
      <c r="D22" s="31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67"/>
    </row>
    <row r="23" spans="1:71" s="1" customFormat="1" ht="47.25" customHeight="1">
      <c r="B23" s="23"/>
      <c r="C23" s="24"/>
      <c r="D23" s="24"/>
      <c r="E23" s="374" t="s">
        <v>37</v>
      </c>
      <c r="F23" s="374"/>
      <c r="G23" s="374"/>
      <c r="H23" s="374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4"/>
      <c r="AJ23" s="374"/>
      <c r="AK23" s="374"/>
      <c r="AL23" s="374"/>
      <c r="AM23" s="374"/>
      <c r="AN23" s="374"/>
      <c r="AO23" s="24"/>
      <c r="AP23" s="24"/>
      <c r="AQ23" s="24"/>
      <c r="AR23" s="22"/>
      <c r="BE23" s="367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67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67"/>
    </row>
    <row r="26" spans="1:71" s="2" customFormat="1" ht="25.9" customHeight="1">
      <c r="A26" s="36"/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75">
        <f>ROUND(AG54,2)</f>
        <v>0</v>
      </c>
      <c r="AL26" s="376"/>
      <c r="AM26" s="376"/>
      <c r="AN26" s="376"/>
      <c r="AO26" s="376"/>
      <c r="AP26" s="38"/>
      <c r="AQ26" s="38"/>
      <c r="AR26" s="41"/>
      <c r="BE26" s="367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67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77" t="s">
        <v>39</v>
      </c>
      <c r="M28" s="377"/>
      <c r="N28" s="377"/>
      <c r="O28" s="377"/>
      <c r="P28" s="377"/>
      <c r="Q28" s="38"/>
      <c r="R28" s="38"/>
      <c r="S28" s="38"/>
      <c r="T28" s="38"/>
      <c r="U28" s="38"/>
      <c r="V28" s="38"/>
      <c r="W28" s="377" t="s">
        <v>40</v>
      </c>
      <c r="X28" s="377"/>
      <c r="Y28" s="377"/>
      <c r="Z28" s="377"/>
      <c r="AA28" s="377"/>
      <c r="AB28" s="377"/>
      <c r="AC28" s="377"/>
      <c r="AD28" s="377"/>
      <c r="AE28" s="377"/>
      <c r="AF28" s="38"/>
      <c r="AG28" s="38"/>
      <c r="AH28" s="38"/>
      <c r="AI28" s="38"/>
      <c r="AJ28" s="38"/>
      <c r="AK28" s="377" t="s">
        <v>41</v>
      </c>
      <c r="AL28" s="377"/>
      <c r="AM28" s="377"/>
      <c r="AN28" s="377"/>
      <c r="AO28" s="377"/>
      <c r="AP28" s="38"/>
      <c r="AQ28" s="38"/>
      <c r="AR28" s="41"/>
      <c r="BE28" s="367"/>
    </row>
    <row r="29" spans="1:71" s="3" customFormat="1" ht="14.45" customHeight="1">
      <c r="B29" s="42"/>
      <c r="C29" s="43"/>
      <c r="D29" s="31" t="s">
        <v>42</v>
      </c>
      <c r="E29" s="43"/>
      <c r="F29" s="31" t="s">
        <v>43</v>
      </c>
      <c r="G29" s="43"/>
      <c r="H29" s="43"/>
      <c r="I29" s="43"/>
      <c r="J29" s="43"/>
      <c r="K29" s="43"/>
      <c r="L29" s="361">
        <v>0.21</v>
      </c>
      <c r="M29" s="360"/>
      <c r="N29" s="360"/>
      <c r="O29" s="360"/>
      <c r="P29" s="360"/>
      <c r="Q29" s="43"/>
      <c r="R29" s="43"/>
      <c r="S29" s="43"/>
      <c r="T29" s="43"/>
      <c r="U29" s="43"/>
      <c r="V29" s="43"/>
      <c r="W29" s="359">
        <f>ROUND(AZ54, 2)</f>
        <v>0</v>
      </c>
      <c r="X29" s="360"/>
      <c r="Y29" s="360"/>
      <c r="Z29" s="360"/>
      <c r="AA29" s="360"/>
      <c r="AB29" s="360"/>
      <c r="AC29" s="360"/>
      <c r="AD29" s="360"/>
      <c r="AE29" s="360"/>
      <c r="AF29" s="43"/>
      <c r="AG29" s="43"/>
      <c r="AH29" s="43"/>
      <c r="AI29" s="43"/>
      <c r="AJ29" s="43"/>
      <c r="AK29" s="359">
        <f>ROUND(AV54, 2)</f>
        <v>0</v>
      </c>
      <c r="AL29" s="360"/>
      <c r="AM29" s="360"/>
      <c r="AN29" s="360"/>
      <c r="AO29" s="360"/>
      <c r="AP29" s="43"/>
      <c r="AQ29" s="43"/>
      <c r="AR29" s="44"/>
      <c r="BE29" s="368"/>
    </row>
    <row r="30" spans="1:71" s="3" customFormat="1" ht="14.45" customHeight="1">
      <c r="B30" s="42"/>
      <c r="C30" s="43"/>
      <c r="D30" s="43"/>
      <c r="E30" s="43"/>
      <c r="F30" s="31" t="s">
        <v>44</v>
      </c>
      <c r="G30" s="43"/>
      <c r="H30" s="43"/>
      <c r="I30" s="43"/>
      <c r="J30" s="43"/>
      <c r="K30" s="43"/>
      <c r="L30" s="361">
        <v>0.15</v>
      </c>
      <c r="M30" s="360"/>
      <c r="N30" s="360"/>
      <c r="O30" s="360"/>
      <c r="P30" s="360"/>
      <c r="Q30" s="43"/>
      <c r="R30" s="43"/>
      <c r="S30" s="43"/>
      <c r="T30" s="43"/>
      <c r="U30" s="43"/>
      <c r="V30" s="43"/>
      <c r="W30" s="359">
        <f>ROUND(BA54, 2)</f>
        <v>0</v>
      </c>
      <c r="X30" s="360"/>
      <c r="Y30" s="360"/>
      <c r="Z30" s="360"/>
      <c r="AA30" s="360"/>
      <c r="AB30" s="360"/>
      <c r="AC30" s="360"/>
      <c r="AD30" s="360"/>
      <c r="AE30" s="360"/>
      <c r="AF30" s="43"/>
      <c r="AG30" s="43"/>
      <c r="AH30" s="43"/>
      <c r="AI30" s="43"/>
      <c r="AJ30" s="43"/>
      <c r="AK30" s="359">
        <f>ROUND(AW54, 2)</f>
        <v>0</v>
      </c>
      <c r="AL30" s="360"/>
      <c r="AM30" s="360"/>
      <c r="AN30" s="360"/>
      <c r="AO30" s="360"/>
      <c r="AP30" s="43"/>
      <c r="AQ30" s="43"/>
      <c r="AR30" s="44"/>
      <c r="BE30" s="368"/>
    </row>
    <row r="31" spans="1:71" s="3" customFormat="1" ht="14.45" hidden="1" customHeight="1">
      <c r="B31" s="42"/>
      <c r="C31" s="43"/>
      <c r="D31" s="43"/>
      <c r="E31" s="43"/>
      <c r="F31" s="31" t="s">
        <v>45</v>
      </c>
      <c r="G31" s="43"/>
      <c r="H31" s="43"/>
      <c r="I31" s="43"/>
      <c r="J31" s="43"/>
      <c r="K31" s="43"/>
      <c r="L31" s="361">
        <v>0.21</v>
      </c>
      <c r="M31" s="360"/>
      <c r="N31" s="360"/>
      <c r="O31" s="360"/>
      <c r="P31" s="360"/>
      <c r="Q31" s="43"/>
      <c r="R31" s="43"/>
      <c r="S31" s="43"/>
      <c r="T31" s="43"/>
      <c r="U31" s="43"/>
      <c r="V31" s="43"/>
      <c r="W31" s="359">
        <f>ROUND(BB54, 2)</f>
        <v>0</v>
      </c>
      <c r="X31" s="360"/>
      <c r="Y31" s="360"/>
      <c r="Z31" s="360"/>
      <c r="AA31" s="360"/>
      <c r="AB31" s="360"/>
      <c r="AC31" s="360"/>
      <c r="AD31" s="360"/>
      <c r="AE31" s="360"/>
      <c r="AF31" s="43"/>
      <c r="AG31" s="43"/>
      <c r="AH31" s="43"/>
      <c r="AI31" s="43"/>
      <c r="AJ31" s="43"/>
      <c r="AK31" s="359">
        <v>0</v>
      </c>
      <c r="AL31" s="360"/>
      <c r="AM31" s="360"/>
      <c r="AN31" s="360"/>
      <c r="AO31" s="360"/>
      <c r="AP31" s="43"/>
      <c r="AQ31" s="43"/>
      <c r="AR31" s="44"/>
      <c r="BE31" s="368"/>
    </row>
    <row r="32" spans="1:71" s="3" customFormat="1" ht="14.45" hidden="1" customHeight="1">
      <c r="B32" s="42"/>
      <c r="C32" s="43"/>
      <c r="D32" s="43"/>
      <c r="E32" s="43"/>
      <c r="F32" s="31" t="s">
        <v>46</v>
      </c>
      <c r="G32" s="43"/>
      <c r="H32" s="43"/>
      <c r="I32" s="43"/>
      <c r="J32" s="43"/>
      <c r="K32" s="43"/>
      <c r="L32" s="361">
        <v>0.15</v>
      </c>
      <c r="M32" s="360"/>
      <c r="N32" s="360"/>
      <c r="O32" s="360"/>
      <c r="P32" s="360"/>
      <c r="Q32" s="43"/>
      <c r="R32" s="43"/>
      <c r="S32" s="43"/>
      <c r="T32" s="43"/>
      <c r="U32" s="43"/>
      <c r="V32" s="43"/>
      <c r="W32" s="359">
        <f>ROUND(BC54, 2)</f>
        <v>0</v>
      </c>
      <c r="X32" s="360"/>
      <c r="Y32" s="360"/>
      <c r="Z32" s="360"/>
      <c r="AA32" s="360"/>
      <c r="AB32" s="360"/>
      <c r="AC32" s="360"/>
      <c r="AD32" s="360"/>
      <c r="AE32" s="360"/>
      <c r="AF32" s="43"/>
      <c r="AG32" s="43"/>
      <c r="AH32" s="43"/>
      <c r="AI32" s="43"/>
      <c r="AJ32" s="43"/>
      <c r="AK32" s="359">
        <v>0</v>
      </c>
      <c r="AL32" s="360"/>
      <c r="AM32" s="360"/>
      <c r="AN32" s="360"/>
      <c r="AO32" s="360"/>
      <c r="AP32" s="43"/>
      <c r="AQ32" s="43"/>
      <c r="AR32" s="44"/>
      <c r="BE32" s="368"/>
    </row>
    <row r="33" spans="1:57" s="3" customFormat="1" ht="14.45" hidden="1" customHeight="1">
      <c r="B33" s="42"/>
      <c r="C33" s="43"/>
      <c r="D33" s="43"/>
      <c r="E33" s="43"/>
      <c r="F33" s="31" t="s">
        <v>47</v>
      </c>
      <c r="G33" s="43"/>
      <c r="H33" s="43"/>
      <c r="I33" s="43"/>
      <c r="J33" s="43"/>
      <c r="K33" s="43"/>
      <c r="L33" s="361">
        <v>0</v>
      </c>
      <c r="M33" s="360"/>
      <c r="N33" s="360"/>
      <c r="O33" s="360"/>
      <c r="P33" s="360"/>
      <c r="Q33" s="43"/>
      <c r="R33" s="43"/>
      <c r="S33" s="43"/>
      <c r="T33" s="43"/>
      <c r="U33" s="43"/>
      <c r="V33" s="43"/>
      <c r="W33" s="359">
        <f>ROUND(BD54, 2)</f>
        <v>0</v>
      </c>
      <c r="X33" s="360"/>
      <c r="Y33" s="360"/>
      <c r="Z33" s="360"/>
      <c r="AA33" s="360"/>
      <c r="AB33" s="360"/>
      <c r="AC33" s="360"/>
      <c r="AD33" s="360"/>
      <c r="AE33" s="360"/>
      <c r="AF33" s="43"/>
      <c r="AG33" s="43"/>
      <c r="AH33" s="43"/>
      <c r="AI33" s="43"/>
      <c r="AJ33" s="43"/>
      <c r="AK33" s="359">
        <v>0</v>
      </c>
      <c r="AL33" s="360"/>
      <c r="AM33" s="360"/>
      <c r="AN33" s="360"/>
      <c r="AO33" s="360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48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49</v>
      </c>
      <c r="U35" s="47"/>
      <c r="V35" s="47"/>
      <c r="W35" s="47"/>
      <c r="X35" s="362" t="s">
        <v>50</v>
      </c>
      <c r="Y35" s="363"/>
      <c r="Z35" s="363"/>
      <c r="AA35" s="363"/>
      <c r="AB35" s="363"/>
      <c r="AC35" s="47"/>
      <c r="AD35" s="47"/>
      <c r="AE35" s="47"/>
      <c r="AF35" s="47"/>
      <c r="AG35" s="47"/>
      <c r="AH35" s="47"/>
      <c r="AI35" s="47"/>
      <c r="AJ35" s="47"/>
      <c r="AK35" s="364">
        <f>SUM(AK26:AK33)</f>
        <v>0</v>
      </c>
      <c r="AL35" s="363"/>
      <c r="AM35" s="363"/>
      <c r="AN35" s="363"/>
      <c r="AO35" s="365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22004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48" t="str">
        <f>K6</f>
        <v>NÁHRADNÍ ZDROJ ELEKTRICKÉ ENERGIE - VÝMĚNA, LF UPOL</v>
      </c>
      <c r="M45" s="349"/>
      <c r="N45" s="349"/>
      <c r="O45" s="349"/>
      <c r="P45" s="349"/>
      <c r="Q45" s="349"/>
      <c r="R45" s="349"/>
      <c r="S45" s="349"/>
      <c r="T45" s="349"/>
      <c r="U45" s="349"/>
      <c r="V45" s="349"/>
      <c r="W45" s="349"/>
      <c r="X45" s="349"/>
      <c r="Y45" s="349"/>
      <c r="Z45" s="349"/>
      <c r="AA45" s="349"/>
      <c r="AB45" s="349"/>
      <c r="AC45" s="349"/>
      <c r="AD45" s="349"/>
      <c r="AE45" s="349"/>
      <c r="AF45" s="349"/>
      <c r="AG45" s="349"/>
      <c r="AH45" s="349"/>
      <c r="AI45" s="349"/>
      <c r="AJ45" s="349"/>
      <c r="AK45" s="349"/>
      <c r="AL45" s="349"/>
      <c r="AM45" s="349"/>
      <c r="AN45" s="349"/>
      <c r="AO45" s="349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Lékařská fakulta Univerzity Palackého v Olomouci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50">
        <f>IF(AN8= "","",AN8)</f>
        <v>44788</v>
      </c>
      <c r="AN47" s="350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24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Univerzita Palackého v Olomouci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351" t="str">
        <f>IF(E17="","",E17)</f>
        <v>Radek Vyroubal</v>
      </c>
      <c r="AN49" s="352"/>
      <c r="AO49" s="352"/>
      <c r="AP49" s="352"/>
      <c r="AQ49" s="38"/>
      <c r="AR49" s="41"/>
      <c r="AS49" s="353" t="s">
        <v>52</v>
      </c>
      <c r="AT49" s="354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35</v>
      </c>
      <c r="AJ50" s="38"/>
      <c r="AK50" s="38"/>
      <c r="AL50" s="38"/>
      <c r="AM50" s="351" t="str">
        <f>IF(E20="","",E20)</f>
        <v>Radek Vyroubal</v>
      </c>
      <c r="AN50" s="352"/>
      <c r="AO50" s="352"/>
      <c r="AP50" s="352"/>
      <c r="AQ50" s="38"/>
      <c r="AR50" s="41"/>
      <c r="AS50" s="355"/>
      <c r="AT50" s="356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57"/>
      <c r="AT51" s="358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44" t="s">
        <v>53</v>
      </c>
      <c r="D52" s="345"/>
      <c r="E52" s="345"/>
      <c r="F52" s="345"/>
      <c r="G52" s="345"/>
      <c r="H52" s="68"/>
      <c r="I52" s="346" t="s">
        <v>54</v>
      </c>
      <c r="J52" s="345"/>
      <c r="K52" s="345"/>
      <c r="L52" s="345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345"/>
      <c r="Y52" s="345"/>
      <c r="Z52" s="345"/>
      <c r="AA52" s="345"/>
      <c r="AB52" s="345"/>
      <c r="AC52" s="345"/>
      <c r="AD52" s="345"/>
      <c r="AE52" s="345"/>
      <c r="AF52" s="345"/>
      <c r="AG52" s="347" t="s">
        <v>55</v>
      </c>
      <c r="AH52" s="345"/>
      <c r="AI52" s="345"/>
      <c r="AJ52" s="345"/>
      <c r="AK52" s="345"/>
      <c r="AL52" s="345"/>
      <c r="AM52" s="345"/>
      <c r="AN52" s="346" t="s">
        <v>56</v>
      </c>
      <c r="AO52" s="345"/>
      <c r="AP52" s="345"/>
      <c r="AQ52" s="69" t="s">
        <v>57</v>
      </c>
      <c r="AR52" s="41"/>
      <c r="AS52" s="70" t="s">
        <v>58</v>
      </c>
      <c r="AT52" s="71" t="s">
        <v>59</v>
      </c>
      <c r="AU52" s="71" t="s">
        <v>60</v>
      </c>
      <c r="AV52" s="71" t="s">
        <v>61</v>
      </c>
      <c r="AW52" s="71" t="s">
        <v>62</v>
      </c>
      <c r="AX52" s="71" t="s">
        <v>63</v>
      </c>
      <c r="AY52" s="71" t="s">
        <v>64</v>
      </c>
      <c r="AZ52" s="71" t="s">
        <v>65</v>
      </c>
      <c r="BA52" s="71" t="s">
        <v>66</v>
      </c>
      <c r="BB52" s="71" t="s">
        <v>67</v>
      </c>
      <c r="BC52" s="71" t="s">
        <v>68</v>
      </c>
      <c r="BD52" s="72" t="s">
        <v>69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70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42">
        <f>ROUND(SUM(AG55:AG56),2)</f>
        <v>0</v>
      </c>
      <c r="AH54" s="342"/>
      <c r="AI54" s="342"/>
      <c r="AJ54" s="342"/>
      <c r="AK54" s="342"/>
      <c r="AL54" s="342"/>
      <c r="AM54" s="342"/>
      <c r="AN54" s="343">
        <f>SUM(AG54,AT54)</f>
        <v>0</v>
      </c>
      <c r="AO54" s="343"/>
      <c r="AP54" s="343"/>
      <c r="AQ54" s="80" t="s">
        <v>19</v>
      </c>
      <c r="AR54" s="81"/>
      <c r="AS54" s="82">
        <f>ROUND(SUM(AS55:AS56),2)</f>
        <v>0</v>
      </c>
      <c r="AT54" s="83">
        <f>ROUND(SUM(AV54:AW54),2)</f>
        <v>0</v>
      </c>
      <c r="AU54" s="84">
        <f>ROUND(SUM(AU55:AU56),5)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ROUND(SUM(AZ55:AZ56),2)</f>
        <v>0</v>
      </c>
      <c r="BA54" s="83">
        <f>ROUND(SUM(BA55:BA56),2)</f>
        <v>0</v>
      </c>
      <c r="BB54" s="83">
        <f>ROUND(SUM(BB55:BB56),2)</f>
        <v>0</v>
      </c>
      <c r="BC54" s="83">
        <f>ROUND(SUM(BC55:BC56),2)</f>
        <v>0</v>
      </c>
      <c r="BD54" s="85">
        <f>ROUND(SUM(BD55:BD56),2)</f>
        <v>0</v>
      </c>
      <c r="BS54" s="86" t="s">
        <v>71</v>
      </c>
      <c r="BT54" s="86" t="s">
        <v>72</v>
      </c>
      <c r="BU54" s="87" t="s">
        <v>73</v>
      </c>
      <c r="BV54" s="86" t="s">
        <v>74</v>
      </c>
      <c r="BW54" s="86" t="s">
        <v>5</v>
      </c>
      <c r="BX54" s="86" t="s">
        <v>75</v>
      </c>
      <c r="CL54" s="86" t="s">
        <v>19</v>
      </c>
    </row>
    <row r="55" spans="1:91" s="7" customFormat="1" ht="24.75" customHeight="1">
      <c r="A55" s="88" t="s">
        <v>76</v>
      </c>
      <c r="B55" s="89"/>
      <c r="C55" s="90"/>
      <c r="D55" s="341" t="s">
        <v>77</v>
      </c>
      <c r="E55" s="341"/>
      <c r="F55" s="341"/>
      <c r="G55" s="341"/>
      <c r="H55" s="341"/>
      <c r="I55" s="91"/>
      <c r="J55" s="341" t="s">
        <v>78</v>
      </c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1"/>
      <c r="X55" s="341"/>
      <c r="Y55" s="341"/>
      <c r="Z55" s="341"/>
      <c r="AA55" s="341"/>
      <c r="AB55" s="341"/>
      <c r="AC55" s="341"/>
      <c r="AD55" s="341"/>
      <c r="AE55" s="341"/>
      <c r="AF55" s="341"/>
      <c r="AG55" s="339">
        <f>'01 - Demontáže, montáže z...'!J30</f>
        <v>0</v>
      </c>
      <c r="AH55" s="340"/>
      <c r="AI55" s="340"/>
      <c r="AJ55" s="340"/>
      <c r="AK55" s="340"/>
      <c r="AL55" s="340"/>
      <c r="AM55" s="340"/>
      <c r="AN55" s="339">
        <f>SUM(AG55,AT55)</f>
        <v>0</v>
      </c>
      <c r="AO55" s="340"/>
      <c r="AP55" s="340"/>
      <c r="AQ55" s="92" t="s">
        <v>79</v>
      </c>
      <c r="AR55" s="93"/>
      <c r="AS55" s="94">
        <v>0</v>
      </c>
      <c r="AT55" s="95">
        <f>ROUND(SUM(AV55:AW55),2)</f>
        <v>0</v>
      </c>
      <c r="AU55" s="96">
        <f>'01 - Demontáže, montáže z...'!P91</f>
        <v>0</v>
      </c>
      <c r="AV55" s="95">
        <f>'01 - Demontáže, montáže z...'!J33</f>
        <v>0</v>
      </c>
      <c r="AW55" s="95">
        <f>'01 - Demontáže, montáže z...'!J34</f>
        <v>0</v>
      </c>
      <c r="AX55" s="95">
        <f>'01 - Demontáže, montáže z...'!J35</f>
        <v>0</v>
      </c>
      <c r="AY55" s="95">
        <f>'01 - Demontáže, montáže z...'!J36</f>
        <v>0</v>
      </c>
      <c r="AZ55" s="95">
        <f>'01 - Demontáže, montáže z...'!F33</f>
        <v>0</v>
      </c>
      <c r="BA55" s="95">
        <f>'01 - Demontáže, montáže z...'!F34</f>
        <v>0</v>
      </c>
      <c r="BB55" s="95">
        <f>'01 - Demontáže, montáže z...'!F35</f>
        <v>0</v>
      </c>
      <c r="BC55" s="95">
        <f>'01 - Demontáže, montáže z...'!F36</f>
        <v>0</v>
      </c>
      <c r="BD55" s="97">
        <f>'01 - Demontáže, montáže z...'!F37</f>
        <v>0</v>
      </c>
      <c r="BT55" s="98" t="s">
        <v>80</v>
      </c>
      <c r="BV55" s="98" t="s">
        <v>74</v>
      </c>
      <c r="BW55" s="98" t="s">
        <v>81</v>
      </c>
      <c r="BX55" s="98" t="s">
        <v>5</v>
      </c>
      <c r="CL55" s="98" t="s">
        <v>19</v>
      </c>
      <c r="CM55" s="98" t="s">
        <v>82</v>
      </c>
    </row>
    <row r="56" spans="1:91" s="7" customFormat="1" ht="16.5" customHeight="1">
      <c r="A56" s="88" t="s">
        <v>76</v>
      </c>
      <c r="B56" s="89"/>
      <c r="C56" s="90"/>
      <c r="D56" s="341" t="s">
        <v>83</v>
      </c>
      <c r="E56" s="341"/>
      <c r="F56" s="341"/>
      <c r="G56" s="341"/>
      <c r="H56" s="341"/>
      <c r="I56" s="91"/>
      <c r="J56" s="341" t="s">
        <v>84</v>
      </c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41"/>
      <c r="W56" s="341"/>
      <c r="X56" s="341"/>
      <c r="Y56" s="341"/>
      <c r="Z56" s="341"/>
      <c r="AA56" s="341"/>
      <c r="AB56" s="341"/>
      <c r="AC56" s="341"/>
      <c r="AD56" s="341"/>
      <c r="AE56" s="341"/>
      <c r="AF56" s="341"/>
      <c r="AG56" s="339">
        <f>'02 - Pravidelné servisní ...'!J30</f>
        <v>0</v>
      </c>
      <c r="AH56" s="340"/>
      <c r="AI56" s="340"/>
      <c r="AJ56" s="340"/>
      <c r="AK56" s="340"/>
      <c r="AL56" s="340"/>
      <c r="AM56" s="340"/>
      <c r="AN56" s="339">
        <f>SUM(AG56,AT56)</f>
        <v>0</v>
      </c>
      <c r="AO56" s="340"/>
      <c r="AP56" s="340"/>
      <c r="AQ56" s="92" t="s">
        <v>79</v>
      </c>
      <c r="AR56" s="93"/>
      <c r="AS56" s="99">
        <v>0</v>
      </c>
      <c r="AT56" s="100">
        <f>ROUND(SUM(AV56:AW56),2)</f>
        <v>0</v>
      </c>
      <c r="AU56" s="101">
        <f>'02 - Pravidelné servisní ...'!P82</f>
        <v>0</v>
      </c>
      <c r="AV56" s="100">
        <f>'02 - Pravidelné servisní ...'!J33</f>
        <v>0</v>
      </c>
      <c r="AW56" s="100">
        <f>'02 - Pravidelné servisní ...'!J34</f>
        <v>0</v>
      </c>
      <c r="AX56" s="100">
        <f>'02 - Pravidelné servisní ...'!J35</f>
        <v>0</v>
      </c>
      <c r="AY56" s="100">
        <f>'02 - Pravidelné servisní ...'!J36</f>
        <v>0</v>
      </c>
      <c r="AZ56" s="100">
        <f>'02 - Pravidelné servisní ...'!F33</f>
        <v>0</v>
      </c>
      <c r="BA56" s="100">
        <f>'02 - Pravidelné servisní ...'!F34</f>
        <v>0</v>
      </c>
      <c r="BB56" s="100">
        <f>'02 - Pravidelné servisní ...'!F35</f>
        <v>0</v>
      </c>
      <c r="BC56" s="100">
        <f>'02 - Pravidelné servisní ...'!F36</f>
        <v>0</v>
      </c>
      <c r="BD56" s="102">
        <f>'02 - Pravidelné servisní ...'!F37</f>
        <v>0</v>
      </c>
      <c r="BT56" s="98" t="s">
        <v>80</v>
      </c>
      <c r="BV56" s="98" t="s">
        <v>74</v>
      </c>
      <c r="BW56" s="98" t="s">
        <v>85</v>
      </c>
      <c r="BX56" s="98" t="s">
        <v>5</v>
      </c>
      <c r="CL56" s="98" t="s">
        <v>19</v>
      </c>
      <c r="CM56" s="98" t="s">
        <v>82</v>
      </c>
    </row>
    <row r="57" spans="1:91" s="2" customFormat="1" ht="30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  <row r="58" spans="1:91" s="2" customFormat="1" ht="6.95" customHeight="1">
      <c r="A58" s="36"/>
      <c r="B58" s="4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4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</sheetData>
  <sheetProtection algorithmName="SHA-512" hashValue="dMNjNqv80zyR/8N+hPJ4fT+EkkkmnI+bhNBlZOE5OZHepBx3cAwzTo+XClrwLWx3SOOBp9/Tg5Be6ryxDvk/QQ==" saltValue="ReQx1iD9MWRYJmqWq7rnDGyWbdXtqRDfVcgQOHraUsWCYghg5i37BiyWkNEqzH4zPnuxmCxxU27h45l5e7asJQ==" spinCount="100000" sheet="1" objects="1" scenarios="1" formatColumns="0" formatRows="0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47:AN47"/>
    <mergeCell ref="AM49:AP49"/>
    <mergeCell ref="AS49:AT51"/>
    <mergeCell ref="AM50:AP50"/>
    <mergeCell ref="W33:AE33"/>
    <mergeCell ref="AK33:AO33"/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</mergeCells>
  <hyperlinks>
    <hyperlink ref="A55" location="'01 - Demontáže, montáže z...'!C2" display="/" xr:uid="{00000000-0004-0000-0000-000000000000}"/>
    <hyperlink ref="A56" location="'02 - Pravidelné servisní 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46"/>
  <sheetViews>
    <sheetView showGridLines="0" tabSelected="1" topLeftCell="A74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AT2" s="19" t="s">
        <v>81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86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1" t="str">
        <f>'Rekapitulace stavby'!K6</f>
        <v>NÁHRADNÍ ZDROJ ELEKTRICKÉ ENERGIE - VÝMĚNA, LF UPOL</v>
      </c>
      <c r="F7" s="382"/>
      <c r="G7" s="382"/>
      <c r="H7" s="382"/>
      <c r="L7" s="22"/>
    </row>
    <row r="8" spans="1:46" s="2" customFormat="1" ht="12" customHeight="1">
      <c r="A8" s="36"/>
      <c r="B8" s="41"/>
      <c r="C8" s="36"/>
      <c r="D8" s="107" t="s">
        <v>87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3" t="s">
        <v>88</v>
      </c>
      <c r="F9" s="384"/>
      <c r="G9" s="384"/>
      <c r="H9" s="384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89</v>
      </c>
      <c r="G12" s="36"/>
      <c r="H12" s="36"/>
      <c r="I12" s="107" t="s">
        <v>23</v>
      </c>
      <c r="J12" s="110">
        <f>'Rekapitulace stavby'!AN8</f>
        <v>44788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24</v>
      </c>
      <c r="E14" s="36"/>
      <c r="F14" s="36"/>
      <c r="G14" s="36"/>
      <c r="H14" s="36"/>
      <c r="I14" s="107" t="s">
        <v>25</v>
      </c>
      <c r="J14" s="109" t="s">
        <v>26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25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5" t="str">
        <f>'Rekapitulace stavby'!E14</f>
        <v>Vyplň údaj</v>
      </c>
      <c r="F18" s="386"/>
      <c r="G18" s="386"/>
      <c r="H18" s="386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25</v>
      </c>
      <c r="J20" s="109" t="s">
        <v>32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33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35</v>
      </c>
      <c r="E23" s="36"/>
      <c r="F23" s="36"/>
      <c r="G23" s="36"/>
      <c r="H23" s="36"/>
      <c r="I23" s="107" t="s">
        <v>25</v>
      </c>
      <c r="J23" s="109" t="s">
        <v>32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33</v>
      </c>
      <c r="F24" s="36"/>
      <c r="G24" s="36"/>
      <c r="H24" s="36"/>
      <c r="I24" s="107" t="s">
        <v>28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1"/>
      <c r="B27" s="112"/>
      <c r="C27" s="111"/>
      <c r="D27" s="111"/>
      <c r="E27" s="387" t="s">
        <v>37</v>
      </c>
      <c r="F27" s="387"/>
      <c r="G27" s="387"/>
      <c r="H27" s="387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ROUND(J91,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ROUND((SUM(BE91:BE345)),  2)</f>
        <v>0</v>
      </c>
      <c r="G33" s="36"/>
      <c r="H33" s="36"/>
      <c r="I33" s="120">
        <v>0.21</v>
      </c>
      <c r="J33" s="119">
        <f>ROUND(((SUM(BE91:BE345))*I33),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ROUND((SUM(BF91:BF345)),  2)</f>
        <v>0</v>
      </c>
      <c r="G34" s="36"/>
      <c r="H34" s="36"/>
      <c r="I34" s="120">
        <v>0.15</v>
      </c>
      <c r="J34" s="119">
        <f>ROUND(((SUM(BF91:BF345))*I34),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ROUND((SUM(BG91:BG345)),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ROUND((SUM(BH91:BH345)),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ROUND((SUM(BI91:BI345)),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90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NÁHRADNÍ ZDROJ ELEKTRICKÉ ENERGIE - VÝMĚNA, LF UPOL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87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8" t="str">
        <f>E9</f>
        <v>01 - Demontáže, montáže záložního zdroje a příslušenství</v>
      </c>
      <c r="F50" s="378"/>
      <c r="G50" s="378"/>
      <c r="H50" s="378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Olomouc</v>
      </c>
      <c r="G52" s="38"/>
      <c r="H52" s="38"/>
      <c r="I52" s="31" t="s">
        <v>23</v>
      </c>
      <c r="J52" s="61">
        <f>IF(J12="","",J12)</f>
        <v>44788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24</v>
      </c>
      <c r="D54" s="38"/>
      <c r="E54" s="38"/>
      <c r="F54" s="29" t="str">
        <f>E15</f>
        <v>Univerzita Palackého v Olomouci</v>
      </c>
      <c r="G54" s="38"/>
      <c r="H54" s="38"/>
      <c r="I54" s="31" t="s">
        <v>31</v>
      </c>
      <c r="J54" s="34" t="str">
        <f>E21</f>
        <v>Radek Vyroubal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35</v>
      </c>
      <c r="J55" s="34" t="str">
        <f>E24</f>
        <v>Radek Vyroubal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91</v>
      </c>
      <c r="D57" s="133"/>
      <c r="E57" s="133"/>
      <c r="F57" s="133"/>
      <c r="G57" s="133"/>
      <c r="H57" s="133"/>
      <c r="I57" s="133"/>
      <c r="J57" s="134" t="s">
        <v>92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J91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93</v>
      </c>
    </row>
    <row r="60" spans="1:47" s="9" customFormat="1" ht="24.95" customHeight="1">
      <c r="B60" s="136"/>
      <c r="C60" s="137"/>
      <c r="D60" s="138" t="s">
        <v>94</v>
      </c>
      <c r="E60" s="139"/>
      <c r="F60" s="139"/>
      <c r="G60" s="139"/>
      <c r="H60" s="139"/>
      <c r="I60" s="139"/>
      <c r="J60" s="140">
        <f>J92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95</v>
      </c>
      <c r="E61" s="145"/>
      <c r="F61" s="145"/>
      <c r="G61" s="145"/>
      <c r="H61" s="145"/>
      <c r="I61" s="145"/>
      <c r="J61" s="146">
        <f>J93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96</v>
      </c>
      <c r="E62" s="145"/>
      <c r="F62" s="145"/>
      <c r="G62" s="145"/>
      <c r="H62" s="145"/>
      <c r="I62" s="145"/>
      <c r="J62" s="146">
        <f>J110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97</v>
      </c>
      <c r="E63" s="145"/>
      <c r="F63" s="145"/>
      <c r="G63" s="145"/>
      <c r="H63" s="145"/>
      <c r="I63" s="145"/>
      <c r="J63" s="146">
        <f>J156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98</v>
      </c>
      <c r="E64" s="145"/>
      <c r="F64" s="145"/>
      <c r="G64" s="145"/>
      <c r="H64" s="145"/>
      <c r="I64" s="145"/>
      <c r="J64" s="146">
        <f>J268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99</v>
      </c>
      <c r="E65" s="145"/>
      <c r="F65" s="145"/>
      <c r="G65" s="145"/>
      <c r="H65" s="145"/>
      <c r="I65" s="145"/>
      <c r="J65" s="146">
        <f>J291</f>
        <v>0</v>
      </c>
      <c r="K65" s="143"/>
      <c r="L65" s="147"/>
    </row>
    <row r="66" spans="1:31" s="9" customFormat="1" ht="24.95" customHeight="1">
      <c r="B66" s="136"/>
      <c r="C66" s="137"/>
      <c r="D66" s="138" t="s">
        <v>100</v>
      </c>
      <c r="E66" s="139"/>
      <c r="F66" s="139"/>
      <c r="G66" s="139"/>
      <c r="H66" s="139"/>
      <c r="I66" s="139"/>
      <c r="J66" s="140">
        <f>J315</f>
        <v>0</v>
      </c>
      <c r="K66" s="137"/>
      <c r="L66" s="141"/>
    </row>
    <row r="67" spans="1:31" s="9" customFormat="1" ht="24.95" customHeight="1">
      <c r="B67" s="136"/>
      <c r="C67" s="137"/>
      <c r="D67" s="138" t="s">
        <v>101</v>
      </c>
      <c r="E67" s="139"/>
      <c r="F67" s="139"/>
      <c r="G67" s="139"/>
      <c r="H67" s="139"/>
      <c r="I67" s="139"/>
      <c r="J67" s="140">
        <f>J320</f>
        <v>0</v>
      </c>
      <c r="K67" s="137"/>
      <c r="L67" s="141"/>
    </row>
    <row r="68" spans="1:31" s="10" customFormat="1" ht="19.899999999999999" customHeight="1">
      <c r="B68" s="142"/>
      <c r="C68" s="143"/>
      <c r="D68" s="144" t="s">
        <v>102</v>
      </c>
      <c r="E68" s="145"/>
      <c r="F68" s="145"/>
      <c r="G68" s="145"/>
      <c r="H68" s="145"/>
      <c r="I68" s="145"/>
      <c r="J68" s="146">
        <f>J321</f>
        <v>0</v>
      </c>
      <c r="K68" s="143"/>
      <c r="L68" s="147"/>
    </row>
    <row r="69" spans="1:31" s="10" customFormat="1" ht="19.899999999999999" customHeight="1">
      <c r="B69" s="142"/>
      <c r="C69" s="143"/>
      <c r="D69" s="144" t="s">
        <v>103</v>
      </c>
      <c r="E69" s="145"/>
      <c r="F69" s="145"/>
      <c r="G69" s="145"/>
      <c r="H69" s="145"/>
      <c r="I69" s="145"/>
      <c r="J69" s="146">
        <f>J328</f>
        <v>0</v>
      </c>
      <c r="K69" s="143"/>
      <c r="L69" s="147"/>
    </row>
    <row r="70" spans="1:31" s="10" customFormat="1" ht="19.899999999999999" customHeight="1">
      <c r="B70" s="142"/>
      <c r="C70" s="143"/>
      <c r="D70" s="144" t="s">
        <v>104</v>
      </c>
      <c r="E70" s="145"/>
      <c r="F70" s="145"/>
      <c r="G70" s="145"/>
      <c r="H70" s="145"/>
      <c r="I70" s="145"/>
      <c r="J70" s="146">
        <f>J335</f>
        <v>0</v>
      </c>
      <c r="K70" s="143"/>
      <c r="L70" s="147"/>
    </row>
    <row r="71" spans="1:31" s="10" customFormat="1" ht="19.899999999999999" customHeight="1">
      <c r="B71" s="142"/>
      <c r="C71" s="143"/>
      <c r="D71" s="144" t="s">
        <v>105</v>
      </c>
      <c r="E71" s="145"/>
      <c r="F71" s="145"/>
      <c r="G71" s="145"/>
      <c r="H71" s="145"/>
      <c r="I71" s="145"/>
      <c r="J71" s="146">
        <f>J339</f>
        <v>0</v>
      </c>
      <c r="K71" s="143"/>
      <c r="L71" s="147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106</v>
      </c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79" t="str">
        <f>E7</f>
        <v>NÁHRADNÍ ZDROJ ELEKTRICKÉ ENERGIE - VÝMĚNA, LF UPOL</v>
      </c>
      <c r="F81" s="380"/>
      <c r="G81" s="380"/>
      <c r="H81" s="380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87</v>
      </c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48" t="str">
        <f>E9</f>
        <v>01 - Demontáže, montáže záložního zdroje a příslušenství</v>
      </c>
      <c r="F83" s="378"/>
      <c r="G83" s="378"/>
      <c r="H83" s="37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21</v>
      </c>
      <c r="D85" s="38"/>
      <c r="E85" s="38"/>
      <c r="F85" s="29" t="str">
        <f>F12</f>
        <v>Olomouc</v>
      </c>
      <c r="G85" s="38"/>
      <c r="H85" s="38"/>
      <c r="I85" s="31" t="s">
        <v>23</v>
      </c>
      <c r="J85" s="61">
        <f>IF(J12="","",J12)</f>
        <v>44788</v>
      </c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24</v>
      </c>
      <c r="D87" s="38"/>
      <c r="E87" s="38"/>
      <c r="F87" s="29" t="str">
        <f>E15</f>
        <v>Univerzita Palackého v Olomouci</v>
      </c>
      <c r="G87" s="38"/>
      <c r="H87" s="38"/>
      <c r="I87" s="31" t="s">
        <v>31</v>
      </c>
      <c r="J87" s="34" t="str">
        <f>E21</f>
        <v>Radek Vyroubal</v>
      </c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29</v>
      </c>
      <c r="D88" s="38"/>
      <c r="E88" s="38"/>
      <c r="F88" s="29" t="str">
        <f>IF(E18="","",E18)</f>
        <v>Vyplň údaj</v>
      </c>
      <c r="G88" s="38"/>
      <c r="H88" s="38"/>
      <c r="I88" s="31" t="s">
        <v>35</v>
      </c>
      <c r="J88" s="34" t="str">
        <f>E24</f>
        <v>Radek Vyroubal</v>
      </c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48"/>
      <c r="B90" s="149"/>
      <c r="C90" s="150" t="s">
        <v>107</v>
      </c>
      <c r="D90" s="151" t="s">
        <v>57</v>
      </c>
      <c r="E90" s="151" t="s">
        <v>53</v>
      </c>
      <c r="F90" s="151" t="s">
        <v>54</v>
      </c>
      <c r="G90" s="151" t="s">
        <v>108</v>
      </c>
      <c r="H90" s="151" t="s">
        <v>109</v>
      </c>
      <c r="I90" s="151" t="s">
        <v>110</v>
      </c>
      <c r="J90" s="151" t="s">
        <v>92</v>
      </c>
      <c r="K90" s="152" t="s">
        <v>111</v>
      </c>
      <c r="L90" s="153"/>
      <c r="M90" s="70" t="s">
        <v>19</v>
      </c>
      <c r="N90" s="71" t="s">
        <v>42</v>
      </c>
      <c r="O90" s="71" t="s">
        <v>112</v>
      </c>
      <c r="P90" s="71" t="s">
        <v>113</v>
      </c>
      <c r="Q90" s="71" t="s">
        <v>114</v>
      </c>
      <c r="R90" s="71" t="s">
        <v>115</v>
      </c>
      <c r="S90" s="71" t="s">
        <v>116</v>
      </c>
      <c r="T90" s="72" t="s">
        <v>117</v>
      </c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</row>
    <row r="91" spans="1:65" s="2" customFormat="1" ht="22.9" customHeight="1">
      <c r="A91" s="36"/>
      <c r="B91" s="37"/>
      <c r="C91" s="77" t="s">
        <v>118</v>
      </c>
      <c r="D91" s="38"/>
      <c r="E91" s="38"/>
      <c r="F91" s="38"/>
      <c r="G91" s="38"/>
      <c r="H91" s="38"/>
      <c r="I91" s="38"/>
      <c r="J91" s="154">
        <f>BK91</f>
        <v>0</v>
      </c>
      <c r="K91" s="38"/>
      <c r="L91" s="41"/>
      <c r="M91" s="73"/>
      <c r="N91" s="155"/>
      <c r="O91" s="74"/>
      <c r="P91" s="156">
        <f>P92+P315+P320</f>
        <v>0</v>
      </c>
      <c r="Q91" s="74"/>
      <c r="R91" s="156">
        <f>R92+R315+R320</f>
        <v>0.26392959999999999</v>
      </c>
      <c r="S91" s="74"/>
      <c r="T91" s="157">
        <f>T92+T315+T320</f>
        <v>1.512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71</v>
      </c>
      <c r="AU91" s="19" t="s">
        <v>93</v>
      </c>
      <c r="BK91" s="158">
        <f>BK92+BK315+BK320</f>
        <v>0</v>
      </c>
    </row>
    <row r="92" spans="1:65" s="12" customFormat="1" ht="25.9" customHeight="1">
      <c r="B92" s="159"/>
      <c r="C92" s="160"/>
      <c r="D92" s="161" t="s">
        <v>71</v>
      </c>
      <c r="E92" s="162" t="s">
        <v>119</v>
      </c>
      <c r="F92" s="162" t="s">
        <v>120</v>
      </c>
      <c r="G92" s="160"/>
      <c r="H92" s="160"/>
      <c r="I92" s="163"/>
      <c r="J92" s="164">
        <f>BK92</f>
        <v>0</v>
      </c>
      <c r="K92" s="160"/>
      <c r="L92" s="165"/>
      <c r="M92" s="166"/>
      <c r="N92" s="167"/>
      <c r="O92" s="167"/>
      <c r="P92" s="168">
        <f>P93+P110+P156+P268+P291</f>
        <v>0</v>
      </c>
      <c r="Q92" s="167"/>
      <c r="R92" s="168">
        <f>R93+R110+R156+R268+R291</f>
        <v>0.26392959999999999</v>
      </c>
      <c r="S92" s="167"/>
      <c r="T92" s="169">
        <f>T93+T110+T156+T268+T291</f>
        <v>1.512</v>
      </c>
      <c r="AR92" s="170" t="s">
        <v>82</v>
      </c>
      <c r="AT92" s="171" t="s">
        <v>71</v>
      </c>
      <c r="AU92" s="171" t="s">
        <v>72</v>
      </c>
      <c r="AY92" s="170" t="s">
        <v>121</v>
      </c>
      <c r="BK92" s="172">
        <f>BK93+BK110+BK156+BK268+BK291</f>
        <v>0</v>
      </c>
    </row>
    <row r="93" spans="1:65" s="12" customFormat="1" ht="22.9" customHeight="1">
      <c r="B93" s="159"/>
      <c r="C93" s="160"/>
      <c r="D93" s="161" t="s">
        <v>71</v>
      </c>
      <c r="E93" s="173" t="s">
        <v>122</v>
      </c>
      <c r="F93" s="173" t="s">
        <v>123</v>
      </c>
      <c r="G93" s="160"/>
      <c r="H93" s="160"/>
      <c r="I93" s="163"/>
      <c r="J93" s="174">
        <f>BK93</f>
        <v>0</v>
      </c>
      <c r="K93" s="160"/>
      <c r="L93" s="165"/>
      <c r="M93" s="166"/>
      <c r="N93" s="167"/>
      <c r="O93" s="167"/>
      <c r="P93" s="168">
        <f>SUM(P94:P109)</f>
        <v>0</v>
      </c>
      <c r="Q93" s="167"/>
      <c r="R93" s="168">
        <f>SUM(R94:R109)</f>
        <v>1.8798E-3</v>
      </c>
      <c r="S93" s="167"/>
      <c r="T93" s="169">
        <f>SUM(T94:T109)</f>
        <v>0</v>
      </c>
      <c r="AR93" s="170" t="s">
        <v>82</v>
      </c>
      <c r="AT93" s="171" t="s">
        <v>71</v>
      </c>
      <c r="AU93" s="171" t="s">
        <v>80</v>
      </c>
      <c r="AY93" s="170" t="s">
        <v>121</v>
      </c>
      <c r="BK93" s="172">
        <f>SUM(BK94:BK109)</f>
        <v>0</v>
      </c>
    </row>
    <row r="94" spans="1:65" s="2" customFormat="1" ht="16.5" customHeight="1">
      <c r="A94" s="36"/>
      <c r="B94" s="37"/>
      <c r="C94" s="175" t="s">
        <v>80</v>
      </c>
      <c r="D94" s="175" t="s">
        <v>124</v>
      </c>
      <c r="E94" s="176" t="s">
        <v>125</v>
      </c>
      <c r="F94" s="177" t="s">
        <v>126</v>
      </c>
      <c r="G94" s="178" t="s">
        <v>127</v>
      </c>
      <c r="H94" s="179">
        <v>1</v>
      </c>
      <c r="I94" s="180"/>
      <c r="J94" s="181">
        <f>ROUND(I94*H94,2)</f>
        <v>0</v>
      </c>
      <c r="K94" s="177" t="s">
        <v>19</v>
      </c>
      <c r="L94" s="41"/>
      <c r="M94" s="182" t="s">
        <v>19</v>
      </c>
      <c r="N94" s="183" t="s">
        <v>43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128</v>
      </c>
      <c r="AT94" s="186" t="s">
        <v>124</v>
      </c>
      <c r="AU94" s="186" t="s">
        <v>82</v>
      </c>
      <c r="AY94" s="19" t="s">
        <v>121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80</v>
      </c>
      <c r="BK94" s="187">
        <f>ROUND(I94*H94,2)</f>
        <v>0</v>
      </c>
      <c r="BL94" s="19" t="s">
        <v>128</v>
      </c>
      <c r="BM94" s="186" t="s">
        <v>129</v>
      </c>
    </row>
    <row r="95" spans="1:65" s="2" customFormat="1" ht="16.5" customHeight="1">
      <c r="A95" s="36"/>
      <c r="B95" s="37"/>
      <c r="C95" s="175" t="s">
        <v>82</v>
      </c>
      <c r="D95" s="175" t="s">
        <v>124</v>
      </c>
      <c r="E95" s="176" t="s">
        <v>130</v>
      </c>
      <c r="F95" s="177" t="s">
        <v>131</v>
      </c>
      <c r="G95" s="178" t="s">
        <v>127</v>
      </c>
      <c r="H95" s="179">
        <v>1</v>
      </c>
      <c r="I95" s="180"/>
      <c r="J95" s="181">
        <f>ROUND(I95*H95,2)</f>
        <v>0</v>
      </c>
      <c r="K95" s="177" t="s">
        <v>19</v>
      </c>
      <c r="L95" s="41"/>
      <c r="M95" s="182" t="s">
        <v>19</v>
      </c>
      <c r="N95" s="183" t="s">
        <v>43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128</v>
      </c>
      <c r="AT95" s="186" t="s">
        <v>124</v>
      </c>
      <c r="AU95" s="186" t="s">
        <v>82</v>
      </c>
      <c r="AY95" s="19" t="s">
        <v>121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80</v>
      </c>
      <c r="BK95" s="187">
        <f>ROUND(I95*H95,2)</f>
        <v>0</v>
      </c>
      <c r="BL95" s="19" t="s">
        <v>128</v>
      </c>
      <c r="BM95" s="186" t="s">
        <v>132</v>
      </c>
    </row>
    <row r="96" spans="1:65" s="2" customFormat="1" ht="24.2" customHeight="1">
      <c r="A96" s="36"/>
      <c r="B96" s="37"/>
      <c r="C96" s="175" t="s">
        <v>133</v>
      </c>
      <c r="D96" s="175" t="s">
        <v>124</v>
      </c>
      <c r="E96" s="176" t="s">
        <v>134</v>
      </c>
      <c r="F96" s="177" t="s">
        <v>135</v>
      </c>
      <c r="G96" s="178" t="s">
        <v>127</v>
      </c>
      <c r="H96" s="179">
        <v>1</v>
      </c>
      <c r="I96" s="180"/>
      <c r="J96" s="181">
        <f>ROUND(I96*H96,2)</f>
        <v>0</v>
      </c>
      <c r="K96" s="177" t="s">
        <v>19</v>
      </c>
      <c r="L96" s="41"/>
      <c r="M96" s="182" t="s">
        <v>19</v>
      </c>
      <c r="N96" s="183" t="s">
        <v>43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136</v>
      </c>
      <c r="AT96" s="186" t="s">
        <v>124</v>
      </c>
      <c r="AU96" s="186" t="s">
        <v>82</v>
      </c>
      <c r="AY96" s="19" t="s">
        <v>121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80</v>
      </c>
      <c r="BK96" s="187">
        <f>ROUND(I96*H96,2)</f>
        <v>0</v>
      </c>
      <c r="BL96" s="19" t="s">
        <v>136</v>
      </c>
      <c r="BM96" s="186" t="s">
        <v>137</v>
      </c>
    </row>
    <row r="97" spans="1:65" s="2" customFormat="1" ht="48.75">
      <c r="A97" s="36"/>
      <c r="B97" s="37"/>
      <c r="C97" s="38"/>
      <c r="D97" s="188" t="s">
        <v>138</v>
      </c>
      <c r="E97" s="38"/>
      <c r="F97" s="189" t="s">
        <v>139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138</v>
      </c>
      <c r="AU97" s="19" t="s">
        <v>82</v>
      </c>
    </row>
    <row r="98" spans="1:65" s="2" customFormat="1" ht="24.2" customHeight="1">
      <c r="A98" s="36"/>
      <c r="B98" s="37"/>
      <c r="C98" s="175" t="s">
        <v>136</v>
      </c>
      <c r="D98" s="175" t="s">
        <v>124</v>
      </c>
      <c r="E98" s="176" t="s">
        <v>140</v>
      </c>
      <c r="F98" s="177" t="s">
        <v>141</v>
      </c>
      <c r="G98" s="178" t="s">
        <v>127</v>
      </c>
      <c r="H98" s="179">
        <v>1</v>
      </c>
      <c r="I98" s="180"/>
      <c r="J98" s="181">
        <f>ROUND(I98*H98,2)</f>
        <v>0</v>
      </c>
      <c r="K98" s="177" t="s">
        <v>19</v>
      </c>
      <c r="L98" s="41"/>
      <c r="M98" s="182" t="s">
        <v>19</v>
      </c>
      <c r="N98" s="183" t="s">
        <v>43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128</v>
      </c>
      <c r="AT98" s="186" t="s">
        <v>124</v>
      </c>
      <c r="AU98" s="186" t="s">
        <v>82</v>
      </c>
      <c r="AY98" s="19" t="s">
        <v>121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80</v>
      </c>
      <c r="BK98" s="187">
        <f>ROUND(I98*H98,2)</f>
        <v>0</v>
      </c>
      <c r="BL98" s="19" t="s">
        <v>128</v>
      </c>
      <c r="BM98" s="186" t="s">
        <v>142</v>
      </c>
    </row>
    <row r="99" spans="1:65" s="2" customFormat="1" ht="16.5" customHeight="1">
      <c r="A99" s="36"/>
      <c r="B99" s="37"/>
      <c r="C99" s="175" t="s">
        <v>143</v>
      </c>
      <c r="D99" s="175" t="s">
        <v>124</v>
      </c>
      <c r="E99" s="176" t="s">
        <v>144</v>
      </c>
      <c r="F99" s="177" t="s">
        <v>145</v>
      </c>
      <c r="G99" s="178" t="s">
        <v>146</v>
      </c>
      <c r="H99" s="179">
        <v>282</v>
      </c>
      <c r="I99" s="180"/>
      <c r="J99" s="181">
        <f>ROUND(I99*H99,2)</f>
        <v>0</v>
      </c>
      <c r="K99" s="177" t="s">
        <v>19</v>
      </c>
      <c r="L99" s="41"/>
      <c r="M99" s="182" t="s">
        <v>19</v>
      </c>
      <c r="N99" s="183" t="s">
        <v>43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128</v>
      </c>
      <c r="AT99" s="186" t="s">
        <v>124</v>
      </c>
      <c r="AU99" s="186" t="s">
        <v>82</v>
      </c>
      <c r="AY99" s="19" t="s">
        <v>121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80</v>
      </c>
      <c r="BK99" s="187">
        <f>ROUND(I99*H99,2)</f>
        <v>0</v>
      </c>
      <c r="BL99" s="19" t="s">
        <v>128</v>
      </c>
      <c r="BM99" s="186" t="s">
        <v>147</v>
      </c>
    </row>
    <row r="100" spans="1:65" s="13" customFormat="1">
      <c r="B100" s="193"/>
      <c r="C100" s="194"/>
      <c r="D100" s="188" t="s">
        <v>148</v>
      </c>
      <c r="E100" s="195" t="s">
        <v>19</v>
      </c>
      <c r="F100" s="196" t="s">
        <v>149</v>
      </c>
      <c r="G100" s="194"/>
      <c r="H100" s="195" t="s">
        <v>19</v>
      </c>
      <c r="I100" s="197"/>
      <c r="J100" s="194"/>
      <c r="K100" s="194"/>
      <c r="L100" s="198"/>
      <c r="M100" s="199"/>
      <c r="N100" s="200"/>
      <c r="O100" s="200"/>
      <c r="P100" s="200"/>
      <c r="Q100" s="200"/>
      <c r="R100" s="200"/>
      <c r="S100" s="200"/>
      <c r="T100" s="201"/>
      <c r="AT100" s="202" t="s">
        <v>148</v>
      </c>
      <c r="AU100" s="202" t="s">
        <v>82</v>
      </c>
      <c r="AV100" s="13" t="s">
        <v>80</v>
      </c>
      <c r="AW100" s="13" t="s">
        <v>34</v>
      </c>
      <c r="AX100" s="13" t="s">
        <v>72</v>
      </c>
      <c r="AY100" s="202" t="s">
        <v>121</v>
      </c>
    </row>
    <row r="101" spans="1:65" s="13" customFormat="1">
      <c r="B101" s="193"/>
      <c r="C101" s="194"/>
      <c r="D101" s="188" t="s">
        <v>148</v>
      </c>
      <c r="E101" s="195" t="s">
        <v>19</v>
      </c>
      <c r="F101" s="196" t="s">
        <v>150</v>
      </c>
      <c r="G101" s="194"/>
      <c r="H101" s="195" t="s">
        <v>19</v>
      </c>
      <c r="I101" s="197"/>
      <c r="J101" s="194"/>
      <c r="K101" s="194"/>
      <c r="L101" s="198"/>
      <c r="M101" s="199"/>
      <c r="N101" s="200"/>
      <c r="O101" s="200"/>
      <c r="P101" s="200"/>
      <c r="Q101" s="200"/>
      <c r="R101" s="200"/>
      <c r="S101" s="200"/>
      <c r="T101" s="201"/>
      <c r="AT101" s="202" t="s">
        <v>148</v>
      </c>
      <c r="AU101" s="202" t="s">
        <v>82</v>
      </c>
      <c r="AV101" s="13" t="s">
        <v>80</v>
      </c>
      <c r="AW101" s="13" t="s">
        <v>34</v>
      </c>
      <c r="AX101" s="13" t="s">
        <v>72</v>
      </c>
      <c r="AY101" s="202" t="s">
        <v>121</v>
      </c>
    </row>
    <row r="102" spans="1:65" s="14" customFormat="1">
      <c r="B102" s="203"/>
      <c r="C102" s="204"/>
      <c r="D102" s="188" t="s">
        <v>148</v>
      </c>
      <c r="E102" s="205" t="s">
        <v>19</v>
      </c>
      <c r="F102" s="206" t="s">
        <v>151</v>
      </c>
      <c r="G102" s="204"/>
      <c r="H102" s="207">
        <v>282</v>
      </c>
      <c r="I102" s="208"/>
      <c r="J102" s="204"/>
      <c r="K102" s="204"/>
      <c r="L102" s="209"/>
      <c r="M102" s="210"/>
      <c r="N102" s="211"/>
      <c r="O102" s="211"/>
      <c r="P102" s="211"/>
      <c r="Q102" s="211"/>
      <c r="R102" s="211"/>
      <c r="S102" s="211"/>
      <c r="T102" s="212"/>
      <c r="AT102" s="213" t="s">
        <v>148</v>
      </c>
      <c r="AU102" s="213" t="s">
        <v>82</v>
      </c>
      <c r="AV102" s="14" t="s">
        <v>82</v>
      </c>
      <c r="AW102" s="14" t="s">
        <v>34</v>
      </c>
      <c r="AX102" s="14" t="s">
        <v>80</v>
      </c>
      <c r="AY102" s="213" t="s">
        <v>121</v>
      </c>
    </row>
    <row r="103" spans="1:65" s="2" customFormat="1" ht="24.2" customHeight="1">
      <c r="A103" s="36"/>
      <c r="B103" s="37"/>
      <c r="C103" s="175" t="s">
        <v>152</v>
      </c>
      <c r="D103" s="175" t="s">
        <v>124</v>
      </c>
      <c r="E103" s="176" t="s">
        <v>153</v>
      </c>
      <c r="F103" s="177" t="s">
        <v>154</v>
      </c>
      <c r="G103" s="178" t="s">
        <v>155</v>
      </c>
      <c r="H103" s="179">
        <v>62.66</v>
      </c>
      <c r="I103" s="180"/>
      <c r="J103" s="181">
        <f>ROUND(I103*H103,2)</f>
        <v>0</v>
      </c>
      <c r="K103" s="177" t="s">
        <v>156</v>
      </c>
      <c r="L103" s="41"/>
      <c r="M103" s="182" t="s">
        <v>19</v>
      </c>
      <c r="N103" s="183" t="s">
        <v>43</v>
      </c>
      <c r="O103" s="66"/>
      <c r="P103" s="184">
        <f>O103*H103</f>
        <v>0</v>
      </c>
      <c r="Q103" s="184">
        <v>3.0000000000000001E-5</v>
      </c>
      <c r="R103" s="184">
        <f>Q103*H103</f>
        <v>1.8798E-3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136</v>
      </c>
      <c r="AT103" s="186" t="s">
        <v>124</v>
      </c>
      <c r="AU103" s="186" t="s">
        <v>82</v>
      </c>
      <c r="AY103" s="19" t="s">
        <v>121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80</v>
      </c>
      <c r="BK103" s="187">
        <f>ROUND(I103*H103,2)</f>
        <v>0</v>
      </c>
      <c r="BL103" s="19" t="s">
        <v>136</v>
      </c>
      <c r="BM103" s="186" t="s">
        <v>157</v>
      </c>
    </row>
    <row r="104" spans="1:65" s="2" customFormat="1">
      <c r="A104" s="36"/>
      <c r="B104" s="37"/>
      <c r="C104" s="38"/>
      <c r="D104" s="214" t="s">
        <v>158</v>
      </c>
      <c r="E104" s="38"/>
      <c r="F104" s="215" t="s">
        <v>159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158</v>
      </c>
      <c r="AU104" s="19" t="s">
        <v>82</v>
      </c>
    </row>
    <row r="105" spans="1:65" s="13" customFormat="1">
      <c r="B105" s="193"/>
      <c r="C105" s="194"/>
      <c r="D105" s="188" t="s">
        <v>148</v>
      </c>
      <c r="E105" s="195" t="s">
        <v>19</v>
      </c>
      <c r="F105" s="196" t="s">
        <v>160</v>
      </c>
      <c r="G105" s="194"/>
      <c r="H105" s="195" t="s">
        <v>19</v>
      </c>
      <c r="I105" s="197"/>
      <c r="J105" s="194"/>
      <c r="K105" s="194"/>
      <c r="L105" s="198"/>
      <c r="M105" s="199"/>
      <c r="N105" s="200"/>
      <c r="O105" s="200"/>
      <c r="P105" s="200"/>
      <c r="Q105" s="200"/>
      <c r="R105" s="200"/>
      <c r="S105" s="200"/>
      <c r="T105" s="201"/>
      <c r="AT105" s="202" t="s">
        <v>148</v>
      </c>
      <c r="AU105" s="202" t="s">
        <v>82</v>
      </c>
      <c r="AV105" s="13" t="s">
        <v>80</v>
      </c>
      <c r="AW105" s="13" t="s">
        <v>34</v>
      </c>
      <c r="AX105" s="13" t="s">
        <v>72</v>
      </c>
      <c r="AY105" s="202" t="s">
        <v>121</v>
      </c>
    </row>
    <row r="106" spans="1:65" s="14" customFormat="1">
      <c r="B106" s="203"/>
      <c r="C106" s="204"/>
      <c r="D106" s="188" t="s">
        <v>148</v>
      </c>
      <c r="E106" s="205" t="s">
        <v>19</v>
      </c>
      <c r="F106" s="206" t="s">
        <v>161</v>
      </c>
      <c r="G106" s="204"/>
      <c r="H106" s="207">
        <v>62.66</v>
      </c>
      <c r="I106" s="208"/>
      <c r="J106" s="204"/>
      <c r="K106" s="204"/>
      <c r="L106" s="209"/>
      <c r="M106" s="210"/>
      <c r="N106" s="211"/>
      <c r="O106" s="211"/>
      <c r="P106" s="211"/>
      <c r="Q106" s="211"/>
      <c r="R106" s="211"/>
      <c r="S106" s="211"/>
      <c r="T106" s="212"/>
      <c r="AT106" s="213" t="s">
        <v>148</v>
      </c>
      <c r="AU106" s="213" t="s">
        <v>82</v>
      </c>
      <c r="AV106" s="14" t="s">
        <v>82</v>
      </c>
      <c r="AW106" s="14" t="s">
        <v>34</v>
      </c>
      <c r="AX106" s="14" t="s">
        <v>80</v>
      </c>
      <c r="AY106" s="213" t="s">
        <v>121</v>
      </c>
    </row>
    <row r="107" spans="1:65" s="2" customFormat="1" ht="21.75" customHeight="1">
      <c r="A107" s="36"/>
      <c r="B107" s="37"/>
      <c r="C107" s="175" t="s">
        <v>162</v>
      </c>
      <c r="D107" s="175" t="s">
        <v>124</v>
      </c>
      <c r="E107" s="176" t="s">
        <v>163</v>
      </c>
      <c r="F107" s="177" t="s">
        <v>164</v>
      </c>
      <c r="G107" s="178" t="s">
        <v>165</v>
      </c>
      <c r="H107" s="179">
        <v>1.5</v>
      </c>
      <c r="I107" s="180"/>
      <c r="J107" s="181">
        <f>ROUND(I107*H107,2)</f>
        <v>0</v>
      </c>
      <c r="K107" s="177" t="s">
        <v>156</v>
      </c>
      <c r="L107" s="41"/>
      <c r="M107" s="182" t="s">
        <v>19</v>
      </c>
      <c r="N107" s="183" t="s">
        <v>43</v>
      </c>
      <c r="O107" s="66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136</v>
      </c>
      <c r="AT107" s="186" t="s">
        <v>124</v>
      </c>
      <c r="AU107" s="186" t="s">
        <v>82</v>
      </c>
      <c r="AY107" s="19" t="s">
        <v>121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80</v>
      </c>
      <c r="BK107" s="187">
        <f>ROUND(I107*H107,2)</f>
        <v>0</v>
      </c>
      <c r="BL107" s="19" t="s">
        <v>136</v>
      </c>
      <c r="BM107" s="186" t="s">
        <v>166</v>
      </c>
    </row>
    <row r="108" spans="1:65" s="2" customFormat="1">
      <c r="A108" s="36"/>
      <c r="B108" s="37"/>
      <c r="C108" s="38"/>
      <c r="D108" s="214" t="s">
        <v>158</v>
      </c>
      <c r="E108" s="38"/>
      <c r="F108" s="215" t="s">
        <v>167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158</v>
      </c>
      <c r="AU108" s="19" t="s">
        <v>82</v>
      </c>
    </row>
    <row r="109" spans="1:65" s="2" customFormat="1" ht="21.75" customHeight="1">
      <c r="A109" s="36"/>
      <c r="B109" s="37"/>
      <c r="C109" s="175" t="s">
        <v>168</v>
      </c>
      <c r="D109" s="175" t="s">
        <v>124</v>
      </c>
      <c r="E109" s="176" t="s">
        <v>169</v>
      </c>
      <c r="F109" s="177" t="s">
        <v>170</v>
      </c>
      <c r="G109" s="178" t="s">
        <v>165</v>
      </c>
      <c r="H109" s="179">
        <v>1.5</v>
      </c>
      <c r="I109" s="180"/>
      <c r="J109" s="181">
        <f>ROUND(I109*H109,2)</f>
        <v>0</v>
      </c>
      <c r="K109" s="177" t="s">
        <v>19</v>
      </c>
      <c r="L109" s="41"/>
      <c r="M109" s="182" t="s">
        <v>19</v>
      </c>
      <c r="N109" s="183" t="s">
        <v>43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136</v>
      </c>
      <c r="AT109" s="186" t="s">
        <v>124</v>
      </c>
      <c r="AU109" s="186" t="s">
        <v>82</v>
      </c>
      <c r="AY109" s="19" t="s">
        <v>121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80</v>
      </c>
      <c r="BK109" s="187">
        <f>ROUND(I109*H109,2)</f>
        <v>0</v>
      </c>
      <c r="BL109" s="19" t="s">
        <v>136</v>
      </c>
      <c r="BM109" s="186" t="s">
        <v>171</v>
      </c>
    </row>
    <row r="110" spans="1:65" s="12" customFormat="1" ht="22.9" customHeight="1">
      <c r="B110" s="159"/>
      <c r="C110" s="160"/>
      <c r="D110" s="161" t="s">
        <v>71</v>
      </c>
      <c r="E110" s="173" t="s">
        <v>172</v>
      </c>
      <c r="F110" s="173" t="s">
        <v>173</v>
      </c>
      <c r="G110" s="160"/>
      <c r="H110" s="160"/>
      <c r="I110" s="163"/>
      <c r="J110" s="174">
        <f>BK110</f>
        <v>0</v>
      </c>
      <c r="K110" s="160"/>
      <c r="L110" s="165"/>
      <c r="M110" s="166"/>
      <c r="N110" s="167"/>
      <c r="O110" s="167"/>
      <c r="P110" s="168">
        <f>SUM(P111:P155)</f>
        <v>0</v>
      </c>
      <c r="Q110" s="167"/>
      <c r="R110" s="168">
        <f>SUM(R111:R155)</f>
        <v>0</v>
      </c>
      <c r="S110" s="167"/>
      <c r="T110" s="169">
        <f>SUM(T111:T155)</f>
        <v>1.512</v>
      </c>
      <c r="AR110" s="170" t="s">
        <v>82</v>
      </c>
      <c r="AT110" s="171" t="s">
        <v>71</v>
      </c>
      <c r="AU110" s="171" t="s">
        <v>80</v>
      </c>
      <c r="AY110" s="170" t="s">
        <v>121</v>
      </c>
      <c r="BK110" s="172">
        <f>SUM(BK111:BK155)</f>
        <v>0</v>
      </c>
    </row>
    <row r="111" spans="1:65" s="2" customFormat="1" ht="24.2" customHeight="1">
      <c r="A111" s="36"/>
      <c r="B111" s="37"/>
      <c r="C111" s="175" t="s">
        <v>174</v>
      </c>
      <c r="D111" s="175" t="s">
        <v>124</v>
      </c>
      <c r="E111" s="176" t="s">
        <v>175</v>
      </c>
      <c r="F111" s="177" t="s">
        <v>176</v>
      </c>
      <c r="G111" s="178" t="s">
        <v>177</v>
      </c>
      <c r="H111" s="179">
        <v>144</v>
      </c>
      <c r="I111" s="180"/>
      <c r="J111" s="181">
        <f>ROUND(I111*H111,2)</f>
        <v>0</v>
      </c>
      <c r="K111" s="177" t="s">
        <v>156</v>
      </c>
      <c r="L111" s="41"/>
      <c r="M111" s="182" t="s">
        <v>19</v>
      </c>
      <c r="N111" s="183" t="s">
        <v>43</v>
      </c>
      <c r="O111" s="66"/>
      <c r="P111" s="184">
        <f>O111*H111</f>
        <v>0</v>
      </c>
      <c r="Q111" s="184">
        <v>0</v>
      </c>
      <c r="R111" s="184">
        <f>Q111*H111</f>
        <v>0</v>
      </c>
      <c r="S111" s="184">
        <v>3.0000000000000001E-3</v>
      </c>
      <c r="T111" s="185">
        <f>S111*H111</f>
        <v>0.432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128</v>
      </c>
      <c r="AT111" s="186" t="s">
        <v>124</v>
      </c>
      <c r="AU111" s="186" t="s">
        <v>82</v>
      </c>
      <c r="AY111" s="19" t="s">
        <v>121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80</v>
      </c>
      <c r="BK111" s="187">
        <f>ROUND(I111*H111,2)</f>
        <v>0</v>
      </c>
      <c r="BL111" s="19" t="s">
        <v>128</v>
      </c>
      <c r="BM111" s="186" t="s">
        <v>178</v>
      </c>
    </row>
    <row r="112" spans="1:65" s="2" customFormat="1">
      <c r="A112" s="36"/>
      <c r="B112" s="37"/>
      <c r="C112" s="38"/>
      <c r="D112" s="214" t="s">
        <v>158</v>
      </c>
      <c r="E112" s="38"/>
      <c r="F112" s="215" t="s">
        <v>179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158</v>
      </c>
      <c r="AU112" s="19" t="s">
        <v>82</v>
      </c>
    </row>
    <row r="113" spans="1:65" s="13" customFormat="1">
      <c r="B113" s="193"/>
      <c r="C113" s="194"/>
      <c r="D113" s="188" t="s">
        <v>148</v>
      </c>
      <c r="E113" s="195" t="s">
        <v>19</v>
      </c>
      <c r="F113" s="196" t="s">
        <v>180</v>
      </c>
      <c r="G113" s="194"/>
      <c r="H113" s="195" t="s">
        <v>19</v>
      </c>
      <c r="I113" s="197"/>
      <c r="J113" s="194"/>
      <c r="K113" s="194"/>
      <c r="L113" s="198"/>
      <c r="M113" s="199"/>
      <c r="N113" s="200"/>
      <c r="O113" s="200"/>
      <c r="P113" s="200"/>
      <c r="Q113" s="200"/>
      <c r="R113" s="200"/>
      <c r="S113" s="200"/>
      <c r="T113" s="201"/>
      <c r="AT113" s="202" t="s">
        <v>148</v>
      </c>
      <c r="AU113" s="202" t="s">
        <v>82</v>
      </c>
      <c r="AV113" s="13" t="s">
        <v>80</v>
      </c>
      <c r="AW113" s="13" t="s">
        <v>34</v>
      </c>
      <c r="AX113" s="13" t="s">
        <v>72</v>
      </c>
      <c r="AY113" s="202" t="s">
        <v>121</v>
      </c>
    </row>
    <row r="114" spans="1:65" s="14" customFormat="1">
      <c r="B114" s="203"/>
      <c r="C114" s="204"/>
      <c r="D114" s="188" t="s">
        <v>148</v>
      </c>
      <c r="E114" s="205" t="s">
        <v>19</v>
      </c>
      <c r="F114" s="206" t="s">
        <v>181</v>
      </c>
      <c r="G114" s="204"/>
      <c r="H114" s="207">
        <v>144</v>
      </c>
      <c r="I114" s="208"/>
      <c r="J114" s="204"/>
      <c r="K114" s="204"/>
      <c r="L114" s="209"/>
      <c r="M114" s="210"/>
      <c r="N114" s="211"/>
      <c r="O114" s="211"/>
      <c r="P114" s="211"/>
      <c r="Q114" s="211"/>
      <c r="R114" s="211"/>
      <c r="S114" s="211"/>
      <c r="T114" s="212"/>
      <c r="AT114" s="213" t="s">
        <v>148</v>
      </c>
      <c r="AU114" s="213" t="s">
        <v>82</v>
      </c>
      <c r="AV114" s="14" t="s">
        <v>82</v>
      </c>
      <c r="AW114" s="14" t="s">
        <v>34</v>
      </c>
      <c r="AX114" s="14" t="s">
        <v>80</v>
      </c>
      <c r="AY114" s="213" t="s">
        <v>121</v>
      </c>
    </row>
    <row r="115" spans="1:65" s="2" customFormat="1" ht="24.2" customHeight="1">
      <c r="A115" s="36"/>
      <c r="B115" s="37"/>
      <c r="C115" s="175" t="s">
        <v>182</v>
      </c>
      <c r="D115" s="175" t="s">
        <v>124</v>
      </c>
      <c r="E115" s="176" t="s">
        <v>183</v>
      </c>
      <c r="F115" s="177" t="s">
        <v>184</v>
      </c>
      <c r="G115" s="178" t="s">
        <v>177</v>
      </c>
      <c r="H115" s="179">
        <v>72</v>
      </c>
      <c r="I115" s="180"/>
      <c r="J115" s="181">
        <f>ROUND(I115*H115,2)</f>
        <v>0</v>
      </c>
      <c r="K115" s="177" t="s">
        <v>156</v>
      </c>
      <c r="L115" s="41"/>
      <c r="M115" s="182" t="s">
        <v>19</v>
      </c>
      <c r="N115" s="183" t="s">
        <v>43</v>
      </c>
      <c r="O115" s="66"/>
      <c r="P115" s="184">
        <f>O115*H115</f>
        <v>0</v>
      </c>
      <c r="Q115" s="184">
        <v>0</v>
      </c>
      <c r="R115" s="184">
        <f>Q115*H115</f>
        <v>0</v>
      </c>
      <c r="S115" s="184">
        <v>8.0000000000000002E-3</v>
      </c>
      <c r="T115" s="185">
        <f>S115*H115</f>
        <v>0.57600000000000007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128</v>
      </c>
      <c r="AT115" s="186" t="s">
        <v>124</v>
      </c>
      <c r="AU115" s="186" t="s">
        <v>82</v>
      </c>
      <c r="AY115" s="19" t="s">
        <v>121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80</v>
      </c>
      <c r="BK115" s="187">
        <f>ROUND(I115*H115,2)</f>
        <v>0</v>
      </c>
      <c r="BL115" s="19" t="s">
        <v>128</v>
      </c>
      <c r="BM115" s="186" t="s">
        <v>185</v>
      </c>
    </row>
    <row r="116" spans="1:65" s="2" customFormat="1">
      <c r="A116" s="36"/>
      <c r="B116" s="37"/>
      <c r="C116" s="38"/>
      <c r="D116" s="214" t="s">
        <v>158</v>
      </c>
      <c r="E116" s="38"/>
      <c r="F116" s="215" t="s">
        <v>186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158</v>
      </c>
      <c r="AU116" s="19" t="s">
        <v>82</v>
      </c>
    </row>
    <row r="117" spans="1:65" s="13" customFormat="1">
      <c r="B117" s="193"/>
      <c r="C117" s="194"/>
      <c r="D117" s="188" t="s">
        <v>148</v>
      </c>
      <c r="E117" s="195" t="s">
        <v>19</v>
      </c>
      <c r="F117" s="196" t="s">
        <v>187</v>
      </c>
      <c r="G117" s="194"/>
      <c r="H117" s="195" t="s">
        <v>19</v>
      </c>
      <c r="I117" s="197"/>
      <c r="J117" s="194"/>
      <c r="K117" s="194"/>
      <c r="L117" s="198"/>
      <c r="M117" s="199"/>
      <c r="N117" s="200"/>
      <c r="O117" s="200"/>
      <c r="P117" s="200"/>
      <c r="Q117" s="200"/>
      <c r="R117" s="200"/>
      <c r="S117" s="200"/>
      <c r="T117" s="201"/>
      <c r="AT117" s="202" t="s">
        <v>148</v>
      </c>
      <c r="AU117" s="202" t="s">
        <v>82</v>
      </c>
      <c r="AV117" s="13" t="s">
        <v>80</v>
      </c>
      <c r="AW117" s="13" t="s">
        <v>34</v>
      </c>
      <c r="AX117" s="13" t="s">
        <v>72</v>
      </c>
      <c r="AY117" s="202" t="s">
        <v>121</v>
      </c>
    </row>
    <row r="118" spans="1:65" s="14" customFormat="1">
      <c r="B118" s="203"/>
      <c r="C118" s="204"/>
      <c r="D118" s="188" t="s">
        <v>148</v>
      </c>
      <c r="E118" s="205" t="s">
        <v>19</v>
      </c>
      <c r="F118" s="206" t="s">
        <v>188</v>
      </c>
      <c r="G118" s="204"/>
      <c r="H118" s="207">
        <v>72</v>
      </c>
      <c r="I118" s="208"/>
      <c r="J118" s="204"/>
      <c r="K118" s="204"/>
      <c r="L118" s="209"/>
      <c r="M118" s="210"/>
      <c r="N118" s="211"/>
      <c r="O118" s="211"/>
      <c r="P118" s="211"/>
      <c r="Q118" s="211"/>
      <c r="R118" s="211"/>
      <c r="S118" s="211"/>
      <c r="T118" s="212"/>
      <c r="AT118" s="213" t="s">
        <v>148</v>
      </c>
      <c r="AU118" s="213" t="s">
        <v>82</v>
      </c>
      <c r="AV118" s="14" t="s">
        <v>82</v>
      </c>
      <c r="AW118" s="14" t="s">
        <v>34</v>
      </c>
      <c r="AX118" s="14" t="s">
        <v>80</v>
      </c>
      <c r="AY118" s="213" t="s">
        <v>121</v>
      </c>
    </row>
    <row r="119" spans="1:65" s="2" customFormat="1" ht="16.5" customHeight="1">
      <c r="A119" s="36"/>
      <c r="B119" s="37"/>
      <c r="C119" s="175" t="s">
        <v>189</v>
      </c>
      <c r="D119" s="175" t="s">
        <v>124</v>
      </c>
      <c r="E119" s="176" t="s">
        <v>190</v>
      </c>
      <c r="F119" s="177" t="s">
        <v>191</v>
      </c>
      <c r="G119" s="178" t="s">
        <v>192</v>
      </c>
      <c r="H119" s="179">
        <v>18</v>
      </c>
      <c r="I119" s="180"/>
      <c r="J119" s="181">
        <f>ROUND(I119*H119,2)</f>
        <v>0</v>
      </c>
      <c r="K119" s="177" t="s">
        <v>156</v>
      </c>
      <c r="L119" s="41"/>
      <c r="M119" s="182" t="s">
        <v>19</v>
      </c>
      <c r="N119" s="183" t="s">
        <v>43</v>
      </c>
      <c r="O119" s="66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128</v>
      </c>
      <c r="AT119" s="186" t="s">
        <v>124</v>
      </c>
      <c r="AU119" s="186" t="s">
        <v>82</v>
      </c>
      <c r="AY119" s="19" t="s">
        <v>121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80</v>
      </c>
      <c r="BK119" s="187">
        <f>ROUND(I119*H119,2)</f>
        <v>0</v>
      </c>
      <c r="BL119" s="19" t="s">
        <v>128</v>
      </c>
      <c r="BM119" s="186" t="s">
        <v>193</v>
      </c>
    </row>
    <row r="120" spans="1:65" s="2" customFormat="1">
      <c r="A120" s="36"/>
      <c r="B120" s="37"/>
      <c r="C120" s="38"/>
      <c r="D120" s="214" t="s">
        <v>158</v>
      </c>
      <c r="E120" s="38"/>
      <c r="F120" s="215" t="s">
        <v>194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158</v>
      </c>
      <c r="AU120" s="19" t="s">
        <v>82</v>
      </c>
    </row>
    <row r="121" spans="1:65" s="13" customFormat="1">
      <c r="B121" s="193"/>
      <c r="C121" s="194"/>
      <c r="D121" s="188" t="s">
        <v>148</v>
      </c>
      <c r="E121" s="195" t="s">
        <v>19</v>
      </c>
      <c r="F121" s="196" t="s">
        <v>195</v>
      </c>
      <c r="G121" s="194"/>
      <c r="H121" s="195" t="s">
        <v>19</v>
      </c>
      <c r="I121" s="197"/>
      <c r="J121" s="194"/>
      <c r="K121" s="194"/>
      <c r="L121" s="198"/>
      <c r="M121" s="199"/>
      <c r="N121" s="200"/>
      <c r="O121" s="200"/>
      <c r="P121" s="200"/>
      <c r="Q121" s="200"/>
      <c r="R121" s="200"/>
      <c r="S121" s="200"/>
      <c r="T121" s="201"/>
      <c r="AT121" s="202" t="s">
        <v>148</v>
      </c>
      <c r="AU121" s="202" t="s">
        <v>82</v>
      </c>
      <c r="AV121" s="13" t="s">
        <v>80</v>
      </c>
      <c r="AW121" s="13" t="s">
        <v>34</v>
      </c>
      <c r="AX121" s="13" t="s">
        <v>72</v>
      </c>
      <c r="AY121" s="202" t="s">
        <v>121</v>
      </c>
    </row>
    <row r="122" spans="1:65" s="14" customFormat="1">
      <c r="B122" s="203"/>
      <c r="C122" s="204"/>
      <c r="D122" s="188" t="s">
        <v>148</v>
      </c>
      <c r="E122" s="205" t="s">
        <v>19</v>
      </c>
      <c r="F122" s="206" t="s">
        <v>152</v>
      </c>
      <c r="G122" s="204"/>
      <c r="H122" s="207">
        <v>6</v>
      </c>
      <c r="I122" s="208"/>
      <c r="J122" s="204"/>
      <c r="K122" s="204"/>
      <c r="L122" s="209"/>
      <c r="M122" s="210"/>
      <c r="N122" s="211"/>
      <c r="O122" s="211"/>
      <c r="P122" s="211"/>
      <c r="Q122" s="211"/>
      <c r="R122" s="211"/>
      <c r="S122" s="211"/>
      <c r="T122" s="212"/>
      <c r="AT122" s="213" t="s">
        <v>148</v>
      </c>
      <c r="AU122" s="213" t="s">
        <v>82</v>
      </c>
      <c r="AV122" s="14" t="s">
        <v>82</v>
      </c>
      <c r="AW122" s="14" t="s">
        <v>34</v>
      </c>
      <c r="AX122" s="14" t="s">
        <v>72</v>
      </c>
      <c r="AY122" s="213" t="s">
        <v>121</v>
      </c>
    </row>
    <row r="123" spans="1:65" s="13" customFormat="1">
      <c r="B123" s="193"/>
      <c r="C123" s="194"/>
      <c r="D123" s="188" t="s">
        <v>148</v>
      </c>
      <c r="E123" s="195" t="s">
        <v>19</v>
      </c>
      <c r="F123" s="196" t="s">
        <v>180</v>
      </c>
      <c r="G123" s="194"/>
      <c r="H123" s="195" t="s">
        <v>19</v>
      </c>
      <c r="I123" s="197"/>
      <c r="J123" s="194"/>
      <c r="K123" s="194"/>
      <c r="L123" s="198"/>
      <c r="M123" s="199"/>
      <c r="N123" s="200"/>
      <c r="O123" s="200"/>
      <c r="P123" s="200"/>
      <c r="Q123" s="200"/>
      <c r="R123" s="200"/>
      <c r="S123" s="200"/>
      <c r="T123" s="201"/>
      <c r="AT123" s="202" t="s">
        <v>148</v>
      </c>
      <c r="AU123" s="202" t="s">
        <v>82</v>
      </c>
      <c r="AV123" s="13" t="s">
        <v>80</v>
      </c>
      <c r="AW123" s="13" t="s">
        <v>34</v>
      </c>
      <c r="AX123" s="13" t="s">
        <v>72</v>
      </c>
      <c r="AY123" s="202" t="s">
        <v>121</v>
      </c>
    </row>
    <row r="124" spans="1:65" s="14" customFormat="1">
      <c r="B124" s="203"/>
      <c r="C124" s="204"/>
      <c r="D124" s="188" t="s">
        <v>148</v>
      </c>
      <c r="E124" s="205" t="s">
        <v>19</v>
      </c>
      <c r="F124" s="206" t="s">
        <v>196</v>
      </c>
      <c r="G124" s="204"/>
      <c r="H124" s="207">
        <v>12</v>
      </c>
      <c r="I124" s="208"/>
      <c r="J124" s="204"/>
      <c r="K124" s="204"/>
      <c r="L124" s="209"/>
      <c r="M124" s="210"/>
      <c r="N124" s="211"/>
      <c r="O124" s="211"/>
      <c r="P124" s="211"/>
      <c r="Q124" s="211"/>
      <c r="R124" s="211"/>
      <c r="S124" s="211"/>
      <c r="T124" s="212"/>
      <c r="AT124" s="213" t="s">
        <v>148</v>
      </c>
      <c r="AU124" s="213" t="s">
        <v>82</v>
      </c>
      <c r="AV124" s="14" t="s">
        <v>82</v>
      </c>
      <c r="AW124" s="14" t="s">
        <v>34</v>
      </c>
      <c r="AX124" s="14" t="s">
        <v>72</v>
      </c>
      <c r="AY124" s="213" t="s">
        <v>121</v>
      </c>
    </row>
    <row r="125" spans="1:65" s="15" customFormat="1">
      <c r="B125" s="216"/>
      <c r="C125" s="217"/>
      <c r="D125" s="188" t="s">
        <v>148</v>
      </c>
      <c r="E125" s="218" t="s">
        <v>19</v>
      </c>
      <c r="F125" s="219" t="s">
        <v>197</v>
      </c>
      <c r="G125" s="217"/>
      <c r="H125" s="220">
        <v>18</v>
      </c>
      <c r="I125" s="221"/>
      <c r="J125" s="217"/>
      <c r="K125" s="217"/>
      <c r="L125" s="222"/>
      <c r="M125" s="223"/>
      <c r="N125" s="224"/>
      <c r="O125" s="224"/>
      <c r="P125" s="224"/>
      <c r="Q125" s="224"/>
      <c r="R125" s="224"/>
      <c r="S125" s="224"/>
      <c r="T125" s="225"/>
      <c r="AT125" s="226" t="s">
        <v>148</v>
      </c>
      <c r="AU125" s="226" t="s">
        <v>82</v>
      </c>
      <c r="AV125" s="15" t="s">
        <v>136</v>
      </c>
      <c r="AW125" s="15" t="s">
        <v>34</v>
      </c>
      <c r="AX125" s="15" t="s">
        <v>80</v>
      </c>
      <c r="AY125" s="226" t="s">
        <v>121</v>
      </c>
    </row>
    <row r="126" spans="1:65" s="2" customFormat="1" ht="16.5" customHeight="1">
      <c r="A126" s="36"/>
      <c r="B126" s="37"/>
      <c r="C126" s="175" t="s">
        <v>196</v>
      </c>
      <c r="D126" s="175" t="s">
        <v>124</v>
      </c>
      <c r="E126" s="176" t="s">
        <v>198</v>
      </c>
      <c r="F126" s="177" t="s">
        <v>199</v>
      </c>
      <c r="G126" s="178" t="s">
        <v>177</v>
      </c>
      <c r="H126" s="179">
        <v>18</v>
      </c>
      <c r="I126" s="180"/>
      <c r="J126" s="181">
        <f>ROUND(I126*H126,2)</f>
        <v>0</v>
      </c>
      <c r="K126" s="177" t="s">
        <v>156</v>
      </c>
      <c r="L126" s="41"/>
      <c r="M126" s="182" t="s">
        <v>19</v>
      </c>
      <c r="N126" s="183" t="s">
        <v>43</v>
      </c>
      <c r="O126" s="66"/>
      <c r="P126" s="184">
        <f>O126*H126</f>
        <v>0</v>
      </c>
      <c r="Q126" s="184">
        <v>0</v>
      </c>
      <c r="R126" s="184">
        <f>Q126*H126</f>
        <v>0</v>
      </c>
      <c r="S126" s="184">
        <v>2.8000000000000001E-2</v>
      </c>
      <c r="T126" s="185">
        <f>S126*H126</f>
        <v>0.504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128</v>
      </c>
      <c r="AT126" s="186" t="s">
        <v>124</v>
      </c>
      <c r="AU126" s="186" t="s">
        <v>82</v>
      </c>
      <c r="AY126" s="19" t="s">
        <v>121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80</v>
      </c>
      <c r="BK126" s="187">
        <f>ROUND(I126*H126,2)</f>
        <v>0</v>
      </c>
      <c r="BL126" s="19" t="s">
        <v>128</v>
      </c>
      <c r="BM126" s="186" t="s">
        <v>200</v>
      </c>
    </row>
    <row r="127" spans="1:65" s="2" customFormat="1">
      <c r="A127" s="36"/>
      <c r="B127" s="37"/>
      <c r="C127" s="38"/>
      <c r="D127" s="214" t="s">
        <v>158</v>
      </c>
      <c r="E127" s="38"/>
      <c r="F127" s="215" t="s">
        <v>201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158</v>
      </c>
      <c r="AU127" s="19" t="s">
        <v>82</v>
      </c>
    </row>
    <row r="128" spans="1:65" s="13" customFormat="1">
      <c r="B128" s="193"/>
      <c r="C128" s="194"/>
      <c r="D128" s="188" t="s">
        <v>148</v>
      </c>
      <c r="E128" s="195" t="s">
        <v>19</v>
      </c>
      <c r="F128" s="196" t="s">
        <v>202</v>
      </c>
      <c r="G128" s="194"/>
      <c r="H128" s="195" t="s">
        <v>19</v>
      </c>
      <c r="I128" s="197"/>
      <c r="J128" s="194"/>
      <c r="K128" s="194"/>
      <c r="L128" s="198"/>
      <c r="M128" s="199"/>
      <c r="N128" s="200"/>
      <c r="O128" s="200"/>
      <c r="P128" s="200"/>
      <c r="Q128" s="200"/>
      <c r="R128" s="200"/>
      <c r="S128" s="200"/>
      <c r="T128" s="201"/>
      <c r="AT128" s="202" t="s">
        <v>148</v>
      </c>
      <c r="AU128" s="202" t="s">
        <v>82</v>
      </c>
      <c r="AV128" s="13" t="s">
        <v>80</v>
      </c>
      <c r="AW128" s="13" t="s">
        <v>34</v>
      </c>
      <c r="AX128" s="13" t="s">
        <v>72</v>
      </c>
      <c r="AY128" s="202" t="s">
        <v>121</v>
      </c>
    </row>
    <row r="129" spans="1:65" s="14" customFormat="1">
      <c r="B129" s="203"/>
      <c r="C129" s="204"/>
      <c r="D129" s="188" t="s">
        <v>148</v>
      </c>
      <c r="E129" s="205" t="s">
        <v>19</v>
      </c>
      <c r="F129" s="206" t="s">
        <v>203</v>
      </c>
      <c r="G129" s="204"/>
      <c r="H129" s="207">
        <v>18</v>
      </c>
      <c r="I129" s="208"/>
      <c r="J129" s="204"/>
      <c r="K129" s="204"/>
      <c r="L129" s="209"/>
      <c r="M129" s="210"/>
      <c r="N129" s="211"/>
      <c r="O129" s="211"/>
      <c r="P129" s="211"/>
      <c r="Q129" s="211"/>
      <c r="R129" s="211"/>
      <c r="S129" s="211"/>
      <c r="T129" s="212"/>
      <c r="AT129" s="213" t="s">
        <v>148</v>
      </c>
      <c r="AU129" s="213" t="s">
        <v>82</v>
      </c>
      <c r="AV129" s="14" t="s">
        <v>82</v>
      </c>
      <c r="AW129" s="14" t="s">
        <v>34</v>
      </c>
      <c r="AX129" s="14" t="s">
        <v>80</v>
      </c>
      <c r="AY129" s="213" t="s">
        <v>121</v>
      </c>
    </row>
    <row r="130" spans="1:65" s="2" customFormat="1" ht="24.2" customHeight="1">
      <c r="A130" s="36"/>
      <c r="B130" s="37"/>
      <c r="C130" s="175" t="s">
        <v>204</v>
      </c>
      <c r="D130" s="175" t="s">
        <v>124</v>
      </c>
      <c r="E130" s="176" t="s">
        <v>205</v>
      </c>
      <c r="F130" s="177" t="s">
        <v>206</v>
      </c>
      <c r="G130" s="178" t="s">
        <v>192</v>
      </c>
      <c r="H130" s="179">
        <v>2</v>
      </c>
      <c r="I130" s="180"/>
      <c r="J130" s="181">
        <f>ROUND(I130*H130,2)</f>
        <v>0</v>
      </c>
      <c r="K130" s="177" t="s">
        <v>156</v>
      </c>
      <c r="L130" s="41"/>
      <c r="M130" s="182" t="s">
        <v>19</v>
      </c>
      <c r="N130" s="183" t="s">
        <v>43</v>
      </c>
      <c r="O130" s="66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136</v>
      </c>
      <c r="AT130" s="186" t="s">
        <v>124</v>
      </c>
      <c r="AU130" s="186" t="s">
        <v>82</v>
      </c>
      <c r="AY130" s="19" t="s">
        <v>121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80</v>
      </c>
      <c r="BK130" s="187">
        <f>ROUND(I130*H130,2)</f>
        <v>0</v>
      </c>
      <c r="BL130" s="19" t="s">
        <v>136</v>
      </c>
      <c r="BM130" s="186" t="s">
        <v>207</v>
      </c>
    </row>
    <row r="131" spans="1:65" s="2" customFormat="1">
      <c r="A131" s="36"/>
      <c r="B131" s="37"/>
      <c r="C131" s="38"/>
      <c r="D131" s="214" t="s">
        <v>158</v>
      </c>
      <c r="E131" s="38"/>
      <c r="F131" s="215" t="s">
        <v>208</v>
      </c>
      <c r="G131" s="38"/>
      <c r="H131" s="38"/>
      <c r="I131" s="190"/>
      <c r="J131" s="38"/>
      <c r="K131" s="38"/>
      <c r="L131" s="41"/>
      <c r="M131" s="191"/>
      <c r="N131" s="19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158</v>
      </c>
      <c r="AU131" s="19" t="s">
        <v>82</v>
      </c>
    </row>
    <row r="132" spans="1:65" s="2" customFormat="1" ht="48.75">
      <c r="A132" s="36"/>
      <c r="B132" s="37"/>
      <c r="C132" s="38"/>
      <c r="D132" s="188" t="s">
        <v>209</v>
      </c>
      <c r="E132" s="38"/>
      <c r="F132" s="189" t="s">
        <v>210</v>
      </c>
      <c r="G132" s="38"/>
      <c r="H132" s="38"/>
      <c r="I132" s="190"/>
      <c r="J132" s="38"/>
      <c r="K132" s="38"/>
      <c r="L132" s="41"/>
      <c r="M132" s="191"/>
      <c r="N132" s="19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209</v>
      </c>
      <c r="AU132" s="19" t="s">
        <v>82</v>
      </c>
    </row>
    <row r="133" spans="1:65" s="13" customFormat="1">
      <c r="B133" s="193"/>
      <c r="C133" s="194"/>
      <c r="D133" s="188" t="s">
        <v>148</v>
      </c>
      <c r="E133" s="195" t="s">
        <v>19</v>
      </c>
      <c r="F133" s="196" t="s">
        <v>211</v>
      </c>
      <c r="G133" s="194"/>
      <c r="H133" s="195" t="s">
        <v>19</v>
      </c>
      <c r="I133" s="197"/>
      <c r="J133" s="194"/>
      <c r="K133" s="194"/>
      <c r="L133" s="198"/>
      <c r="M133" s="199"/>
      <c r="N133" s="200"/>
      <c r="O133" s="200"/>
      <c r="P133" s="200"/>
      <c r="Q133" s="200"/>
      <c r="R133" s="200"/>
      <c r="S133" s="200"/>
      <c r="T133" s="201"/>
      <c r="AT133" s="202" t="s">
        <v>148</v>
      </c>
      <c r="AU133" s="202" t="s">
        <v>82</v>
      </c>
      <c r="AV133" s="13" t="s">
        <v>80</v>
      </c>
      <c r="AW133" s="13" t="s">
        <v>34</v>
      </c>
      <c r="AX133" s="13" t="s">
        <v>72</v>
      </c>
      <c r="AY133" s="202" t="s">
        <v>121</v>
      </c>
    </row>
    <row r="134" spans="1:65" s="14" customFormat="1">
      <c r="B134" s="203"/>
      <c r="C134" s="204"/>
      <c r="D134" s="188" t="s">
        <v>148</v>
      </c>
      <c r="E134" s="205" t="s">
        <v>19</v>
      </c>
      <c r="F134" s="206" t="s">
        <v>212</v>
      </c>
      <c r="G134" s="204"/>
      <c r="H134" s="207">
        <v>2</v>
      </c>
      <c r="I134" s="208"/>
      <c r="J134" s="204"/>
      <c r="K134" s="204"/>
      <c r="L134" s="209"/>
      <c r="M134" s="210"/>
      <c r="N134" s="211"/>
      <c r="O134" s="211"/>
      <c r="P134" s="211"/>
      <c r="Q134" s="211"/>
      <c r="R134" s="211"/>
      <c r="S134" s="211"/>
      <c r="T134" s="212"/>
      <c r="AT134" s="213" t="s">
        <v>148</v>
      </c>
      <c r="AU134" s="213" t="s">
        <v>82</v>
      </c>
      <c r="AV134" s="14" t="s">
        <v>82</v>
      </c>
      <c r="AW134" s="14" t="s">
        <v>34</v>
      </c>
      <c r="AX134" s="14" t="s">
        <v>80</v>
      </c>
      <c r="AY134" s="213" t="s">
        <v>121</v>
      </c>
    </row>
    <row r="135" spans="1:65" s="2" customFormat="1" ht="24.2" customHeight="1">
      <c r="A135" s="36"/>
      <c r="B135" s="37"/>
      <c r="C135" s="175" t="s">
        <v>213</v>
      </c>
      <c r="D135" s="175" t="s">
        <v>124</v>
      </c>
      <c r="E135" s="176" t="s">
        <v>214</v>
      </c>
      <c r="F135" s="177" t="s">
        <v>215</v>
      </c>
      <c r="G135" s="178" t="s">
        <v>192</v>
      </c>
      <c r="H135" s="179">
        <v>4</v>
      </c>
      <c r="I135" s="180"/>
      <c r="J135" s="181">
        <f>ROUND(I135*H135,2)</f>
        <v>0</v>
      </c>
      <c r="K135" s="177" t="s">
        <v>156</v>
      </c>
      <c r="L135" s="41"/>
      <c r="M135" s="182" t="s">
        <v>19</v>
      </c>
      <c r="N135" s="183" t="s">
        <v>43</v>
      </c>
      <c r="O135" s="66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136</v>
      </c>
      <c r="AT135" s="186" t="s">
        <v>124</v>
      </c>
      <c r="AU135" s="186" t="s">
        <v>82</v>
      </c>
      <c r="AY135" s="19" t="s">
        <v>121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80</v>
      </c>
      <c r="BK135" s="187">
        <f>ROUND(I135*H135,2)</f>
        <v>0</v>
      </c>
      <c r="BL135" s="19" t="s">
        <v>136</v>
      </c>
      <c r="BM135" s="186" t="s">
        <v>216</v>
      </c>
    </row>
    <row r="136" spans="1:65" s="2" customFormat="1">
      <c r="A136" s="36"/>
      <c r="B136" s="37"/>
      <c r="C136" s="38"/>
      <c r="D136" s="214" t="s">
        <v>158</v>
      </c>
      <c r="E136" s="38"/>
      <c r="F136" s="215" t="s">
        <v>217</v>
      </c>
      <c r="G136" s="38"/>
      <c r="H136" s="38"/>
      <c r="I136" s="190"/>
      <c r="J136" s="38"/>
      <c r="K136" s="38"/>
      <c r="L136" s="41"/>
      <c r="M136" s="191"/>
      <c r="N136" s="19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158</v>
      </c>
      <c r="AU136" s="19" t="s">
        <v>82</v>
      </c>
    </row>
    <row r="137" spans="1:65" s="2" customFormat="1" ht="48.75">
      <c r="A137" s="36"/>
      <c r="B137" s="37"/>
      <c r="C137" s="38"/>
      <c r="D137" s="188" t="s">
        <v>209</v>
      </c>
      <c r="E137" s="38"/>
      <c r="F137" s="189" t="s">
        <v>210</v>
      </c>
      <c r="G137" s="38"/>
      <c r="H137" s="38"/>
      <c r="I137" s="190"/>
      <c r="J137" s="38"/>
      <c r="K137" s="38"/>
      <c r="L137" s="41"/>
      <c r="M137" s="191"/>
      <c r="N137" s="192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209</v>
      </c>
      <c r="AU137" s="19" t="s">
        <v>82</v>
      </c>
    </row>
    <row r="138" spans="1:65" s="13" customFormat="1">
      <c r="B138" s="193"/>
      <c r="C138" s="194"/>
      <c r="D138" s="188" t="s">
        <v>148</v>
      </c>
      <c r="E138" s="195" t="s">
        <v>19</v>
      </c>
      <c r="F138" s="196" t="s">
        <v>211</v>
      </c>
      <c r="G138" s="194"/>
      <c r="H138" s="195" t="s">
        <v>19</v>
      </c>
      <c r="I138" s="197"/>
      <c r="J138" s="194"/>
      <c r="K138" s="194"/>
      <c r="L138" s="198"/>
      <c r="M138" s="199"/>
      <c r="N138" s="200"/>
      <c r="O138" s="200"/>
      <c r="P138" s="200"/>
      <c r="Q138" s="200"/>
      <c r="R138" s="200"/>
      <c r="S138" s="200"/>
      <c r="T138" s="201"/>
      <c r="AT138" s="202" t="s">
        <v>148</v>
      </c>
      <c r="AU138" s="202" t="s">
        <v>82</v>
      </c>
      <c r="AV138" s="13" t="s">
        <v>80</v>
      </c>
      <c r="AW138" s="13" t="s">
        <v>34</v>
      </c>
      <c r="AX138" s="13" t="s">
        <v>72</v>
      </c>
      <c r="AY138" s="202" t="s">
        <v>121</v>
      </c>
    </row>
    <row r="139" spans="1:65" s="14" customFormat="1">
      <c r="B139" s="203"/>
      <c r="C139" s="204"/>
      <c r="D139" s="188" t="s">
        <v>148</v>
      </c>
      <c r="E139" s="205" t="s">
        <v>19</v>
      </c>
      <c r="F139" s="206" t="s">
        <v>218</v>
      </c>
      <c r="G139" s="204"/>
      <c r="H139" s="207">
        <v>4</v>
      </c>
      <c r="I139" s="208"/>
      <c r="J139" s="204"/>
      <c r="K139" s="204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148</v>
      </c>
      <c r="AU139" s="213" t="s">
        <v>82</v>
      </c>
      <c r="AV139" s="14" t="s">
        <v>82</v>
      </c>
      <c r="AW139" s="14" t="s">
        <v>34</v>
      </c>
      <c r="AX139" s="14" t="s">
        <v>80</v>
      </c>
      <c r="AY139" s="213" t="s">
        <v>121</v>
      </c>
    </row>
    <row r="140" spans="1:65" s="2" customFormat="1" ht="21.75" customHeight="1">
      <c r="A140" s="36"/>
      <c r="B140" s="37"/>
      <c r="C140" s="175" t="s">
        <v>8</v>
      </c>
      <c r="D140" s="175" t="s">
        <v>124</v>
      </c>
      <c r="E140" s="176" t="s">
        <v>219</v>
      </c>
      <c r="F140" s="177" t="s">
        <v>220</v>
      </c>
      <c r="G140" s="178" t="s">
        <v>192</v>
      </c>
      <c r="H140" s="179">
        <v>1</v>
      </c>
      <c r="I140" s="180"/>
      <c r="J140" s="181">
        <f>ROUND(I140*H140,2)</f>
        <v>0</v>
      </c>
      <c r="K140" s="177" t="s">
        <v>156</v>
      </c>
      <c r="L140" s="41"/>
      <c r="M140" s="182" t="s">
        <v>19</v>
      </c>
      <c r="N140" s="183" t="s">
        <v>43</v>
      </c>
      <c r="O140" s="66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128</v>
      </c>
      <c r="AT140" s="186" t="s">
        <v>124</v>
      </c>
      <c r="AU140" s="186" t="s">
        <v>82</v>
      </c>
      <c r="AY140" s="19" t="s">
        <v>121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80</v>
      </c>
      <c r="BK140" s="187">
        <f>ROUND(I140*H140,2)</f>
        <v>0</v>
      </c>
      <c r="BL140" s="19" t="s">
        <v>128</v>
      </c>
      <c r="BM140" s="186" t="s">
        <v>221</v>
      </c>
    </row>
    <row r="141" spans="1:65" s="2" customFormat="1">
      <c r="A141" s="36"/>
      <c r="B141" s="37"/>
      <c r="C141" s="38"/>
      <c r="D141" s="214" t="s">
        <v>158</v>
      </c>
      <c r="E141" s="38"/>
      <c r="F141" s="215" t="s">
        <v>222</v>
      </c>
      <c r="G141" s="38"/>
      <c r="H141" s="38"/>
      <c r="I141" s="190"/>
      <c r="J141" s="38"/>
      <c r="K141" s="38"/>
      <c r="L141" s="41"/>
      <c r="M141" s="191"/>
      <c r="N141" s="19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158</v>
      </c>
      <c r="AU141" s="19" t="s">
        <v>82</v>
      </c>
    </row>
    <row r="142" spans="1:65" s="13" customFormat="1">
      <c r="B142" s="193"/>
      <c r="C142" s="194"/>
      <c r="D142" s="188" t="s">
        <v>148</v>
      </c>
      <c r="E142" s="195" t="s">
        <v>19</v>
      </c>
      <c r="F142" s="196" t="s">
        <v>223</v>
      </c>
      <c r="G142" s="194"/>
      <c r="H142" s="195" t="s">
        <v>19</v>
      </c>
      <c r="I142" s="197"/>
      <c r="J142" s="194"/>
      <c r="K142" s="194"/>
      <c r="L142" s="198"/>
      <c r="M142" s="199"/>
      <c r="N142" s="200"/>
      <c r="O142" s="200"/>
      <c r="P142" s="200"/>
      <c r="Q142" s="200"/>
      <c r="R142" s="200"/>
      <c r="S142" s="200"/>
      <c r="T142" s="201"/>
      <c r="AT142" s="202" t="s">
        <v>148</v>
      </c>
      <c r="AU142" s="202" t="s">
        <v>82</v>
      </c>
      <c r="AV142" s="13" t="s">
        <v>80</v>
      </c>
      <c r="AW142" s="13" t="s">
        <v>34</v>
      </c>
      <c r="AX142" s="13" t="s">
        <v>72</v>
      </c>
      <c r="AY142" s="202" t="s">
        <v>121</v>
      </c>
    </row>
    <row r="143" spans="1:65" s="14" customFormat="1">
      <c r="B143" s="203"/>
      <c r="C143" s="204"/>
      <c r="D143" s="188" t="s">
        <v>148</v>
      </c>
      <c r="E143" s="205" t="s">
        <v>19</v>
      </c>
      <c r="F143" s="206" t="s">
        <v>80</v>
      </c>
      <c r="G143" s="204"/>
      <c r="H143" s="207">
        <v>1</v>
      </c>
      <c r="I143" s="208"/>
      <c r="J143" s="204"/>
      <c r="K143" s="204"/>
      <c r="L143" s="209"/>
      <c r="M143" s="210"/>
      <c r="N143" s="211"/>
      <c r="O143" s="211"/>
      <c r="P143" s="211"/>
      <c r="Q143" s="211"/>
      <c r="R143" s="211"/>
      <c r="S143" s="211"/>
      <c r="T143" s="212"/>
      <c r="AT143" s="213" t="s">
        <v>148</v>
      </c>
      <c r="AU143" s="213" t="s">
        <v>82</v>
      </c>
      <c r="AV143" s="14" t="s">
        <v>82</v>
      </c>
      <c r="AW143" s="14" t="s">
        <v>34</v>
      </c>
      <c r="AX143" s="14" t="s">
        <v>80</v>
      </c>
      <c r="AY143" s="213" t="s">
        <v>121</v>
      </c>
    </row>
    <row r="144" spans="1:65" s="2" customFormat="1" ht="21.75" customHeight="1">
      <c r="A144" s="36"/>
      <c r="B144" s="37"/>
      <c r="C144" s="175" t="s">
        <v>128</v>
      </c>
      <c r="D144" s="175" t="s">
        <v>124</v>
      </c>
      <c r="E144" s="176" t="s">
        <v>224</v>
      </c>
      <c r="F144" s="177" t="s">
        <v>225</v>
      </c>
      <c r="G144" s="178" t="s">
        <v>192</v>
      </c>
      <c r="H144" s="179">
        <v>6</v>
      </c>
      <c r="I144" s="180"/>
      <c r="J144" s="181">
        <f>ROUND(I144*H144,2)</f>
        <v>0</v>
      </c>
      <c r="K144" s="177" t="s">
        <v>156</v>
      </c>
      <c r="L144" s="41"/>
      <c r="M144" s="182" t="s">
        <v>19</v>
      </c>
      <c r="N144" s="183" t="s">
        <v>43</v>
      </c>
      <c r="O144" s="66"/>
      <c r="P144" s="184">
        <f>O144*H144</f>
        <v>0</v>
      </c>
      <c r="Q144" s="184">
        <v>0</v>
      </c>
      <c r="R144" s="184">
        <f>Q144*H144</f>
        <v>0</v>
      </c>
      <c r="S144" s="184">
        <v>0</v>
      </c>
      <c r="T144" s="185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6" t="s">
        <v>128</v>
      </c>
      <c r="AT144" s="186" t="s">
        <v>124</v>
      </c>
      <c r="AU144" s="186" t="s">
        <v>82</v>
      </c>
      <c r="AY144" s="19" t="s">
        <v>121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9" t="s">
        <v>80</v>
      </c>
      <c r="BK144" s="187">
        <f>ROUND(I144*H144,2)</f>
        <v>0</v>
      </c>
      <c r="BL144" s="19" t="s">
        <v>128</v>
      </c>
      <c r="BM144" s="186" t="s">
        <v>226</v>
      </c>
    </row>
    <row r="145" spans="1:65" s="2" customFormat="1">
      <c r="A145" s="36"/>
      <c r="B145" s="37"/>
      <c r="C145" s="38"/>
      <c r="D145" s="214" t="s">
        <v>158</v>
      </c>
      <c r="E145" s="38"/>
      <c r="F145" s="215" t="s">
        <v>227</v>
      </c>
      <c r="G145" s="38"/>
      <c r="H145" s="38"/>
      <c r="I145" s="190"/>
      <c r="J145" s="38"/>
      <c r="K145" s="38"/>
      <c r="L145" s="41"/>
      <c r="M145" s="191"/>
      <c r="N145" s="192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158</v>
      </c>
      <c r="AU145" s="19" t="s">
        <v>82</v>
      </c>
    </row>
    <row r="146" spans="1:65" s="14" customFormat="1">
      <c r="B146" s="203"/>
      <c r="C146" s="204"/>
      <c r="D146" s="188" t="s">
        <v>148</v>
      </c>
      <c r="E146" s="205" t="s">
        <v>19</v>
      </c>
      <c r="F146" s="206" t="s">
        <v>152</v>
      </c>
      <c r="G146" s="204"/>
      <c r="H146" s="207">
        <v>6</v>
      </c>
      <c r="I146" s="208"/>
      <c r="J146" s="204"/>
      <c r="K146" s="204"/>
      <c r="L146" s="209"/>
      <c r="M146" s="210"/>
      <c r="N146" s="211"/>
      <c r="O146" s="211"/>
      <c r="P146" s="211"/>
      <c r="Q146" s="211"/>
      <c r="R146" s="211"/>
      <c r="S146" s="211"/>
      <c r="T146" s="212"/>
      <c r="AT146" s="213" t="s">
        <v>148</v>
      </c>
      <c r="AU146" s="213" t="s">
        <v>82</v>
      </c>
      <c r="AV146" s="14" t="s">
        <v>82</v>
      </c>
      <c r="AW146" s="14" t="s">
        <v>34</v>
      </c>
      <c r="AX146" s="14" t="s">
        <v>80</v>
      </c>
      <c r="AY146" s="213" t="s">
        <v>121</v>
      </c>
    </row>
    <row r="147" spans="1:65" s="2" customFormat="1" ht="21.75" customHeight="1">
      <c r="A147" s="36"/>
      <c r="B147" s="37"/>
      <c r="C147" s="175" t="s">
        <v>228</v>
      </c>
      <c r="D147" s="175" t="s">
        <v>124</v>
      </c>
      <c r="E147" s="176" t="s">
        <v>229</v>
      </c>
      <c r="F147" s="177" t="s">
        <v>230</v>
      </c>
      <c r="G147" s="178" t="s">
        <v>192</v>
      </c>
      <c r="H147" s="179">
        <v>18</v>
      </c>
      <c r="I147" s="180"/>
      <c r="J147" s="181">
        <f>ROUND(I147*H147,2)</f>
        <v>0</v>
      </c>
      <c r="K147" s="177" t="s">
        <v>156</v>
      </c>
      <c r="L147" s="41"/>
      <c r="M147" s="182" t="s">
        <v>19</v>
      </c>
      <c r="N147" s="183" t="s">
        <v>43</v>
      </c>
      <c r="O147" s="66"/>
      <c r="P147" s="184">
        <f>O147*H147</f>
        <v>0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128</v>
      </c>
      <c r="AT147" s="186" t="s">
        <v>124</v>
      </c>
      <c r="AU147" s="186" t="s">
        <v>82</v>
      </c>
      <c r="AY147" s="19" t="s">
        <v>121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80</v>
      </c>
      <c r="BK147" s="187">
        <f>ROUND(I147*H147,2)</f>
        <v>0</v>
      </c>
      <c r="BL147" s="19" t="s">
        <v>128</v>
      </c>
      <c r="BM147" s="186" t="s">
        <v>231</v>
      </c>
    </row>
    <row r="148" spans="1:65" s="2" customFormat="1">
      <c r="A148" s="36"/>
      <c r="B148" s="37"/>
      <c r="C148" s="38"/>
      <c r="D148" s="214" t="s">
        <v>158</v>
      </c>
      <c r="E148" s="38"/>
      <c r="F148" s="215" t="s">
        <v>232</v>
      </c>
      <c r="G148" s="38"/>
      <c r="H148" s="38"/>
      <c r="I148" s="190"/>
      <c r="J148" s="38"/>
      <c r="K148" s="38"/>
      <c r="L148" s="41"/>
      <c r="M148" s="191"/>
      <c r="N148" s="192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158</v>
      </c>
      <c r="AU148" s="19" t="s">
        <v>82</v>
      </c>
    </row>
    <row r="149" spans="1:65" s="14" customFormat="1">
      <c r="B149" s="203"/>
      <c r="C149" s="204"/>
      <c r="D149" s="188" t="s">
        <v>148</v>
      </c>
      <c r="E149" s="205" t="s">
        <v>19</v>
      </c>
      <c r="F149" s="206" t="s">
        <v>233</v>
      </c>
      <c r="G149" s="204"/>
      <c r="H149" s="207">
        <v>18</v>
      </c>
      <c r="I149" s="208"/>
      <c r="J149" s="204"/>
      <c r="K149" s="204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148</v>
      </c>
      <c r="AU149" s="213" t="s">
        <v>82</v>
      </c>
      <c r="AV149" s="14" t="s">
        <v>82</v>
      </c>
      <c r="AW149" s="14" t="s">
        <v>34</v>
      </c>
      <c r="AX149" s="14" t="s">
        <v>80</v>
      </c>
      <c r="AY149" s="213" t="s">
        <v>121</v>
      </c>
    </row>
    <row r="150" spans="1:65" s="2" customFormat="1" ht="21.75" customHeight="1">
      <c r="A150" s="36"/>
      <c r="B150" s="37"/>
      <c r="C150" s="175" t="s">
        <v>234</v>
      </c>
      <c r="D150" s="175" t="s">
        <v>124</v>
      </c>
      <c r="E150" s="176" t="s">
        <v>235</v>
      </c>
      <c r="F150" s="177" t="s">
        <v>236</v>
      </c>
      <c r="G150" s="178" t="s">
        <v>192</v>
      </c>
      <c r="H150" s="179">
        <v>12</v>
      </c>
      <c r="I150" s="180"/>
      <c r="J150" s="181">
        <f>ROUND(I150*H150,2)</f>
        <v>0</v>
      </c>
      <c r="K150" s="177" t="s">
        <v>19</v>
      </c>
      <c r="L150" s="41"/>
      <c r="M150" s="182" t="s">
        <v>19</v>
      </c>
      <c r="N150" s="183" t="s">
        <v>43</v>
      </c>
      <c r="O150" s="66"/>
      <c r="P150" s="184">
        <f>O150*H150</f>
        <v>0</v>
      </c>
      <c r="Q150" s="184">
        <v>0</v>
      </c>
      <c r="R150" s="184">
        <f>Q150*H150</f>
        <v>0</v>
      </c>
      <c r="S150" s="184">
        <v>0</v>
      </c>
      <c r="T150" s="185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6" t="s">
        <v>128</v>
      </c>
      <c r="AT150" s="186" t="s">
        <v>124</v>
      </c>
      <c r="AU150" s="186" t="s">
        <v>82</v>
      </c>
      <c r="AY150" s="19" t="s">
        <v>121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9" t="s">
        <v>80</v>
      </c>
      <c r="BK150" s="187">
        <f>ROUND(I150*H150,2)</f>
        <v>0</v>
      </c>
      <c r="BL150" s="19" t="s">
        <v>128</v>
      </c>
      <c r="BM150" s="186" t="s">
        <v>237</v>
      </c>
    </row>
    <row r="151" spans="1:65" s="14" customFormat="1">
      <c r="B151" s="203"/>
      <c r="C151" s="204"/>
      <c r="D151" s="188" t="s">
        <v>148</v>
      </c>
      <c r="E151" s="205" t="s">
        <v>19</v>
      </c>
      <c r="F151" s="206" t="s">
        <v>238</v>
      </c>
      <c r="G151" s="204"/>
      <c r="H151" s="207">
        <v>12</v>
      </c>
      <c r="I151" s="208"/>
      <c r="J151" s="204"/>
      <c r="K151" s="204"/>
      <c r="L151" s="209"/>
      <c r="M151" s="210"/>
      <c r="N151" s="211"/>
      <c r="O151" s="211"/>
      <c r="P151" s="211"/>
      <c r="Q151" s="211"/>
      <c r="R151" s="211"/>
      <c r="S151" s="211"/>
      <c r="T151" s="212"/>
      <c r="AT151" s="213" t="s">
        <v>148</v>
      </c>
      <c r="AU151" s="213" t="s">
        <v>82</v>
      </c>
      <c r="AV151" s="14" t="s">
        <v>82</v>
      </c>
      <c r="AW151" s="14" t="s">
        <v>34</v>
      </c>
      <c r="AX151" s="14" t="s">
        <v>80</v>
      </c>
      <c r="AY151" s="213" t="s">
        <v>121</v>
      </c>
    </row>
    <row r="152" spans="1:65" s="2" customFormat="1" ht="24.2" customHeight="1">
      <c r="A152" s="36"/>
      <c r="B152" s="37"/>
      <c r="C152" s="175" t="s">
        <v>239</v>
      </c>
      <c r="D152" s="175" t="s">
        <v>124</v>
      </c>
      <c r="E152" s="176" t="s">
        <v>240</v>
      </c>
      <c r="F152" s="177" t="s">
        <v>241</v>
      </c>
      <c r="G152" s="178" t="s">
        <v>192</v>
      </c>
      <c r="H152" s="179">
        <v>1</v>
      </c>
      <c r="I152" s="180"/>
      <c r="J152" s="181">
        <f>ROUND(I152*H152,2)</f>
        <v>0</v>
      </c>
      <c r="K152" s="177" t="s">
        <v>156</v>
      </c>
      <c r="L152" s="41"/>
      <c r="M152" s="182" t="s">
        <v>19</v>
      </c>
      <c r="N152" s="183" t="s">
        <v>43</v>
      </c>
      <c r="O152" s="66"/>
      <c r="P152" s="184">
        <f>O152*H152</f>
        <v>0</v>
      </c>
      <c r="Q152" s="184">
        <v>0</v>
      </c>
      <c r="R152" s="184">
        <f>Q152*H152</f>
        <v>0</v>
      </c>
      <c r="S152" s="184">
        <v>0</v>
      </c>
      <c r="T152" s="185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128</v>
      </c>
      <c r="AT152" s="186" t="s">
        <v>124</v>
      </c>
      <c r="AU152" s="186" t="s">
        <v>82</v>
      </c>
      <c r="AY152" s="19" t="s">
        <v>121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80</v>
      </c>
      <c r="BK152" s="187">
        <f>ROUND(I152*H152,2)</f>
        <v>0</v>
      </c>
      <c r="BL152" s="19" t="s">
        <v>128</v>
      </c>
      <c r="BM152" s="186" t="s">
        <v>242</v>
      </c>
    </row>
    <row r="153" spans="1:65" s="2" customFormat="1">
      <c r="A153" s="36"/>
      <c r="B153" s="37"/>
      <c r="C153" s="38"/>
      <c r="D153" s="214" t="s">
        <v>158</v>
      </c>
      <c r="E153" s="38"/>
      <c r="F153" s="215" t="s">
        <v>243</v>
      </c>
      <c r="G153" s="38"/>
      <c r="H153" s="38"/>
      <c r="I153" s="190"/>
      <c r="J153" s="38"/>
      <c r="K153" s="38"/>
      <c r="L153" s="41"/>
      <c r="M153" s="191"/>
      <c r="N153" s="192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158</v>
      </c>
      <c r="AU153" s="19" t="s">
        <v>82</v>
      </c>
    </row>
    <row r="154" spans="1:65" s="13" customFormat="1">
      <c r="B154" s="193"/>
      <c r="C154" s="194"/>
      <c r="D154" s="188" t="s">
        <v>148</v>
      </c>
      <c r="E154" s="195" t="s">
        <v>19</v>
      </c>
      <c r="F154" s="196" t="s">
        <v>244</v>
      </c>
      <c r="G154" s="194"/>
      <c r="H154" s="195" t="s">
        <v>19</v>
      </c>
      <c r="I154" s="197"/>
      <c r="J154" s="194"/>
      <c r="K154" s="194"/>
      <c r="L154" s="198"/>
      <c r="M154" s="199"/>
      <c r="N154" s="200"/>
      <c r="O154" s="200"/>
      <c r="P154" s="200"/>
      <c r="Q154" s="200"/>
      <c r="R154" s="200"/>
      <c r="S154" s="200"/>
      <c r="T154" s="201"/>
      <c r="AT154" s="202" t="s">
        <v>148</v>
      </c>
      <c r="AU154" s="202" t="s">
        <v>82</v>
      </c>
      <c r="AV154" s="13" t="s">
        <v>80</v>
      </c>
      <c r="AW154" s="13" t="s">
        <v>34</v>
      </c>
      <c r="AX154" s="13" t="s">
        <v>72</v>
      </c>
      <c r="AY154" s="202" t="s">
        <v>121</v>
      </c>
    </row>
    <row r="155" spans="1:65" s="14" customFormat="1">
      <c r="B155" s="203"/>
      <c r="C155" s="204"/>
      <c r="D155" s="188" t="s">
        <v>148</v>
      </c>
      <c r="E155" s="205" t="s">
        <v>19</v>
      </c>
      <c r="F155" s="206" t="s">
        <v>80</v>
      </c>
      <c r="G155" s="204"/>
      <c r="H155" s="207">
        <v>1</v>
      </c>
      <c r="I155" s="208"/>
      <c r="J155" s="204"/>
      <c r="K155" s="204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148</v>
      </c>
      <c r="AU155" s="213" t="s">
        <v>82</v>
      </c>
      <c r="AV155" s="14" t="s">
        <v>82</v>
      </c>
      <c r="AW155" s="14" t="s">
        <v>34</v>
      </c>
      <c r="AX155" s="14" t="s">
        <v>80</v>
      </c>
      <c r="AY155" s="213" t="s">
        <v>121</v>
      </c>
    </row>
    <row r="156" spans="1:65" s="12" customFormat="1" ht="22.9" customHeight="1">
      <c r="B156" s="159"/>
      <c r="C156" s="160"/>
      <c r="D156" s="161" t="s">
        <v>71</v>
      </c>
      <c r="E156" s="173" t="s">
        <v>245</v>
      </c>
      <c r="F156" s="173" t="s">
        <v>246</v>
      </c>
      <c r="G156" s="160"/>
      <c r="H156" s="160"/>
      <c r="I156" s="163"/>
      <c r="J156" s="174">
        <f>BK156</f>
        <v>0</v>
      </c>
      <c r="K156" s="160"/>
      <c r="L156" s="165"/>
      <c r="M156" s="166"/>
      <c r="N156" s="167"/>
      <c r="O156" s="167"/>
      <c r="P156" s="168">
        <f>SUM(P157:P267)</f>
        <v>0</v>
      </c>
      <c r="Q156" s="167"/>
      <c r="R156" s="168">
        <f>SUM(R157:R267)</f>
        <v>0.15299979999999999</v>
      </c>
      <c r="S156" s="167"/>
      <c r="T156" s="169">
        <f>SUM(T157:T267)</f>
        <v>0</v>
      </c>
      <c r="AR156" s="170" t="s">
        <v>82</v>
      </c>
      <c r="AT156" s="171" t="s">
        <v>71</v>
      </c>
      <c r="AU156" s="171" t="s">
        <v>80</v>
      </c>
      <c r="AY156" s="170" t="s">
        <v>121</v>
      </c>
      <c r="BK156" s="172">
        <f>SUM(BK157:BK267)</f>
        <v>0</v>
      </c>
    </row>
    <row r="157" spans="1:65" s="2" customFormat="1" ht="16.5" customHeight="1">
      <c r="A157" s="36"/>
      <c r="B157" s="37"/>
      <c r="C157" s="175" t="s">
        <v>247</v>
      </c>
      <c r="D157" s="175" t="s">
        <v>124</v>
      </c>
      <c r="E157" s="176" t="s">
        <v>248</v>
      </c>
      <c r="F157" s="177" t="s">
        <v>249</v>
      </c>
      <c r="G157" s="178" t="s">
        <v>250</v>
      </c>
      <c r="H157" s="179">
        <v>1</v>
      </c>
      <c r="I157" s="180"/>
      <c r="J157" s="181">
        <f>ROUND(I157*H157,2)</f>
        <v>0</v>
      </c>
      <c r="K157" s="177" t="s">
        <v>19</v>
      </c>
      <c r="L157" s="41"/>
      <c r="M157" s="182" t="s">
        <v>19</v>
      </c>
      <c r="N157" s="183" t="s">
        <v>43</v>
      </c>
      <c r="O157" s="66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128</v>
      </c>
      <c r="AT157" s="186" t="s">
        <v>124</v>
      </c>
      <c r="AU157" s="186" t="s">
        <v>82</v>
      </c>
      <c r="AY157" s="19" t="s">
        <v>121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80</v>
      </c>
      <c r="BK157" s="187">
        <f>ROUND(I157*H157,2)</f>
        <v>0</v>
      </c>
      <c r="BL157" s="19" t="s">
        <v>128</v>
      </c>
      <c r="BM157" s="186" t="s">
        <v>251</v>
      </c>
    </row>
    <row r="158" spans="1:65" s="2" customFormat="1" ht="21.75" customHeight="1">
      <c r="A158" s="36"/>
      <c r="B158" s="37"/>
      <c r="C158" s="175" t="s">
        <v>7</v>
      </c>
      <c r="D158" s="175" t="s">
        <v>124</v>
      </c>
      <c r="E158" s="176" t="s">
        <v>252</v>
      </c>
      <c r="F158" s="177" t="s">
        <v>253</v>
      </c>
      <c r="G158" s="178" t="s">
        <v>127</v>
      </c>
      <c r="H158" s="179">
        <v>1</v>
      </c>
      <c r="I158" s="180"/>
      <c r="J158" s="181">
        <f>ROUND(I158*H158,2)</f>
        <v>0</v>
      </c>
      <c r="K158" s="177" t="s">
        <v>19</v>
      </c>
      <c r="L158" s="41"/>
      <c r="M158" s="182" t="s">
        <v>19</v>
      </c>
      <c r="N158" s="183" t="s">
        <v>43</v>
      </c>
      <c r="O158" s="66"/>
      <c r="P158" s="184">
        <f>O158*H158</f>
        <v>0</v>
      </c>
      <c r="Q158" s="184">
        <v>0</v>
      </c>
      <c r="R158" s="184">
        <f>Q158*H158</f>
        <v>0</v>
      </c>
      <c r="S158" s="184">
        <v>0</v>
      </c>
      <c r="T158" s="18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128</v>
      </c>
      <c r="AT158" s="186" t="s">
        <v>124</v>
      </c>
      <c r="AU158" s="186" t="s">
        <v>82</v>
      </c>
      <c r="AY158" s="19" t="s">
        <v>121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9" t="s">
        <v>80</v>
      </c>
      <c r="BK158" s="187">
        <f>ROUND(I158*H158,2)</f>
        <v>0</v>
      </c>
      <c r="BL158" s="19" t="s">
        <v>128</v>
      </c>
      <c r="BM158" s="186" t="s">
        <v>254</v>
      </c>
    </row>
    <row r="159" spans="1:65" s="2" customFormat="1" ht="19.5">
      <c r="A159" s="36"/>
      <c r="B159" s="37"/>
      <c r="C159" s="38"/>
      <c r="D159" s="188" t="s">
        <v>138</v>
      </c>
      <c r="E159" s="38"/>
      <c r="F159" s="189" t="s">
        <v>255</v>
      </c>
      <c r="G159" s="38"/>
      <c r="H159" s="38"/>
      <c r="I159" s="190"/>
      <c r="J159" s="38"/>
      <c r="K159" s="38"/>
      <c r="L159" s="41"/>
      <c r="M159" s="191"/>
      <c r="N159" s="192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138</v>
      </c>
      <c r="AU159" s="19" t="s">
        <v>82</v>
      </c>
    </row>
    <row r="160" spans="1:65" s="2" customFormat="1" ht="16.5" customHeight="1">
      <c r="A160" s="36"/>
      <c r="B160" s="37"/>
      <c r="C160" s="175" t="s">
        <v>256</v>
      </c>
      <c r="D160" s="175" t="s">
        <v>124</v>
      </c>
      <c r="E160" s="176" t="s">
        <v>257</v>
      </c>
      <c r="F160" s="177" t="s">
        <v>258</v>
      </c>
      <c r="G160" s="178" t="s">
        <v>127</v>
      </c>
      <c r="H160" s="179">
        <v>1</v>
      </c>
      <c r="I160" s="180"/>
      <c r="J160" s="181">
        <f>ROUND(I160*H160,2)</f>
        <v>0</v>
      </c>
      <c r="K160" s="177" t="s">
        <v>19</v>
      </c>
      <c r="L160" s="41"/>
      <c r="M160" s="182" t="s">
        <v>19</v>
      </c>
      <c r="N160" s="183" t="s">
        <v>43</v>
      </c>
      <c r="O160" s="66"/>
      <c r="P160" s="184">
        <f>O160*H160</f>
        <v>0</v>
      </c>
      <c r="Q160" s="184">
        <v>0</v>
      </c>
      <c r="R160" s="184">
        <f>Q160*H160</f>
        <v>0</v>
      </c>
      <c r="S160" s="184">
        <v>0</v>
      </c>
      <c r="T160" s="185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6" t="s">
        <v>128</v>
      </c>
      <c r="AT160" s="186" t="s">
        <v>124</v>
      </c>
      <c r="AU160" s="186" t="s">
        <v>82</v>
      </c>
      <c r="AY160" s="19" t="s">
        <v>121</v>
      </c>
      <c r="BE160" s="187">
        <f>IF(N160="základní",J160,0)</f>
        <v>0</v>
      </c>
      <c r="BF160" s="187">
        <f>IF(N160="snížená",J160,0)</f>
        <v>0</v>
      </c>
      <c r="BG160" s="187">
        <f>IF(N160="zákl. přenesená",J160,0)</f>
        <v>0</v>
      </c>
      <c r="BH160" s="187">
        <f>IF(N160="sníž. přenesená",J160,0)</f>
        <v>0</v>
      </c>
      <c r="BI160" s="187">
        <f>IF(N160="nulová",J160,0)</f>
        <v>0</v>
      </c>
      <c r="BJ160" s="19" t="s">
        <v>80</v>
      </c>
      <c r="BK160" s="187">
        <f>ROUND(I160*H160,2)</f>
        <v>0</v>
      </c>
      <c r="BL160" s="19" t="s">
        <v>128</v>
      </c>
      <c r="BM160" s="186" t="s">
        <v>259</v>
      </c>
    </row>
    <row r="161" spans="1:65" s="2" customFormat="1" ht="21.75" customHeight="1">
      <c r="A161" s="36"/>
      <c r="B161" s="37"/>
      <c r="C161" s="175" t="s">
        <v>260</v>
      </c>
      <c r="D161" s="175" t="s">
        <v>124</v>
      </c>
      <c r="E161" s="176" t="s">
        <v>261</v>
      </c>
      <c r="F161" s="177" t="s">
        <v>262</v>
      </c>
      <c r="G161" s="178" t="s">
        <v>127</v>
      </c>
      <c r="H161" s="179">
        <v>1</v>
      </c>
      <c r="I161" s="180"/>
      <c r="J161" s="181">
        <f>ROUND(I161*H161,2)</f>
        <v>0</v>
      </c>
      <c r="K161" s="177" t="s">
        <v>19</v>
      </c>
      <c r="L161" s="41"/>
      <c r="M161" s="182" t="s">
        <v>19</v>
      </c>
      <c r="N161" s="183" t="s">
        <v>43</v>
      </c>
      <c r="O161" s="66"/>
      <c r="P161" s="184">
        <f>O161*H161</f>
        <v>0</v>
      </c>
      <c r="Q161" s="184">
        <v>0</v>
      </c>
      <c r="R161" s="184">
        <f>Q161*H161</f>
        <v>0</v>
      </c>
      <c r="S161" s="184">
        <v>0</v>
      </c>
      <c r="T161" s="185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6" t="s">
        <v>128</v>
      </c>
      <c r="AT161" s="186" t="s">
        <v>124</v>
      </c>
      <c r="AU161" s="186" t="s">
        <v>82</v>
      </c>
      <c r="AY161" s="19" t="s">
        <v>121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19" t="s">
        <v>80</v>
      </c>
      <c r="BK161" s="187">
        <f>ROUND(I161*H161,2)</f>
        <v>0</v>
      </c>
      <c r="BL161" s="19" t="s">
        <v>128</v>
      </c>
      <c r="BM161" s="186" t="s">
        <v>263</v>
      </c>
    </row>
    <row r="162" spans="1:65" s="2" customFormat="1" ht="21.75" customHeight="1">
      <c r="A162" s="36"/>
      <c r="B162" s="37"/>
      <c r="C162" s="227" t="s">
        <v>264</v>
      </c>
      <c r="D162" s="227" t="s">
        <v>265</v>
      </c>
      <c r="E162" s="228" t="s">
        <v>266</v>
      </c>
      <c r="F162" s="229" t="s">
        <v>267</v>
      </c>
      <c r="G162" s="230" t="s">
        <v>127</v>
      </c>
      <c r="H162" s="231">
        <v>1</v>
      </c>
      <c r="I162" s="232"/>
      <c r="J162" s="233">
        <f>ROUND(I162*H162,2)</f>
        <v>0</v>
      </c>
      <c r="K162" s="229" t="s">
        <v>19</v>
      </c>
      <c r="L162" s="234"/>
      <c r="M162" s="235" t="s">
        <v>19</v>
      </c>
      <c r="N162" s="236" t="s">
        <v>43</v>
      </c>
      <c r="O162" s="66"/>
      <c r="P162" s="184">
        <f>O162*H162</f>
        <v>0</v>
      </c>
      <c r="Q162" s="184">
        <v>0</v>
      </c>
      <c r="R162" s="184">
        <f>Q162*H162</f>
        <v>0</v>
      </c>
      <c r="S162" s="184">
        <v>0</v>
      </c>
      <c r="T162" s="185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6" t="s">
        <v>268</v>
      </c>
      <c r="AT162" s="186" t="s">
        <v>265</v>
      </c>
      <c r="AU162" s="186" t="s">
        <v>82</v>
      </c>
      <c r="AY162" s="19" t="s">
        <v>121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9" t="s">
        <v>80</v>
      </c>
      <c r="BK162" s="187">
        <f>ROUND(I162*H162,2)</f>
        <v>0</v>
      </c>
      <c r="BL162" s="19" t="s">
        <v>268</v>
      </c>
      <c r="BM162" s="186" t="s">
        <v>269</v>
      </c>
    </row>
    <row r="163" spans="1:65" s="2" customFormat="1" ht="243.75">
      <c r="A163" s="36"/>
      <c r="B163" s="37"/>
      <c r="C163" s="38"/>
      <c r="D163" s="188" t="s">
        <v>138</v>
      </c>
      <c r="E163" s="38"/>
      <c r="F163" s="189" t="s">
        <v>270</v>
      </c>
      <c r="G163" s="38"/>
      <c r="H163" s="38"/>
      <c r="I163" s="190"/>
      <c r="J163" s="38"/>
      <c r="K163" s="38"/>
      <c r="L163" s="41"/>
      <c r="M163" s="191"/>
      <c r="N163" s="192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138</v>
      </c>
      <c r="AU163" s="19" t="s">
        <v>82</v>
      </c>
    </row>
    <row r="164" spans="1:65" s="13" customFormat="1">
      <c r="B164" s="193"/>
      <c r="C164" s="194"/>
      <c r="D164" s="188" t="s">
        <v>148</v>
      </c>
      <c r="E164" s="195" t="s">
        <v>19</v>
      </c>
      <c r="F164" s="196" t="s">
        <v>271</v>
      </c>
      <c r="G164" s="194"/>
      <c r="H164" s="195" t="s">
        <v>19</v>
      </c>
      <c r="I164" s="197"/>
      <c r="J164" s="194"/>
      <c r="K164" s="194"/>
      <c r="L164" s="198"/>
      <c r="M164" s="199"/>
      <c r="N164" s="200"/>
      <c r="O164" s="200"/>
      <c r="P164" s="200"/>
      <c r="Q164" s="200"/>
      <c r="R164" s="200"/>
      <c r="S164" s="200"/>
      <c r="T164" s="201"/>
      <c r="AT164" s="202" t="s">
        <v>148</v>
      </c>
      <c r="AU164" s="202" t="s">
        <v>82</v>
      </c>
      <c r="AV164" s="13" t="s">
        <v>80</v>
      </c>
      <c r="AW164" s="13" t="s">
        <v>34</v>
      </c>
      <c r="AX164" s="13" t="s">
        <v>72</v>
      </c>
      <c r="AY164" s="202" t="s">
        <v>121</v>
      </c>
    </row>
    <row r="165" spans="1:65" s="14" customFormat="1">
      <c r="B165" s="203"/>
      <c r="C165" s="204"/>
      <c r="D165" s="188" t="s">
        <v>148</v>
      </c>
      <c r="E165" s="205" t="s">
        <v>19</v>
      </c>
      <c r="F165" s="206" t="s">
        <v>80</v>
      </c>
      <c r="G165" s="204"/>
      <c r="H165" s="207">
        <v>1</v>
      </c>
      <c r="I165" s="208"/>
      <c r="J165" s="204"/>
      <c r="K165" s="204"/>
      <c r="L165" s="209"/>
      <c r="M165" s="210"/>
      <c r="N165" s="211"/>
      <c r="O165" s="211"/>
      <c r="P165" s="211"/>
      <c r="Q165" s="211"/>
      <c r="R165" s="211"/>
      <c r="S165" s="211"/>
      <c r="T165" s="212"/>
      <c r="AT165" s="213" t="s">
        <v>148</v>
      </c>
      <c r="AU165" s="213" t="s">
        <v>82</v>
      </c>
      <c r="AV165" s="14" t="s">
        <v>82</v>
      </c>
      <c r="AW165" s="14" t="s">
        <v>34</v>
      </c>
      <c r="AX165" s="14" t="s">
        <v>80</v>
      </c>
      <c r="AY165" s="213" t="s">
        <v>121</v>
      </c>
    </row>
    <row r="166" spans="1:65" s="2" customFormat="1" ht="16.5" customHeight="1">
      <c r="A166" s="36"/>
      <c r="B166" s="37"/>
      <c r="C166" s="227" t="s">
        <v>272</v>
      </c>
      <c r="D166" s="227" t="s">
        <v>265</v>
      </c>
      <c r="E166" s="228" t="s">
        <v>273</v>
      </c>
      <c r="F166" s="229" t="s">
        <v>274</v>
      </c>
      <c r="G166" s="230" t="s">
        <v>127</v>
      </c>
      <c r="H166" s="231">
        <v>1</v>
      </c>
      <c r="I166" s="232"/>
      <c r="J166" s="233">
        <f>ROUND(I166*H166,2)</f>
        <v>0</v>
      </c>
      <c r="K166" s="229" t="s">
        <v>19</v>
      </c>
      <c r="L166" s="234"/>
      <c r="M166" s="235" t="s">
        <v>19</v>
      </c>
      <c r="N166" s="236" t="s">
        <v>43</v>
      </c>
      <c r="O166" s="66"/>
      <c r="P166" s="184">
        <f>O166*H166</f>
        <v>0</v>
      </c>
      <c r="Q166" s="184">
        <v>0</v>
      </c>
      <c r="R166" s="184">
        <f>Q166*H166</f>
        <v>0</v>
      </c>
      <c r="S166" s="184">
        <v>0</v>
      </c>
      <c r="T166" s="185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6" t="s">
        <v>275</v>
      </c>
      <c r="AT166" s="186" t="s">
        <v>265</v>
      </c>
      <c r="AU166" s="186" t="s">
        <v>82</v>
      </c>
      <c r="AY166" s="19" t="s">
        <v>121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19" t="s">
        <v>80</v>
      </c>
      <c r="BK166" s="187">
        <f>ROUND(I166*H166,2)</f>
        <v>0</v>
      </c>
      <c r="BL166" s="19" t="s">
        <v>128</v>
      </c>
      <c r="BM166" s="186" t="s">
        <v>276</v>
      </c>
    </row>
    <row r="167" spans="1:65" s="2" customFormat="1" ht="16.5" customHeight="1">
      <c r="A167" s="36"/>
      <c r="B167" s="37"/>
      <c r="C167" s="227" t="s">
        <v>277</v>
      </c>
      <c r="D167" s="227" t="s">
        <v>265</v>
      </c>
      <c r="E167" s="228" t="s">
        <v>278</v>
      </c>
      <c r="F167" s="229" t="s">
        <v>279</v>
      </c>
      <c r="G167" s="230" t="s">
        <v>250</v>
      </c>
      <c r="H167" s="231">
        <v>1</v>
      </c>
      <c r="I167" s="232"/>
      <c r="J167" s="233">
        <f>ROUND(I167*H167,2)</f>
        <v>0</v>
      </c>
      <c r="K167" s="229" t="s">
        <v>19</v>
      </c>
      <c r="L167" s="234"/>
      <c r="M167" s="235" t="s">
        <v>19</v>
      </c>
      <c r="N167" s="236" t="s">
        <v>43</v>
      </c>
      <c r="O167" s="66"/>
      <c r="P167" s="184">
        <f>O167*H167</f>
        <v>0</v>
      </c>
      <c r="Q167" s="184">
        <v>0</v>
      </c>
      <c r="R167" s="184">
        <f>Q167*H167</f>
        <v>0</v>
      </c>
      <c r="S167" s="184">
        <v>0</v>
      </c>
      <c r="T167" s="185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6" t="s">
        <v>275</v>
      </c>
      <c r="AT167" s="186" t="s">
        <v>265</v>
      </c>
      <c r="AU167" s="186" t="s">
        <v>82</v>
      </c>
      <c r="AY167" s="19" t="s">
        <v>121</v>
      </c>
      <c r="BE167" s="187">
        <f>IF(N167="základní",J167,0)</f>
        <v>0</v>
      </c>
      <c r="BF167" s="187">
        <f>IF(N167="snížená",J167,0)</f>
        <v>0</v>
      </c>
      <c r="BG167" s="187">
        <f>IF(N167="zákl. přenesená",J167,0)</f>
        <v>0</v>
      </c>
      <c r="BH167" s="187">
        <f>IF(N167="sníž. přenesená",J167,0)</f>
        <v>0</v>
      </c>
      <c r="BI167" s="187">
        <f>IF(N167="nulová",J167,0)</f>
        <v>0</v>
      </c>
      <c r="BJ167" s="19" t="s">
        <v>80</v>
      </c>
      <c r="BK167" s="187">
        <f>ROUND(I167*H167,2)</f>
        <v>0</v>
      </c>
      <c r="BL167" s="19" t="s">
        <v>128</v>
      </c>
      <c r="BM167" s="186" t="s">
        <v>280</v>
      </c>
    </row>
    <row r="168" spans="1:65" s="2" customFormat="1" ht="16.5" customHeight="1">
      <c r="A168" s="36"/>
      <c r="B168" s="37"/>
      <c r="C168" s="175" t="s">
        <v>281</v>
      </c>
      <c r="D168" s="175" t="s">
        <v>124</v>
      </c>
      <c r="E168" s="176" t="s">
        <v>282</v>
      </c>
      <c r="F168" s="177" t="s">
        <v>283</v>
      </c>
      <c r="G168" s="178" t="s">
        <v>127</v>
      </c>
      <c r="H168" s="179">
        <v>2</v>
      </c>
      <c r="I168" s="180"/>
      <c r="J168" s="181">
        <f>ROUND(I168*H168,2)</f>
        <v>0</v>
      </c>
      <c r="K168" s="177" t="s">
        <v>19</v>
      </c>
      <c r="L168" s="41"/>
      <c r="M168" s="182" t="s">
        <v>19</v>
      </c>
      <c r="N168" s="183" t="s">
        <v>43</v>
      </c>
      <c r="O168" s="66"/>
      <c r="P168" s="184">
        <f>O168*H168</f>
        <v>0</v>
      </c>
      <c r="Q168" s="184">
        <v>0</v>
      </c>
      <c r="R168" s="184">
        <f>Q168*H168</f>
        <v>0</v>
      </c>
      <c r="S168" s="184">
        <v>0</v>
      </c>
      <c r="T168" s="185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128</v>
      </c>
      <c r="AT168" s="186" t="s">
        <v>124</v>
      </c>
      <c r="AU168" s="186" t="s">
        <v>82</v>
      </c>
      <c r="AY168" s="19" t="s">
        <v>121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9" t="s">
        <v>80</v>
      </c>
      <c r="BK168" s="187">
        <f>ROUND(I168*H168,2)</f>
        <v>0</v>
      </c>
      <c r="BL168" s="19" t="s">
        <v>128</v>
      </c>
      <c r="BM168" s="186" t="s">
        <v>284</v>
      </c>
    </row>
    <row r="169" spans="1:65" s="2" customFormat="1" ht="16.5" customHeight="1">
      <c r="A169" s="36"/>
      <c r="B169" s="37"/>
      <c r="C169" s="227" t="s">
        <v>285</v>
      </c>
      <c r="D169" s="227" t="s">
        <v>265</v>
      </c>
      <c r="E169" s="228" t="s">
        <v>286</v>
      </c>
      <c r="F169" s="229" t="s">
        <v>287</v>
      </c>
      <c r="G169" s="230" t="s">
        <v>127</v>
      </c>
      <c r="H169" s="231">
        <v>1</v>
      </c>
      <c r="I169" s="232"/>
      <c r="J169" s="233">
        <f>ROUND(I169*H169,2)</f>
        <v>0</v>
      </c>
      <c r="K169" s="229" t="s">
        <v>19</v>
      </c>
      <c r="L169" s="234"/>
      <c r="M169" s="235" t="s">
        <v>19</v>
      </c>
      <c r="N169" s="236" t="s">
        <v>43</v>
      </c>
      <c r="O169" s="66"/>
      <c r="P169" s="184">
        <f>O169*H169</f>
        <v>0</v>
      </c>
      <c r="Q169" s="184">
        <v>0</v>
      </c>
      <c r="R169" s="184">
        <f>Q169*H169</f>
        <v>0</v>
      </c>
      <c r="S169" s="184">
        <v>0</v>
      </c>
      <c r="T169" s="185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6" t="s">
        <v>275</v>
      </c>
      <c r="AT169" s="186" t="s">
        <v>265</v>
      </c>
      <c r="AU169" s="186" t="s">
        <v>82</v>
      </c>
      <c r="AY169" s="19" t="s">
        <v>121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9" t="s">
        <v>80</v>
      </c>
      <c r="BK169" s="187">
        <f>ROUND(I169*H169,2)</f>
        <v>0</v>
      </c>
      <c r="BL169" s="19" t="s">
        <v>128</v>
      </c>
      <c r="BM169" s="186" t="s">
        <v>288</v>
      </c>
    </row>
    <row r="170" spans="1:65" s="2" customFormat="1" ht="19.5">
      <c r="A170" s="36"/>
      <c r="B170" s="37"/>
      <c r="C170" s="38"/>
      <c r="D170" s="188" t="s">
        <v>138</v>
      </c>
      <c r="E170" s="38"/>
      <c r="F170" s="189" t="s">
        <v>289</v>
      </c>
      <c r="G170" s="38"/>
      <c r="H170" s="38"/>
      <c r="I170" s="190"/>
      <c r="J170" s="38"/>
      <c r="K170" s="38"/>
      <c r="L170" s="41"/>
      <c r="M170" s="191"/>
      <c r="N170" s="192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138</v>
      </c>
      <c r="AU170" s="19" t="s">
        <v>82</v>
      </c>
    </row>
    <row r="171" spans="1:65" s="2" customFormat="1" ht="21.75" customHeight="1">
      <c r="A171" s="36"/>
      <c r="B171" s="37"/>
      <c r="C171" s="227" t="s">
        <v>290</v>
      </c>
      <c r="D171" s="227" t="s">
        <v>265</v>
      </c>
      <c r="E171" s="228" t="s">
        <v>291</v>
      </c>
      <c r="F171" s="229" t="s">
        <v>292</v>
      </c>
      <c r="G171" s="230" t="s">
        <v>127</v>
      </c>
      <c r="H171" s="231">
        <v>1</v>
      </c>
      <c r="I171" s="232"/>
      <c r="J171" s="233">
        <f>ROUND(I171*H171,2)</f>
        <v>0</v>
      </c>
      <c r="K171" s="229" t="s">
        <v>19</v>
      </c>
      <c r="L171" s="234"/>
      <c r="M171" s="235" t="s">
        <v>19</v>
      </c>
      <c r="N171" s="236" t="s">
        <v>43</v>
      </c>
      <c r="O171" s="66"/>
      <c r="P171" s="184">
        <f>O171*H171</f>
        <v>0</v>
      </c>
      <c r="Q171" s="184">
        <v>0</v>
      </c>
      <c r="R171" s="184">
        <f>Q171*H171</f>
        <v>0</v>
      </c>
      <c r="S171" s="184">
        <v>0</v>
      </c>
      <c r="T171" s="185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6" t="s">
        <v>275</v>
      </c>
      <c r="AT171" s="186" t="s">
        <v>265</v>
      </c>
      <c r="AU171" s="186" t="s">
        <v>82</v>
      </c>
      <c r="AY171" s="19" t="s">
        <v>121</v>
      </c>
      <c r="BE171" s="187">
        <f>IF(N171="základní",J171,0)</f>
        <v>0</v>
      </c>
      <c r="BF171" s="187">
        <f>IF(N171="snížená",J171,0)</f>
        <v>0</v>
      </c>
      <c r="BG171" s="187">
        <f>IF(N171="zákl. přenesená",J171,0)</f>
        <v>0</v>
      </c>
      <c r="BH171" s="187">
        <f>IF(N171="sníž. přenesená",J171,0)</f>
        <v>0</v>
      </c>
      <c r="BI171" s="187">
        <f>IF(N171="nulová",J171,0)</f>
        <v>0</v>
      </c>
      <c r="BJ171" s="19" t="s">
        <v>80</v>
      </c>
      <c r="BK171" s="187">
        <f>ROUND(I171*H171,2)</f>
        <v>0</v>
      </c>
      <c r="BL171" s="19" t="s">
        <v>128</v>
      </c>
      <c r="BM171" s="186" t="s">
        <v>293</v>
      </c>
    </row>
    <row r="172" spans="1:65" s="2" customFormat="1" ht="24.2" customHeight="1">
      <c r="A172" s="36"/>
      <c r="B172" s="37"/>
      <c r="C172" s="175" t="s">
        <v>294</v>
      </c>
      <c r="D172" s="175" t="s">
        <v>124</v>
      </c>
      <c r="E172" s="176" t="s">
        <v>295</v>
      </c>
      <c r="F172" s="177" t="s">
        <v>296</v>
      </c>
      <c r="G172" s="178" t="s">
        <v>177</v>
      </c>
      <c r="H172" s="179">
        <v>240</v>
      </c>
      <c r="I172" s="180"/>
      <c r="J172" s="181">
        <f>ROUND(I172*H172,2)</f>
        <v>0</v>
      </c>
      <c r="K172" s="177" t="s">
        <v>156</v>
      </c>
      <c r="L172" s="41"/>
      <c r="M172" s="182" t="s">
        <v>19</v>
      </c>
      <c r="N172" s="183" t="s">
        <v>43</v>
      </c>
      <c r="O172" s="66"/>
      <c r="P172" s="184">
        <f>O172*H172</f>
        <v>0</v>
      </c>
      <c r="Q172" s="184">
        <v>0</v>
      </c>
      <c r="R172" s="184">
        <f>Q172*H172</f>
        <v>0</v>
      </c>
      <c r="S172" s="184">
        <v>0</v>
      </c>
      <c r="T172" s="185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128</v>
      </c>
      <c r="AT172" s="186" t="s">
        <v>124</v>
      </c>
      <c r="AU172" s="186" t="s">
        <v>82</v>
      </c>
      <c r="AY172" s="19" t="s">
        <v>121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9" t="s">
        <v>80</v>
      </c>
      <c r="BK172" s="187">
        <f>ROUND(I172*H172,2)</f>
        <v>0</v>
      </c>
      <c r="BL172" s="19" t="s">
        <v>128</v>
      </c>
      <c r="BM172" s="186" t="s">
        <v>297</v>
      </c>
    </row>
    <row r="173" spans="1:65" s="2" customFormat="1">
      <c r="A173" s="36"/>
      <c r="B173" s="37"/>
      <c r="C173" s="38"/>
      <c r="D173" s="214" t="s">
        <v>158</v>
      </c>
      <c r="E173" s="38"/>
      <c r="F173" s="215" t="s">
        <v>298</v>
      </c>
      <c r="G173" s="38"/>
      <c r="H173" s="38"/>
      <c r="I173" s="190"/>
      <c r="J173" s="38"/>
      <c r="K173" s="38"/>
      <c r="L173" s="41"/>
      <c r="M173" s="191"/>
      <c r="N173" s="192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158</v>
      </c>
      <c r="AU173" s="19" t="s">
        <v>82</v>
      </c>
    </row>
    <row r="174" spans="1:65" s="13" customFormat="1">
      <c r="B174" s="193"/>
      <c r="C174" s="194"/>
      <c r="D174" s="188" t="s">
        <v>148</v>
      </c>
      <c r="E174" s="195" t="s">
        <v>19</v>
      </c>
      <c r="F174" s="196" t="s">
        <v>299</v>
      </c>
      <c r="G174" s="194"/>
      <c r="H174" s="195" t="s">
        <v>19</v>
      </c>
      <c r="I174" s="197"/>
      <c r="J174" s="194"/>
      <c r="K174" s="194"/>
      <c r="L174" s="198"/>
      <c r="M174" s="199"/>
      <c r="N174" s="200"/>
      <c r="O174" s="200"/>
      <c r="P174" s="200"/>
      <c r="Q174" s="200"/>
      <c r="R174" s="200"/>
      <c r="S174" s="200"/>
      <c r="T174" s="201"/>
      <c r="AT174" s="202" t="s">
        <v>148</v>
      </c>
      <c r="AU174" s="202" t="s">
        <v>82</v>
      </c>
      <c r="AV174" s="13" t="s">
        <v>80</v>
      </c>
      <c r="AW174" s="13" t="s">
        <v>34</v>
      </c>
      <c r="AX174" s="13" t="s">
        <v>72</v>
      </c>
      <c r="AY174" s="202" t="s">
        <v>121</v>
      </c>
    </row>
    <row r="175" spans="1:65" s="14" customFormat="1">
      <c r="B175" s="203"/>
      <c r="C175" s="204"/>
      <c r="D175" s="188" t="s">
        <v>148</v>
      </c>
      <c r="E175" s="205" t="s">
        <v>19</v>
      </c>
      <c r="F175" s="206" t="s">
        <v>300</v>
      </c>
      <c r="G175" s="204"/>
      <c r="H175" s="207">
        <v>96</v>
      </c>
      <c r="I175" s="208"/>
      <c r="J175" s="204"/>
      <c r="K175" s="204"/>
      <c r="L175" s="209"/>
      <c r="M175" s="210"/>
      <c r="N175" s="211"/>
      <c r="O175" s="211"/>
      <c r="P175" s="211"/>
      <c r="Q175" s="211"/>
      <c r="R175" s="211"/>
      <c r="S175" s="211"/>
      <c r="T175" s="212"/>
      <c r="AT175" s="213" t="s">
        <v>148</v>
      </c>
      <c r="AU175" s="213" t="s">
        <v>82</v>
      </c>
      <c r="AV175" s="14" t="s">
        <v>82</v>
      </c>
      <c r="AW175" s="14" t="s">
        <v>34</v>
      </c>
      <c r="AX175" s="14" t="s">
        <v>72</v>
      </c>
      <c r="AY175" s="213" t="s">
        <v>121</v>
      </c>
    </row>
    <row r="176" spans="1:65" s="16" customFormat="1">
      <c r="B176" s="237"/>
      <c r="C176" s="238"/>
      <c r="D176" s="188" t="s">
        <v>148</v>
      </c>
      <c r="E176" s="239" t="s">
        <v>19</v>
      </c>
      <c r="F176" s="240" t="s">
        <v>301</v>
      </c>
      <c r="G176" s="238"/>
      <c r="H176" s="241">
        <v>96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AT176" s="247" t="s">
        <v>148</v>
      </c>
      <c r="AU176" s="247" t="s">
        <v>82</v>
      </c>
      <c r="AV176" s="16" t="s">
        <v>133</v>
      </c>
      <c r="AW176" s="16" t="s">
        <v>34</v>
      </c>
      <c r="AX176" s="16" t="s">
        <v>72</v>
      </c>
      <c r="AY176" s="247" t="s">
        <v>121</v>
      </c>
    </row>
    <row r="177" spans="1:65" s="13" customFormat="1">
      <c r="B177" s="193"/>
      <c r="C177" s="194"/>
      <c r="D177" s="188" t="s">
        <v>148</v>
      </c>
      <c r="E177" s="195" t="s">
        <v>19</v>
      </c>
      <c r="F177" s="196" t="s">
        <v>302</v>
      </c>
      <c r="G177" s="194"/>
      <c r="H177" s="195" t="s">
        <v>19</v>
      </c>
      <c r="I177" s="197"/>
      <c r="J177" s="194"/>
      <c r="K177" s="194"/>
      <c r="L177" s="198"/>
      <c r="M177" s="199"/>
      <c r="N177" s="200"/>
      <c r="O177" s="200"/>
      <c r="P177" s="200"/>
      <c r="Q177" s="200"/>
      <c r="R177" s="200"/>
      <c r="S177" s="200"/>
      <c r="T177" s="201"/>
      <c r="AT177" s="202" t="s">
        <v>148</v>
      </c>
      <c r="AU177" s="202" t="s">
        <v>82</v>
      </c>
      <c r="AV177" s="13" t="s">
        <v>80</v>
      </c>
      <c r="AW177" s="13" t="s">
        <v>34</v>
      </c>
      <c r="AX177" s="13" t="s">
        <v>72</v>
      </c>
      <c r="AY177" s="202" t="s">
        <v>121</v>
      </c>
    </row>
    <row r="178" spans="1:65" s="14" customFormat="1">
      <c r="B178" s="203"/>
      <c r="C178" s="204"/>
      <c r="D178" s="188" t="s">
        <v>148</v>
      </c>
      <c r="E178" s="205" t="s">
        <v>19</v>
      </c>
      <c r="F178" s="206" t="s">
        <v>181</v>
      </c>
      <c r="G178" s="204"/>
      <c r="H178" s="207">
        <v>144</v>
      </c>
      <c r="I178" s="208"/>
      <c r="J178" s="204"/>
      <c r="K178" s="204"/>
      <c r="L178" s="209"/>
      <c r="M178" s="210"/>
      <c r="N178" s="211"/>
      <c r="O178" s="211"/>
      <c r="P178" s="211"/>
      <c r="Q178" s="211"/>
      <c r="R178" s="211"/>
      <c r="S178" s="211"/>
      <c r="T178" s="212"/>
      <c r="AT178" s="213" t="s">
        <v>148</v>
      </c>
      <c r="AU178" s="213" t="s">
        <v>82</v>
      </c>
      <c r="AV178" s="14" t="s">
        <v>82</v>
      </c>
      <c r="AW178" s="14" t="s">
        <v>34</v>
      </c>
      <c r="AX178" s="14" t="s">
        <v>72</v>
      </c>
      <c r="AY178" s="213" t="s">
        <v>121</v>
      </c>
    </row>
    <row r="179" spans="1:65" s="16" customFormat="1">
      <c r="B179" s="237"/>
      <c r="C179" s="238"/>
      <c r="D179" s="188" t="s">
        <v>148</v>
      </c>
      <c r="E179" s="239" t="s">
        <v>19</v>
      </c>
      <c r="F179" s="240" t="s">
        <v>301</v>
      </c>
      <c r="G179" s="238"/>
      <c r="H179" s="241">
        <v>144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AT179" s="247" t="s">
        <v>148</v>
      </c>
      <c r="AU179" s="247" t="s">
        <v>82</v>
      </c>
      <c r="AV179" s="16" t="s">
        <v>133</v>
      </c>
      <c r="AW179" s="16" t="s">
        <v>34</v>
      </c>
      <c r="AX179" s="16" t="s">
        <v>72</v>
      </c>
      <c r="AY179" s="247" t="s">
        <v>121</v>
      </c>
    </row>
    <row r="180" spans="1:65" s="15" customFormat="1">
      <c r="B180" s="216"/>
      <c r="C180" s="217"/>
      <c r="D180" s="188" t="s">
        <v>148</v>
      </c>
      <c r="E180" s="218" t="s">
        <v>19</v>
      </c>
      <c r="F180" s="219" t="s">
        <v>197</v>
      </c>
      <c r="G180" s="217"/>
      <c r="H180" s="220">
        <v>240</v>
      </c>
      <c r="I180" s="221"/>
      <c r="J180" s="217"/>
      <c r="K180" s="217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148</v>
      </c>
      <c r="AU180" s="226" t="s">
        <v>82</v>
      </c>
      <c r="AV180" s="15" t="s">
        <v>136</v>
      </c>
      <c r="AW180" s="15" t="s">
        <v>34</v>
      </c>
      <c r="AX180" s="15" t="s">
        <v>80</v>
      </c>
      <c r="AY180" s="226" t="s">
        <v>121</v>
      </c>
    </row>
    <row r="181" spans="1:65" s="2" customFormat="1" ht="16.5" customHeight="1">
      <c r="A181" s="36"/>
      <c r="B181" s="37"/>
      <c r="C181" s="227" t="s">
        <v>303</v>
      </c>
      <c r="D181" s="227" t="s">
        <v>265</v>
      </c>
      <c r="E181" s="228" t="s">
        <v>304</v>
      </c>
      <c r="F181" s="229" t="s">
        <v>305</v>
      </c>
      <c r="G181" s="230" t="s">
        <v>177</v>
      </c>
      <c r="H181" s="231">
        <v>96</v>
      </c>
      <c r="I181" s="232"/>
      <c r="J181" s="233">
        <f>ROUND(I181*H181,2)</f>
        <v>0</v>
      </c>
      <c r="K181" s="229" t="s">
        <v>19</v>
      </c>
      <c r="L181" s="234"/>
      <c r="M181" s="235" t="s">
        <v>19</v>
      </c>
      <c r="N181" s="236" t="s">
        <v>43</v>
      </c>
      <c r="O181" s="66"/>
      <c r="P181" s="184">
        <f>O181*H181</f>
        <v>0</v>
      </c>
      <c r="Q181" s="184">
        <v>0</v>
      </c>
      <c r="R181" s="184">
        <f>Q181*H181</f>
        <v>0</v>
      </c>
      <c r="S181" s="184">
        <v>0</v>
      </c>
      <c r="T181" s="185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6" t="s">
        <v>275</v>
      </c>
      <c r="AT181" s="186" t="s">
        <v>265</v>
      </c>
      <c r="AU181" s="186" t="s">
        <v>82</v>
      </c>
      <c r="AY181" s="19" t="s">
        <v>121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19" t="s">
        <v>80</v>
      </c>
      <c r="BK181" s="187">
        <f>ROUND(I181*H181,2)</f>
        <v>0</v>
      </c>
      <c r="BL181" s="19" t="s">
        <v>128</v>
      </c>
      <c r="BM181" s="186" t="s">
        <v>306</v>
      </c>
    </row>
    <row r="182" spans="1:65" s="2" customFormat="1" ht="16.5" customHeight="1">
      <c r="A182" s="36"/>
      <c r="B182" s="37"/>
      <c r="C182" s="175" t="s">
        <v>275</v>
      </c>
      <c r="D182" s="175" t="s">
        <v>124</v>
      </c>
      <c r="E182" s="176" t="s">
        <v>190</v>
      </c>
      <c r="F182" s="177" t="s">
        <v>191</v>
      </c>
      <c r="G182" s="178" t="s">
        <v>192</v>
      </c>
      <c r="H182" s="179">
        <v>18</v>
      </c>
      <c r="I182" s="180"/>
      <c r="J182" s="181">
        <f>ROUND(I182*H182,2)</f>
        <v>0</v>
      </c>
      <c r="K182" s="177" t="s">
        <v>156</v>
      </c>
      <c r="L182" s="41"/>
      <c r="M182" s="182" t="s">
        <v>19</v>
      </c>
      <c r="N182" s="183" t="s">
        <v>43</v>
      </c>
      <c r="O182" s="66"/>
      <c r="P182" s="184">
        <f>O182*H182</f>
        <v>0</v>
      </c>
      <c r="Q182" s="184">
        <v>0</v>
      </c>
      <c r="R182" s="184">
        <f>Q182*H182</f>
        <v>0</v>
      </c>
      <c r="S182" s="184">
        <v>0</v>
      </c>
      <c r="T182" s="185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6" t="s">
        <v>128</v>
      </c>
      <c r="AT182" s="186" t="s">
        <v>124</v>
      </c>
      <c r="AU182" s="186" t="s">
        <v>82</v>
      </c>
      <c r="AY182" s="19" t="s">
        <v>121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9" t="s">
        <v>80</v>
      </c>
      <c r="BK182" s="187">
        <f>ROUND(I182*H182,2)</f>
        <v>0</v>
      </c>
      <c r="BL182" s="19" t="s">
        <v>128</v>
      </c>
      <c r="BM182" s="186" t="s">
        <v>307</v>
      </c>
    </row>
    <row r="183" spans="1:65" s="2" customFormat="1">
      <c r="A183" s="36"/>
      <c r="B183" s="37"/>
      <c r="C183" s="38"/>
      <c r="D183" s="214" t="s">
        <v>158</v>
      </c>
      <c r="E183" s="38"/>
      <c r="F183" s="215" t="s">
        <v>194</v>
      </c>
      <c r="G183" s="38"/>
      <c r="H183" s="38"/>
      <c r="I183" s="190"/>
      <c r="J183" s="38"/>
      <c r="K183" s="38"/>
      <c r="L183" s="41"/>
      <c r="M183" s="191"/>
      <c r="N183" s="192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158</v>
      </c>
      <c r="AU183" s="19" t="s">
        <v>82</v>
      </c>
    </row>
    <row r="184" spans="1:65" s="13" customFormat="1">
      <c r="B184" s="193"/>
      <c r="C184" s="194"/>
      <c r="D184" s="188" t="s">
        <v>148</v>
      </c>
      <c r="E184" s="195" t="s">
        <v>19</v>
      </c>
      <c r="F184" s="196" t="s">
        <v>308</v>
      </c>
      <c r="G184" s="194"/>
      <c r="H184" s="195" t="s">
        <v>19</v>
      </c>
      <c r="I184" s="197"/>
      <c r="J184" s="194"/>
      <c r="K184" s="194"/>
      <c r="L184" s="198"/>
      <c r="M184" s="199"/>
      <c r="N184" s="200"/>
      <c r="O184" s="200"/>
      <c r="P184" s="200"/>
      <c r="Q184" s="200"/>
      <c r="R184" s="200"/>
      <c r="S184" s="200"/>
      <c r="T184" s="201"/>
      <c r="AT184" s="202" t="s">
        <v>148</v>
      </c>
      <c r="AU184" s="202" t="s">
        <v>82</v>
      </c>
      <c r="AV184" s="13" t="s">
        <v>80</v>
      </c>
      <c r="AW184" s="13" t="s">
        <v>34</v>
      </c>
      <c r="AX184" s="13" t="s">
        <v>72</v>
      </c>
      <c r="AY184" s="202" t="s">
        <v>121</v>
      </c>
    </row>
    <row r="185" spans="1:65" s="13" customFormat="1">
      <c r="B185" s="193"/>
      <c r="C185" s="194"/>
      <c r="D185" s="188" t="s">
        <v>148</v>
      </c>
      <c r="E185" s="195" t="s">
        <v>19</v>
      </c>
      <c r="F185" s="196" t="s">
        <v>195</v>
      </c>
      <c r="G185" s="194"/>
      <c r="H185" s="195" t="s">
        <v>19</v>
      </c>
      <c r="I185" s="197"/>
      <c r="J185" s="194"/>
      <c r="K185" s="194"/>
      <c r="L185" s="198"/>
      <c r="M185" s="199"/>
      <c r="N185" s="200"/>
      <c r="O185" s="200"/>
      <c r="P185" s="200"/>
      <c r="Q185" s="200"/>
      <c r="R185" s="200"/>
      <c r="S185" s="200"/>
      <c r="T185" s="201"/>
      <c r="AT185" s="202" t="s">
        <v>148</v>
      </c>
      <c r="AU185" s="202" t="s">
        <v>82</v>
      </c>
      <c r="AV185" s="13" t="s">
        <v>80</v>
      </c>
      <c r="AW185" s="13" t="s">
        <v>34</v>
      </c>
      <c r="AX185" s="13" t="s">
        <v>72</v>
      </c>
      <c r="AY185" s="202" t="s">
        <v>121</v>
      </c>
    </row>
    <row r="186" spans="1:65" s="14" customFormat="1">
      <c r="B186" s="203"/>
      <c r="C186" s="204"/>
      <c r="D186" s="188" t="s">
        <v>148</v>
      </c>
      <c r="E186" s="205" t="s">
        <v>19</v>
      </c>
      <c r="F186" s="206" t="s">
        <v>152</v>
      </c>
      <c r="G186" s="204"/>
      <c r="H186" s="207">
        <v>6</v>
      </c>
      <c r="I186" s="208"/>
      <c r="J186" s="204"/>
      <c r="K186" s="204"/>
      <c r="L186" s="209"/>
      <c r="M186" s="210"/>
      <c r="N186" s="211"/>
      <c r="O186" s="211"/>
      <c r="P186" s="211"/>
      <c r="Q186" s="211"/>
      <c r="R186" s="211"/>
      <c r="S186" s="211"/>
      <c r="T186" s="212"/>
      <c r="AT186" s="213" t="s">
        <v>148</v>
      </c>
      <c r="AU186" s="213" t="s">
        <v>82</v>
      </c>
      <c r="AV186" s="14" t="s">
        <v>82</v>
      </c>
      <c r="AW186" s="14" t="s">
        <v>34</v>
      </c>
      <c r="AX186" s="14" t="s">
        <v>72</v>
      </c>
      <c r="AY186" s="213" t="s">
        <v>121</v>
      </c>
    </row>
    <row r="187" spans="1:65" s="13" customFormat="1">
      <c r="B187" s="193"/>
      <c r="C187" s="194"/>
      <c r="D187" s="188" t="s">
        <v>148</v>
      </c>
      <c r="E187" s="195" t="s">
        <v>19</v>
      </c>
      <c r="F187" s="196" t="s">
        <v>309</v>
      </c>
      <c r="G187" s="194"/>
      <c r="H187" s="195" t="s">
        <v>19</v>
      </c>
      <c r="I187" s="197"/>
      <c r="J187" s="194"/>
      <c r="K187" s="194"/>
      <c r="L187" s="198"/>
      <c r="M187" s="199"/>
      <c r="N187" s="200"/>
      <c r="O187" s="200"/>
      <c r="P187" s="200"/>
      <c r="Q187" s="200"/>
      <c r="R187" s="200"/>
      <c r="S187" s="200"/>
      <c r="T187" s="201"/>
      <c r="AT187" s="202" t="s">
        <v>148</v>
      </c>
      <c r="AU187" s="202" t="s">
        <v>82</v>
      </c>
      <c r="AV187" s="13" t="s">
        <v>80</v>
      </c>
      <c r="AW187" s="13" t="s">
        <v>34</v>
      </c>
      <c r="AX187" s="13" t="s">
        <v>72</v>
      </c>
      <c r="AY187" s="202" t="s">
        <v>121</v>
      </c>
    </row>
    <row r="188" spans="1:65" s="14" customFormat="1">
      <c r="B188" s="203"/>
      <c r="C188" s="204"/>
      <c r="D188" s="188" t="s">
        <v>148</v>
      </c>
      <c r="E188" s="205" t="s">
        <v>19</v>
      </c>
      <c r="F188" s="206" t="s">
        <v>196</v>
      </c>
      <c r="G188" s="204"/>
      <c r="H188" s="207">
        <v>12</v>
      </c>
      <c r="I188" s="208"/>
      <c r="J188" s="204"/>
      <c r="K188" s="204"/>
      <c r="L188" s="209"/>
      <c r="M188" s="210"/>
      <c r="N188" s="211"/>
      <c r="O188" s="211"/>
      <c r="P188" s="211"/>
      <c r="Q188" s="211"/>
      <c r="R188" s="211"/>
      <c r="S188" s="211"/>
      <c r="T188" s="212"/>
      <c r="AT188" s="213" t="s">
        <v>148</v>
      </c>
      <c r="AU188" s="213" t="s">
        <v>82</v>
      </c>
      <c r="AV188" s="14" t="s">
        <v>82</v>
      </c>
      <c r="AW188" s="14" t="s">
        <v>34</v>
      </c>
      <c r="AX188" s="14" t="s">
        <v>72</v>
      </c>
      <c r="AY188" s="213" t="s">
        <v>121</v>
      </c>
    </row>
    <row r="189" spans="1:65" s="15" customFormat="1">
      <c r="B189" s="216"/>
      <c r="C189" s="217"/>
      <c r="D189" s="188" t="s">
        <v>148</v>
      </c>
      <c r="E189" s="218" t="s">
        <v>19</v>
      </c>
      <c r="F189" s="219" t="s">
        <v>197</v>
      </c>
      <c r="G189" s="217"/>
      <c r="H189" s="220">
        <v>18</v>
      </c>
      <c r="I189" s="221"/>
      <c r="J189" s="217"/>
      <c r="K189" s="217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148</v>
      </c>
      <c r="AU189" s="226" t="s">
        <v>82</v>
      </c>
      <c r="AV189" s="15" t="s">
        <v>136</v>
      </c>
      <c r="AW189" s="15" t="s">
        <v>34</v>
      </c>
      <c r="AX189" s="15" t="s">
        <v>80</v>
      </c>
      <c r="AY189" s="226" t="s">
        <v>121</v>
      </c>
    </row>
    <row r="190" spans="1:65" s="2" customFormat="1" ht="24.2" customHeight="1">
      <c r="A190" s="36"/>
      <c r="B190" s="37"/>
      <c r="C190" s="175" t="s">
        <v>310</v>
      </c>
      <c r="D190" s="175" t="s">
        <v>124</v>
      </c>
      <c r="E190" s="176" t="s">
        <v>311</v>
      </c>
      <c r="F190" s="177" t="s">
        <v>312</v>
      </c>
      <c r="G190" s="178" t="s">
        <v>177</v>
      </c>
      <c r="H190" s="179">
        <v>72</v>
      </c>
      <c r="I190" s="180"/>
      <c r="J190" s="181">
        <f>ROUND(I190*H190,2)</f>
        <v>0</v>
      </c>
      <c r="K190" s="177" t="s">
        <v>156</v>
      </c>
      <c r="L190" s="41"/>
      <c r="M190" s="182" t="s">
        <v>19</v>
      </c>
      <c r="N190" s="183" t="s">
        <v>43</v>
      </c>
      <c r="O190" s="66"/>
      <c r="P190" s="184">
        <f>O190*H190</f>
        <v>0</v>
      </c>
      <c r="Q190" s="184">
        <v>0</v>
      </c>
      <c r="R190" s="184">
        <f>Q190*H190</f>
        <v>0</v>
      </c>
      <c r="S190" s="184">
        <v>0</v>
      </c>
      <c r="T190" s="185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6" t="s">
        <v>128</v>
      </c>
      <c r="AT190" s="186" t="s">
        <v>124</v>
      </c>
      <c r="AU190" s="186" t="s">
        <v>82</v>
      </c>
      <c r="AY190" s="19" t="s">
        <v>121</v>
      </c>
      <c r="BE190" s="187">
        <f>IF(N190="základní",J190,0)</f>
        <v>0</v>
      </c>
      <c r="BF190" s="187">
        <f>IF(N190="snížená",J190,0)</f>
        <v>0</v>
      </c>
      <c r="BG190" s="187">
        <f>IF(N190="zákl. přenesená",J190,0)</f>
        <v>0</v>
      </c>
      <c r="BH190" s="187">
        <f>IF(N190="sníž. přenesená",J190,0)</f>
        <v>0</v>
      </c>
      <c r="BI190" s="187">
        <f>IF(N190="nulová",J190,0)</f>
        <v>0</v>
      </c>
      <c r="BJ190" s="19" t="s">
        <v>80</v>
      </c>
      <c r="BK190" s="187">
        <f>ROUND(I190*H190,2)</f>
        <v>0</v>
      </c>
      <c r="BL190" s="19" t="s">
        <v>128</v>
      </c>
      <c r="BM190" s="186" t="s">
        <v>313</v>
      </c>
    </row>
    <row r="191" spans="1:65" s="2" customFormat="1">
      <c r="A191" s="36"/>
      <c r="B191" s="37"/>
      <c r="C191" s="38"/>
      <c r="D191" s="214" t="s">
        <v>158</v>
      </c>
      <c r="E191" s="38"/>
      <c r="F191" s="215" t="s">
        <v>314</v>
      </c>
      <c r="G191" s="38"/>
      <c r="H191" s="38"/>
      <c r="I191" s="190"/>
      <c r="J191" s="38"/>
      <c r="K191" s="38"/>
      <c r="L191" s="41"/>
      <c r="M191" s="191"/>
      <c r="N191" s="192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158</v>
      </c>
      <c r="AU191" s="19" t="s">
        <v>82</v>
      </c>
    </row>
    <row r="192" spans="1:65" s="13" customFormat="1">
      <c r="B192" s="193"/>
      <c r="C192" s="194"/>
      <c r="D192" s="188" t="s">
        <v>148</v>
      </c>
      <c r="E192" s="195" t="s">
        <v>19</v>
      </c>
      <c r="F192" s="196" t="s">
        <v>315</v>
      </c>
      <c r="G192" s="194"/>
      <c r="H192" s="195" t="s">
        <v>19</v>
      </c>
      <c r="I192" s="197"/>
      <c r="J192" s="194"/>
      <c r="K192" s="194"/>
      <c r="L192" s="198"/>
      <c r="M192" s="199"/>
      <c r="N192" s="200"/>
      <c r="O192" s="200"/>
      <c r="P192" s="200"/>
      <c r="Q192" s="200"/>
      <c r="R192" s="200"/>
      <c r="S192" s="200"/>
      <c r="T192" s="201"/>
      <c r="AT192" s="202" t="s">
        <v>148</v>
      </c>
      <c r="AU192" s="202" t="s">
        <v>82</v>
      </c>
      <c r="AV192" s="13" t="s">
        <v>80</v>
      </c>
      <c r="AW192" s="13" t="s">
        <v>34</v>
      </c>
      <c r="AX192" s="13" t="s">
        <v>72</v>
      </c>
      <c r="AY192" s="202" t="s">
        <v>121</v>
      </c>
    </row>
    <row r="193" spans="1:65" s="14" customFormat="1">
      <c r="B193" s="203"/>
      <c r="C193" s="204"/>
      <c r="D193" s="188" t="s">
        <v>148</v>
      </c>
      <c r="E193" s="205" t="s">
        <v>19</v>
      </c>
      <c r="F193" s="206" t="s">
        <v>188</v>
      </c>
      <c r="G193" s="204"/>
      <c r="H193" s="207">
        <v>72</v>
      </c>
      <c r="I193" s="208"/>
      <c r="J193" s="204"/>
      <c r="K193" s="204"/>
      <c r="L193" s="209"/>
      <c r="M193" s="210"/>
      <c r="N193" s="211"/>
      <c r="O193" s="211"/>
      <c r="P193" s="211"/>
      <c r="Q193" s="211"/>
      <c r="R193" s="211"/>
      <c r="S193" s="211"/>
      <c r="T193" s="212"/>
      <c r="AT193" s="213" t="s">
        <v>148</v>
      </c>
      <c r="AU193" s="213" t="s">
        <v>82</v>
      </c>
      <c r="AV193" s="14" t="s">
        <v>82</v>
      </c>
      <c r="AW193" s="14" t="s">
        <v>34</v>
      </c>
      <c r="AX193" s="14" t="s">
        <v>80</v>
      </c>
      <c r="AY193" s="213" t="s">
        <v>121</v>
      </c>
    </row>
    <row r="194" spans="1:65" s="2" customFormat="1" ht="21.75" customHeight="1">
      <c r="A194" s="36"/>
      <c r="B194" s="37"/>
      <c r="C194" s="175" t="s">
        <v>316</v>
      </c>
      <c r="D194" s="175" t="s">
        <v>124</v>
      </c>
      <c r="E194" s="176" t="s">
        <v>224</v>
      </c>
      <c r="F194" s="177" t="s">
        <v>225</v>
      </c>
      <c r="G194" s="178" t="s">
        <v>192</v>
      </c>
      <c r="H194" s="179">
        <v>14</v>
      </c>
      <c r="I194" s="180"/>
      <c r="J194" s="181">
        <f>ROUND(I194*H194,2)</f>
        <v>0</v>
      </c>
      <c r="K194" s="177" t="s">
        <v>156</v>
      </c>
      <c r="L194" s="41"/>
      <c r="M194" s="182" t="s">
        <v>19</v>
      </c>
      <c r="N194" s="183" t="s">
        <v>43</v>
      </c>
      <c r="O194" s="66"/>
      <c r="P194" s="184">
        <f>O194*H194</f>
        <v>0</v>
      </c>
      <c r="Q194" s="184">
        <v>0</v>
      </c>
      <c r="R194" s="184">
        <f>Q194*H194</f>
        <v>0</v>
      </c>
      <c r="S194" s="184">
        <v>0</v>
      </c>
      <c r="T194" s="185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6" t="s">
        <v>128</v>
      </c>
      <c r="AT194" s="186" t="s">
        <v>124</v>
      </c>
      <c r="AU194" s="186" t="s">
        <v>82</v>
      </c>
      <c r="AY194" s="19" t="s">
        <v>121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19" t="s">
        <v>80</v>
      </c>
      <c r="BK194" s="187">
        <f>ROUND(I194*H194,2)</f>
        <v>0</v>
      </c>
      <c r="BL194" s="19" t="s">
        <v>128</v>
      </c>
      <c r="BM194" s="186" t="s">
        <v>317</v>
      </c>
    </row>
    <row r="195" spans="1:65" s="2" customFormat="1">
      <c r="A195" s="36"/>
      <c r="B195" s="37"/>
      <c r="C195" s="38"/>
      <c r="D195" s="214" t="s">
        <v>158</v>
      </c>
      <c r="E195" s="38"/>
      <c r="F195" s="215" t="s">
        <v>227</v>
      </c>
      <c r="G195" s="38"/>
      <c r="H195" s="38"/>
      <c r="I195" s="190"/>
      <c r="J195" s="38"/>
      <c r="K195" s="38"/>
      <c r="L195" s="41"/>
      <c r="M195" s="191"/>
      <c r="N195" s="192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158</v>
      </c>
      <c r="AU195" s="19" t="s">
        <v>82</v>
      </c>
    </row>
    <row r="196" spans="1:65" s="13" customFormat="1">
      <c r="B196" s="193"/>
      <c r="C196" s="194"/>
      <c r="D196" s="188" t="s">
        <v>148</v>
      </c>
      <c r="E196" s="195" t="s">
        <v>19</v>
      </c>
      <c r="F196" s="196" t="s">
        <v>318</v>
      </c>
      <c r="G196" s="194"/>
      <c r="H196" s="195" t="s">
        <v>19</v>
      </c>
      <c r="I196" s="197"/>
      <c r="J196" s="194"/>
      <c r="K196" s="194"/>
      <c r="L196" s="198"/>
      <c r="M196" s="199"/>
      <c r="N196" s="200"/>
      <c r="O196" s="200"/>
      <c r="P196" s="200"/>
      <c r="Q196" s="200"/>
      <c r="R196" s="200"/>
      <c r="S196" s="200"/>
      <c r="T196" s="201"/>
      <c r="AT196" s="202" t="s">
        <v>148</v>
      </c>
      <c r="AU196" s="202" t="s">
        <v>82</v>
      </c>
      <c r="AV196" s="13" t="s">
        <v>80</v>
      </c>
      <c r="AW196" s="13" t="s">
        <v>34</v>
      </c>
      <c r="AX196" s="13" t="s">
        <v>72</v>
      </c>
      <c r="AY196" s="202" t="s">
        <v>121</v>
      </c>
    </row>
    <row r="197" spans="1:65" s="14" customFormat="1">
      <c r="B197" s="203"/>
      <c r="C197" s="204"/>
      <c r="D197" s="188" t="s">
        <v>148</v>
      </c>
      <c r="E197" s="205" t="s">
        <v>19</v>
      </c>
      <c r="F197" s="206" t="s">
        <v>152</v>
      </c>
      <c r="G197" s="204"/>
      <c r="H197" s="207">
        <v>6</v>
      </c>
      <c r="I197" s="208"/>
      <c r="J197" s="204"/>
      <c r="K197" s="204"/>
      <c r="L197" s="209"/>
      <c r="M197" s="210"/>
      <c r="N197" s="211"/>
      <c r="O197" s="211"/>
      <c r="P197" s="211"/>
      <c r="Q197" s="211"/>
      <c r="R197" s="211"/>
      <c r="S197" s="211"/>
      <c r="T197" s="212"/>
      <c r="AT197" s="213" t="s">
        <v>148</v>
      </c>
      <c r="AU197" s="213" t="s">
        <v>82</v>
      </c>
      <c r="AV197" s="14" t="s">
        <v>82</v>
      </c>
      <c r="AW197" s="14" t="s">
        <v>34</v>
      </c>
      <c r="AX197" s="14" t="s">
        <v>72</v>
      </c>
      <c r="AY197" s="213" t="s">
        <v>121</v>
      </c>
    </row>
    <row r="198" spans="1:65" s="13" customFormat="1">
      <c r="B198" s="193"/>
      <c r="C198" s="194"/>
      <c r="D198" s="188" t="s">
        <v>148</v>
      </c>
      <c r="E198" s="195" t="s">
        <v>19</v>
      </c>
      <c r="F198" s="196" t="s">
        <v>319</v>
      </c>
      <c r="G198" s="194"/>
      <c r="H198" s="195" t="s">
        <v>19</v>
      </c>
      <c r="I198" s="197"/>
      <c r="J198" s="194"/>
      <c r="K198" s="194"/>
      <c r="L198" s="198"/>
      <c r="M198" s="199"/>
      <c r="N198" s="200"/>
      <c r="O198" s="200"/>
      <c r="P198" s="200"/>
      <c r="Q198" s="200"/>
      <c r="R198" s="200"/>
      <c r="S198" s="200"/>
      <c r="T198" s="201"/>
      <c r="AT198" s="202" t="s">
        <v>148</v>
      </c>
      <c r="AU198" s="202" t="s">
        <v>82</v>
      </c>
      <c r="AV198" s="13" t="s">
        <v>80</v>
      </c>
      <c r="AW198" s="13" t="s">
        <v>34</v>
      </c>
      <c r="AX198" s="13" t="s">
        <v>72</v>
      </c>
      <c r="AY198" s="202" t="s">
        <v>121</v>
      </c>
    </row>
    <row r="199" spans="1:65" s="14" customFormat="1">
      <c r="B199" s="203"/>
      <c r="C199" s="204"/>
      <c r="D199" s="188" t="s">
        <v>148</v>
      </c>
      <c r="E199" s="205" t="s">
        <v>19</v>
      </c>
      <c r="F199" s="206" t="s">
        <v>320</v>
      </c>
      <c r="G199" s="204"/>
      <c r="H199" s="207">
        <v>8</v>
      </c>
      <c r="I199" s="208"/>
      <c r="J199" s="204"/>
      <c r="K199" s="204"/>
      <c r="L199" s="209"/>
      <c r="M199" s="210"/>
      <c r="N199" s="211"/>
      <c r="O199" s="211"/>
      <c r="P199" s="211"/>
      <c r="Q199" s="211"/>
      <c r="R199" s="211"/>
      <c r="S199" s="211"/>
      <c r="T199" s="212"/>
      <c r="AT199" s="213" t="s">
        <v>148</v>
      </c>
      <c r="AU199" s="213" t="s">
        <v>82</v>
      </c>
      <c r="AV199" s="14" t="s">
        <v>82</v>
      </c>
      <c r="AW199" s="14" t="s">
        <v>34</v>
      </c>
      <c r="AX199" s="14" t="s">
        <v>72</v>
      </c>
      <c r="AY199" s="213" t="s">
        <v>121</v>
      </c>
    </row>
    <row r="200" spans="1:65" s="15" customFormat="1">
      <c r="B200" s="216"/>
      <c r="C200" s="217"/>
      <c r="D200" s="188" t="s">
        <v>148</v>
      </c>
      <c r="E200" s="218" t="s">
        <v>19</v>
      </c>
      <c r="F200" s="219" t="s">
        <v>197</v>
      </c>
      <c r="G200" s="217"/>
      <c r="H200" s="220">
        <v>14</v>
      </c>
      <c r="I200" s="221"/>
      <c r="J200" s="217"/>
      <c r="K200" s="217"/>
      <c r="L200" s="222"/>
      <c r="M200" s="223"/>
      <c r="N200" s="224"/>
      <c r="O200" s="224"/>
      <c r="P200" s="224"/>
      <c r="Q200" s="224"/>
      <c r="R200" s="224"/>
      <c r="S200" s="224"/>
      <c r="T200" s="225"/>
      <c r="AT200" s="226" t="s">
        <v>148</v>
      </c>
      <c r="AU200" s="226" t="s">
        <v>82</v>
      </c>
      <c r="AV200" s="15" t="s">
        <v>136</v>
      </c>
      <c r="AW200" s="15" t="s">
        <v>34</v>
      </c>
      <c r="AX200" s="15" t="s">
        <v>80</v>
      </c>
      <c r="AY200" s="226" t="s">
        <v>121</v>
      </c>
    </row>
    <row r="201" spans="1:65" s="2" customFormat="1" ht="21.75" customHeight="1">
      <c r="A201" s="36"/>
      <c r="B201" s="37"/>
      <c r="C201" s="175" t="s">
        <v>321</v>
      </c>
      <c r="D201" s="175" t="s">
        <v>124</v>
      </c>
      <c r="E201" s="176" t="s">
        <v>229</v>
      </c>
      <c r="F201" s="177" t="s">
        <v>230</v>
      </c>
      <c r="G201" s="178" t="s">
        <v>192</v>
      </c>
      <c r="H201" s="179">
        <v>18</v>
      </c>
      <c r="I201" s="180"/>
      <c r="J201" s="181">
        <f>ROUND(I201*H201,2)</f>
        <v>0</v>
      </c>
      <c r="K201" s="177" t="s">
        <v>156</v>
      </c>
      <c r="L201" s="41"/>
      <c r="M201" s="182" t="s">
        <v>19</v>
      </c>
      <c r="N201" s="183" t="s">
        <v>43</v>
      </c>
      <c r="O201" s="66"/>
      <c r="P201" s="184">
        <f>O201*H201</f>
        <v>0</v>
      </c>
      <c r="Q201" s="184">
        <v>0</v>
      </c>
      <c r="R201" s="184">
        <f>Q201*H201</f>
        <v>0</v>
      </c>
      <c r="S201" s="184">
        <v>0</v>
      </c>
      <c r="T201" s="185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6" t="s">
        <v>128</v>
      </c>
      <c r="AT201" s="186" t="s">
        <v>124</v>
      </c>
      <c r="AU201" s="186" t="s">
        <v>82</v>
      </c>
      <c r="AY201" s="19" t="s">
        <v>121</v>
      </c>
      <c r="BE201" s="187">
        <f>IF(N201="základní",J201,0)</f>
        <v>0</v>
      </c>
      <c r="BF201" s="187">
        <f>IF(N201="snížená",J201,0)</f>
        <v>0</v>
      </c>
      <c r="BG201" s="187">
        <f>IF(N201="zákl. přenesená",J201,0)</f>
        <v>0</v>
      </c>
      <c r="BH201" s="187">
        <f>IF(N201="sníž. přenesená",J201,0)</f>
        <v>0</v>
      </c>
      <c r="BI201" s="187">
        <f>IF(N201="nulová",J201,0)</f>
        <v>0</v>
      </c>
      <c r="BJ201" s="19" t="s">
        <v>80</v>
      </c>
      <c r="BK201" s="187">
        <f>ROUND(I201*H201,2)</f>
        <v>0</v>
      </c>
      <c r="BL201" s="19" t="s">
        <v>128</v>
      </c>
      <c r="BM201" s="186" t="s">
        <v>322</v>
      </c>
    </row>
    <row r="202" spans="1:65" s="2" customFormat="1">
      <c r="A202" s="36"/>
      <c r="B202" s="37"/>
      <c r="C202" s="38"/>
      <c r="D202" s="214" t="s">
        <v>158</v>
      </c>
      <c r="E202" s="38"/>
      <c r="F202" s="215" t="s">
        <v>232</v>
      </c>
      <c r="G202" s="38"/>
      <c r="H202" s="38"/>
      <c r="I202" s="190"/>
      <c r="J202" s="38"/>
      <c r="K202" s="38"/>
      <c r="L202" s="41"/>
      <c r="M202" s="191"/>
      <c r="N202" s="192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158</v>
      </c>
      <c r="AU202" s="19" t="s">
        <v>82</v>
      </c>
    </row>
    <row r="203" spans="1:65" s="13" customFormat="1">
      <c r="B203" s="193"/>
      <c r="C203" s="194"/>
      <c r="D203" s="188" t="s">
        <v>148</v>
      </c>
      <c r="E203" s="195" t="s">
        <v>19</v>
      </c>
      <c r="F203" s="196" t="s">
        <v>318</v>
      </c>
      <c r="G203" s="194"/>
      <c r="H203" s="195" t="s">
        <v>19</v>
      </c>
      <c r="I203" s="197"/>
      <c r="J203" s="194"/>
      <c r="K203" s="194"/>
      <c r="L203" s="198"/>
      <c r="M203" s="199"/>
      <c r="N203" s="200"/>
      <c r="O203" s="200"/>
      <c r="P203" s="200"/>
      <c r="Q203" s="200"/>
      <c r="R203" s="200"/>
      <c r="S203" s="200"/>
      <c r="T203" s="201"/>
      <c r="AT203" s="202" t="s">
        <v>148</v>
      </c>
      <c r="AU203" s="202" t="s">
        <v>82</v>
      </c>
      <c r="AV203" s="13" t="s">
        <v>80</v>
      </c>
      <c r="AW203" s="13" t="s">
        <v>34</v>
      </c>
      <c r="AX203" s="13" t="s">
        <v>72</v>
      </c>
      <c r="AY203" s="202" t="s">
        <v>121</v>
      </c>
    </row>
    <row r="204" spans="1:65" s="14" customFormat="1">
      <c r="B204" s="203"/>
      <c r="C204" s="204"/>
      <c r="D204" s="188" t="s">
        <v>148</v>
      </c>
      <c r="E204" s="205" t="s">
        <v>19</v>
      </c>
      <c r="F204" s="206" t="s">
        <v>233</v>
      </c>
      <c r="G204" s="204"/>
      <c r="H204" s="207">
        <v>18</v>
      </c>
      <c r="I204" s="208"/>
      <c r="J204" s="204"/>
      <c r="K204" s="204"/>
      <c r="L204" s="209"/>
      <c r="M204" s="210"/>
      <c r="N204" s="211"/>
      <c r="O204" s="211"/>
      <c r="P204" s="211"/>
      <c r="Q204" s="211"/>
      <c r="R204" s="211"/>
      <c r="S204" s="211"/>
      <c r="T204" s="212"/>
      <c r="AT204" s="213" t="s">
        <v>148</v>
      </c>
      <c r="AU204" s="213" t="s">
        <v>82</v>
      </c>
      <c r="AV204" s="14" t="s">
        <v>82</v>
      </c>
      <c r="AW204" s="14" t="s">
        <v>34</v>
      </c>
      <c r="AX204" s="14" t="s">
        <v>80</v>
      </c>
      <c r="AY204" s="213" t="s">
        <v>121</v>
      </c>
    </row>
    <row r="205" spans="1:65" s="2" customFormat="1" ht="21.75" customHeight="1">
      <c r="A205" s="36"/>
      <c r="B205" s="37"/>
      <c r="C205" s="175" t="s">
        <v>323</v>
      </c>
      <c r="D205" s="175" t="s">
        <v>124</v>
      </c>
      <c r="E205" s="176" t="s">
        <v>235</v>
      </c>
      <c r="F205" s="177" t="s">
        <v>236</v>
      </c>
      <c r="G205" s="178" t="s">
        <v>192</v>
      </c>
      <c r="H205" s="179">
        <v>36</v>
      </c>
      <c r="I205" s="180"/>
      <c r="J205" s="181">
        <f>ROUND(I205*H205,2)</f>
        <v>0</v>
      </c>
      <c r="K205" s="177" t="s">
        <v>19</v>
      </c>
      <c r="L205" s="41"/>
      <c r="M205" s="182" t="s">
        <v>19</v>
      </c>
      <c r="N205" s="183" t="s">
        <v>43</v>
      </c>
      <c r="O205" s="66"/>
      <c r="P205" s="184">
        <f>O205*H205</f>
        <v>0</v>
      </c>
      <c r="Q205" s="184">
        <v>0</v>
      </c>
      <c r="R205" s="184">
        <f>Q205*H205</f>
        <v>0</v>
      </c>
      <c r="S205" s="184">
        <v>0</v>
      </c>
      <c r="T205" s="185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6" t="s">
        <v>128</v>
      </c>
      <c r="AT205" s="186" t="s">
        <v>124</v>
      </c>
      <c r="AU205" s="186" t="s">
        <v>82</v>
      </c>
      <c r="AY205" s="19" t="s">
        <v>121</v>
      </c>
      <c r="BE205" s="187">
        <f>IF(N205="základní",J205,0)</f>
        <v>0</v>
      </c>
      <c r="BF205" s="187">
        <f>IF(N205="snížená",J205,0)</f>
        <v>0</v>
      </c>
      <c r="BG205" s="187">
        <f>IF(N205="zákl. přenesená",J205,0)</f>
        <v>0</v>
      </c>
      <c r="BH205" s="187">
        <f>IF(N205="sníž. přenesená",J205,0)</f>
        <v>0</v>
      </c>
      <c r="BI205" s="187">
        <f>IF(N205="nulová",J205,0)</f>
        <v>0</v>
      </c>
      <c r="BJ205" s="19" t="s">
        <v>80</v>
      </c>
      <c r="BK205" s="187">
        <f>ROUND(I205*H205,2)</f>
        <v>0</v>
      </c>
      <c r="BL205" s="19" t="s">
        <v>128</v>
      </c>
      <c r="BM205" s="186" t="s">
        <v>324</v>
      </c>
    </row>
    <row r="206" spans="1:65" s="13" customFormat="1">
      <c r="B206" s="193"/>
      <c r="C206" s="194"/>
      <c r="D206" s="188" t="s">
        <v>148</v>
      </c>
      <c r="E206" s="195" t="s">
        <v>19</v>
      </c>
      <c r="F206" s="196" t="s">
        <v>325</v>
      </c>
      <c r="G206" s="194"/>
      <c r="H206" s="195" t="s">
        <v>19</v>
      </c>
      <c r="I206" s="197"/>
      <c r="J206" s="194"/>
      <c r="K206" s="194"/>
      <c r="L206" s="198"/>
      <c r="M206" s="199"/>
      <c r="N206" s="200"/>
      <c r="O206" s="200"/>
      <c r="P206" s="200"/>
      <c r="Q206" s="200"/>
      <c r="R206" s="200"/>
      <c r="S206" s="200"/>
      <c r="T206" s="201"/>
      <c r="AT206" s="202" t="s">
        <v>148</v>
      </c>
      <c r="AU206" s="202" t="s">
        <v>82</v>
      </c>
      <c r="AV206" s="13" t="s">
        <v>80</v>
      </c>
      <c r="AW206" s="13" t="s">
        <v>34</v>
      </c>
      <c r="AX206" s="13" t="s">
        <v>72</v>
      </c>
      <c r="AY206" s="202" t="s">
        <v>121</v>
      </c>
    </row>
    <row r="207" spans="1:65" s="14" customFormat="1">
      <c r="B207" s="203"/>
      <c r="C207" s="204"/>
      <c r="D207" s="188" t="s">
        <v>148</v>
      </c>
      <c r="E207" s="205" t="s">
        <v>19</v>
      </c>
      <c r="F207" s="206" t="s">
        <v>196</v>
      </c>
      <c r="G207" s="204"/>
      <c r="H207" s="207">
        <v>12</v>
      </c>
      <c r="I207" s="208"/>
      <c r="J207" s="204"/>
      <c r="K207" s="204"/>
      <c r="L207" s="209"/>
      <c r="M207" s="210"/>
      <c r="N207" s="211"/>
      <c r="O207" s="211"/>
      <c r="P207" s="211"/>
      <c r="Q207" s="211"/>
      <c r="R207" s="211"/>
      <c r="S207" s="211"/>
      <c r="T207" s="212"/>
      <c r="AT207" s="213" t="s">
        <v>148</v>
      </c>
      <c r="AU207" s="213" t="s">
        <v>82</v>
      </c>
      <c r="AV207" s="14" t="s">
        <v>82</v>
      </c>
      <c r="AW207" s="14" t="s">
        <v>34</v>
      </c>
      <c r="AX207" s="14" t="s">
        <v>72</v>
      </c>
      <c r="AY207" s="213" t="s">
        <v>121</v>
      </c>
    </row>
    <row r="208" spans="1:65" s="13" customFormat="1">
      <c r="B208" s="193"/>
      <c r="C208" s="194"/>
      <c r="D208" s="188" t="s">
        <v>148</v>
      </c>
      <c r="E208" s="195" t="s">
        <v>19</v>
      </c>
      <c r="F208" s="196" t="s">
        <v>326</v>
      </c>
      <c r="G208" s="194"/>
      <c r="H208" s="195" t="s">
        <v>19</v>
      </c>
      <c r="I208" s="197"/>
      <c r="J208" s="194"/>
      <c r="K208" s="194"/>
      <c r="L208" s="198"/>
      <c r="M208" s="199"/>
      <c r="N208" s="200"/>
      <c r="O208" s="200"/>
      <c r="P208" s="200"/>
      <c r="Q208" s="200"/>
      <c r="R208" s="200"/>
      <c r="S208" s="200"/>
      <c r="T208" s="201"/>
      <c r="AT208" s="202" t="s">
        <v>148</v>
      </c>
      <c r="AU208" s="202" t="s">
        <v>82</v>
      </c>
      <c r="AV208" s="13" t="s">
        <v>80</v>
      </c>
      <c r="AW208" s="13" t="s">
        <v>34</v>
      </c>
      <c r="AX208" s="13" t="s">
        <v>72</v>
      </c>
      <c r="AY208" s="202" t="s">
        <v>121</v>
      </c>
    </row>
    <row r="209" spans="1:65" s="14" customFormat="1">
      <c r="B209" s="203"/>
      <c r="C209" s="204"/>
      <c r="D209" s="188" t="s">
        <v>148</v>
      </c>
      <c r="E209" s="205" t="s">
        <v>19</v>
      </c>
      <c r="F209" s="206" t="s">
        <v>327</v>
      </c>
      <c r="G209" s="204"/>
      <c r="H209" s="207">
        <v>24</v>
      </c>
      <c r="I209" s="208"/>
      <c r="J209" s="204"/>
      <c r="K209" s="204"/>
      <c r="L209" s="209"/>
      <c r="M209" s="210"/>
      <c r="N209" s="211"/>
      <c r="O209" s="211"/>
      <c r="P209" s="211"/>
      <c r="Q209" s="211"/>
      <c r="R209" s="211"/>
      <c r="S209" s="211"/>
      <c r="T209" s="212"/>
      <c r="AT209" s="213" t="s">
        <v>148</v>
      </c>
      <c r="AU209" s="213" t="s">
        <v>82</v>
      </c>
      <c r="AV209" s="14" t="s">
        <v>82</v>
      </c>
      <c r="AW209" s="14" t="s">
        <v>34</v>
      </c>
      <c r="AX209" s="14" t="s">
        <v>72</v>
      </c>
      <c r="AY209" s="213" t="s">
        <v>121</v>
      </c>
    </row>
    <row r="210" spans="1:65" s="15" customFormat="1">
      <c r="B210" s="216"/>
      <c r="C210" s="217"/>
      <c r="D210" s="188" t="s">
        <v>148</v>
      </c>
      <c r="E210" s="218" t="s">
        <v>19</v>
      </c>
      <c r="F210" s="219" t="s">
        <v>197</v>
      </c>
      <c r="G210" s="217"/>
      <c r="H210" s="220">
        <v>36</v>
      </c>
      <c r="I210" s="221"/>
      <c r="J210" s="217"/>
      <c r="K210" s="217"/>
      <c r="L210" s="222"/>
      <c r="M210" s="223"/>
      <c r="N210" s="224"/>
      <c r="O210" s="224"/>
      <c r="P210" s="224"/>
      <c r="Q210" s="224"/>
      <c r="R210" s="224"/>
      <c r="S210" s="224"/>
      <c r="T210" s="225"/>
      <c r="AT210" s="226" t="s">
        <v>148</v>
      </c>
      <c r="AU210" s="226" t="s">
        <v>82</v>
      </c>
      <c r="AV210" s="15" t="s">
        <v>136</v>
      </c>
      <c r="AW210" s="15" t="s">
        <v>34</v>
      </c>
      <c r="AX210" s="15" t="s">
        <v>80</v>
      </c>
      <c r="AY210" s="226" t="s">
        <v>121</v>
      </c>
    </row>
    <row r="211" spans="1:65" s="2" customFormat="1" ht="21.75" customHeight="1">
      <c r="A211" s="36"/>
      <c r="B211" s="37"/>
      <c r="C211" s="175" t="s">
        <v>328</v>
      </c>
      <c r="D211" s="175" t="s">
        <v>124</v>
      </c>
      <c r="E211" s="176" t="s">
        <v>219</v>
      </c>
      <c r="F211" s="177" t="s">
        <v>220</v>
      </c>
      <c r="G211" s="178" t="s">
        <v>192</v>
      </c>
      <c r="H211" s="179">
        <v>1</v>
      </c>
      <c r="I211" s="180"/>
      <c r="J211" s="181">
        <f>ROUND(I211*H211,2)</f>
        <v>0</v>
      </c>
      <c r="K211" s="177" t="s">
        <v>156</v>
      </c>
      <c r="L211" s="41"/>
      <c r="M211" s="182" t="s">
        <v>19</v>
      </c>
      <c r="N211" s="183" t="s">
        <v>43</v>
      </c>
      <c r="O211" s="66"/>
      <c r="P211" s="184">
        <f>O211*H211</f>
        <v>0</v>
      </c>
      <c r="Q211" s="184">
        <v>0</v>
      </c>
      <c r="R211" s="184">
        <f>Q211*H211</f>
        <v>0</v>
      </c>
      <c r="S211" s="184">
        <v>0</v>
      </c>
      <c r="T211" s="185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6" t="s">
        <v>128</v>
      </c>
      <c r="AT211" s="186" t="s">
        <v>124</v>
      </c>
      <c r="AU211" s="186" t="s">
        <v>82</v>
      </c>
      <c r="AY211" s="19" t="s">
        <v>121</v>
      </c>
      <c r="BE211" s="187">
        <f>IF(N211="základní",J211,0)</f>
        <v>0</v>
      </c>
      <c r="BF211" s="187">
        <f>IF(N211="snížená",J211,0)</f>
        <v>0</v>
      </c>
      <c r="BG211" s="187">
        <f>IF(N211="zákl. přenesená",J211,0)</f>
        <v>0</v>
      </c>
      <c r="BH211" s="187">
        <f>IF(N211="sníž. přenesená",J211,0)</f>
        <v>0</v>
      </c>
      <c r="BI211" s="187">
        <f>IF(N211="nulová",J211,0)</f>
        <v>0</v>
      </c>
      <c r="BJ211" s="19" t="s">
        <v>80</v>
      </c>
      <c r="BK211" s="187">
        <f>ROUND(I211*H211,2)</f>
        <v>0</v>
      </c>
      <c r="BL211" s="19" t="s">
        <v>128</v>
      </c>
      <c r="BM211" s="186" t="s">
        <v>329</v>
      </c>
    </row>
    <row r="212" spans="1:65" s="2" customFormat="1">
      <c r="A212" s="36"/>
      <c r="B212" s="37"/>
      <c r="C212" s="38"/>
      <c r="D212" s="214" t="s">
        <v>158</v>
      </c>
      <c r="E212" s="38"/>
      <c r="F212" s="215" t="s">
        <v>222</v>
      </c>
      <c r="G212" s="38"/>
      <c r="H212" s="38"/>
      <c r="I212" s="190"/>
      <c r="J212" s="38"/>
      <c r="K212" s="38"/>
      <c r="L212" s="41"/>
      <c r="M212" s="191"/>
      <c r="N212" s="192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158</v>
      </c>
      <c r="AU212" s="19" t="s">
        <v>82</v>
      </c>
    </row>
    <row r="213" spans="1:65" s="13" customFormat="1">
      <c r="B213" s="193"/>
      <c r="C213" s="194"/>
      <c r="D213" s="188" t="s">
        <v>148</v>
      </c>
      <c r="E213" s="195" t="s">
        <v>19</v>
      </c>
      <c r="F213" s="196" t="s">
        <v>330</v>
      </c>
      <c r="G213" s="194"/>
      <c r="H213" s="195" t="s">
        <v>19</v>
      </c>
      <c r="I213" s="197"/>
      <c r="J213" s="194"/>
      <c r="K213" s="194"/>
      <c r="L213" s="198"/>
      <c r="M213" s="199"/>
      <c r="N213" s="200"/>
      <c r="O213" s="200"/>
      <c r="P213" s="200"/>
      <c r="Q213" s="200"/>
      <c r="R213" s="200"/>
      <c r="S213" s="200"/>
      <c r="T213" s="201"/>
      <c r="AT213" s="202" t="s">
        <v>148</v>
      </c>
      <c r="AU213" s="202" t="s">
        <v>82</v>
      </c>
      <c r="AV213" s="13" t="s">
        <v>80</v>
      </c>
      <c r="AW213" s="13" t="s">
        <v>34</v>
      </c>
      <c r="AX213" s="13" t="s">
        <v>72</v>
      </c>
      <c r="AY213" s="202" t="s">
        <v>121</v>
      </c>
    </row>
    <row r="214" spans="1:65" s="14" customFormat="1">
      <c r="B214" s="203"/>
      <c r="C214" s="204"/>
      <c r="D214" s="188" t="s">
        <v>148</v>
      </c>
      <c r="E214" s="205" t="s">
        <v>19</v>
      </c>
      <c r="F214" s="206" t="s">
        <v>331</v>
      </c>
      <c r="G214" s="204"/>
      <c r="H214" s="207">
        <v>1</v>
      </c>
      <c r="I214" s="208"/>
      <c r="J214" s="204"/>
      <c r="K214" s="204"/>
      <c r="L214" s="209"/>
      <c r="M214" s="210"/>
      <c r="N214" s="211"/>
      <c r="O214" s="211"/>
      <c r="P214" s="211"/>
      <c r="Q214" s="211"/>
      <c r="R214" s="211"/>
      <c r="S214" s="211"/>
      <c r="T214" s="212"/>
      <c r="AT214" s="213" t="s">
        <v>148</v>
      </c>
      <c r="AU214" s="213" t="s">
        <v>82</v>
      </c>
      <c r="AV214" s="14" t="s">
        <v>82</v>
      </c>
      <c r="AW214" s="14" t="s">
        <v>34</v>
      </c>
      <c r="AX214" s="14" t="s">
        <v>80</v>
      </c>
      <c r="AY214" s="213" t="s">
        <v>121</v>
      </c>
    </row>
    <row r="215" spans="1:65" s="2" customFormat="1" ht="24.2" customHeight="1">
      <c r="A215" s="36"/>
      <c r="B215" s="37"/>
      <c r="C215" s="227" t="s">
        <v>332</v>
      </c>
      <c r="D215" s="227" t="s">
        <v>265</v>
      </c>
      <c r="E215" s="228" t="s">
        <v>333</v>
      </c>
      <c r="F215" s="229" t="s">
        <v>334</v>
      </c>
      <c r="G215" s="230" t="s">
        <v>127</v>
      </c>
      <c r="H215" s="231">
        <v>1</v>
      </c>
      <c r="I215" s="232"/>
      <c r="J215" s="233">
        <f>ROUND(I215*H215,2)</f>
        <v>0</v>
      </c>
      <c r="K215" s="229" t="s">
        <v>19</v>
      </c>
      <c r="L215" s="234"/>
      <c r="M215" s="235" t="s">
        <v>19</v>
      </c>
      <c r="N215" s="236" t="s">
        <v>43</v>
      </c>
      <c r="O215" s="66"/>
      <c r="P215" s="184">
        <f>O215*H215</f>
        <v>0</v>
      </c>
      <c r="Q215" s="184">
        <v>0</v>
      </c>
      <c r="R215" s="184">
        <f>Q215*H215</f>
        <v>0</v>
      </c>
      <c r="S215" s="184">
        <v>0</v>
      </c>
      <c r="T215" s="185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6" t="s">
        <v>268</v>
      </c>
      <c r="AT215" s="186" t="s">
        <v>265</v>
      </c>
      <c r="AU215" s="186" t="s">
        <v>82</v>
      </c>
      <c r="AY215" s="19" t="s">
        <v>121</v>
      </c>
      <c r="BE215" s="187">
        <f>IF(N215="základní",J215,0)</f>
        <v>0</v>
      </c>
      <c r="BF215" s="187">
        <f>IF(N215="snížená",J215,0)</f>
        <v>0</v>
      </c>
      <c r="BG215" s="187">
        <f>IF(N215="zákl. přenesená",J215,0)</f>
        <v>0</v>
      </c>
      <c r="BH215" s="187">
        <f>IF(N215="sníž. přenesená",J215,0)</f>
        <v>0</v>
      </c>
      <c r="BI215" s="187">
        <f>IF(N215="nulová",J215,0)</f>
        <v>0</v>
      </c>
      <c r="BJ215" s="19" t="s">
        <v>80</v>
      </c>
      <c r="BK215" s="187">
        <f>ROUND(I215*H215,2)</f>
        <v>0</v>
      </c>
      <c r="BL215" s="19" t="s">
        <v>268</v>
      </c>
      <c r="BM215" s="186" t="s">
        <v>335</v>
      </c>
    </row>
    <row r="216" spans="1:65" s="2" customFormat="1" ht="19.5">
      <c r="A216" s="36"/>
      <c r="B216" s="37"/>
      <c r="C216" s="38"/>
      <c r="D216" s="188" t="s">
        <v>138</v>
      </c>
      <c r="E216" s="38"/>
      <c r="F216" s="189" t="s">
        <v>336</v>
      </c>
      <c r="G216" s="38"/>
      <c r="H216" s="38"/>
      <c r="I216" s="190"/>
      <c r="J216" s="38"/>
      <c r="K216" s="38"/>
      <c r="L216" s="41"/>
      <c r="M216" s="191"/>
      <c r="N216" s="192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138</v>
      </c>
      <c r="AU216" s="19" t="s">
        <v>82</v>
      </c>
    </row>
    <row r="217" spans="1:65" s="2" customFormat="1" ht="24.2" customHeight="1">
      <c r="A217" s="36"/>
      <c r="B217" s="37"/>
      <c r="C217" s="175" t="s">
        <v>337</v>
      </c>
      <c r="D217" s="175" t="s">
        <v>124</v>
      </c>
      <c r="E217" s="176" t="s">
        <v>338</v>
      </c>
      <c r="F217" s="177" t="s">
        <v>339</v>
      </c>
      <c r="G217" s="178" t="s">
        <v>192</v>
      </c>
      <c r="H217" s="179">
        <v>1</v>
      </c>
      <c r="I217" s="180"/>
      <c r="J217" s="181">
        <f>ROUND(I217*H217,2)</f>
        <v>0</v>
      </c>
      <c r="K217" s="177" t="s">
        <v>156</v>
      </c>
      <c r="L217" s="41"/>
      <c r="M217" s="182" t="s">
        <v>19</v>
      </c>
      <c r="N217" s="183" t="s">
        <v>43</v>
      </c>
      <c r="O217" s="66"/>
      <c r="P217" s="184">
        <f>O217*H217</f>
        <v>0</v>
      </c>
      <c r="Q217" s="184">
        <v>0</v>
      </c>
      <c r="R217" s="184">
        <f>Q217*H217</f>
        <v>0</v>
      </c>
      <c r="S217" s="184">
        <v>0</v>
      </c>
      <c r="T217" s="185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6" t="s">
        <v>128</v>
      </c>
      <c r="AT217" s="186" t="s">
        <v>124</v>
      </c>
      <c r="AU217" s="186" t="s">
        <v>82</v>
      </c>
      <c r="AY217" s="19" t="s">
        <v>121</v>
      </c>
      <c r="BE217" s="187">
        <f>IF(N217="základní",J217,0)</f>
        <v>0</v>
      </c>
      <c r="BF217" s="187">
        <f>IF(N217="snížená",J217,0)</f>
        <v>0</v>
      </c>
      <c r="BG217" s="187">
        <f>IF(N217="zákl. přenesená",J217,0)</f>
        <v>0</v>
      </c>
      <c r="BH217" s="187">
        <f>IF(N217="sníž. přenesená",J217,0)</f>
        <v>0</v>
      </c>
      <c r="BI217" s="187">
        <f>IF(N217="nulová",J217,0)</f>
        <v>0</v>
      </c>
      <c r="BJ217" s="19" t="s">
        <v>80</v>
      </c>
      <c r="BK217" s="187">
        <f>ROUND(I217*H217,2)</f>
        <v>0</v>
      </c>
      <c r="BL217" s="19" t="s">
        <v>128</v>
      </c>
      <c r="BM217" s="186" t="s">
        <v>340</v>
      </c>
    </row>
    <row r="218" spans="1:65" s="2" customFormat="1">
      <c r="A218" s="36"/>
      <c r="B218" s="37"/>
      <c r="C218" s="38"/>
      <c r="D218" s="214" t="s">
        <v>158</v>
      </c>
      <c r="E218" s="38"/>
      <c r="F218" s="215" t="s">
        <v>341</v>
      </c>
      <c r="G218" s="38"/>
      <c r="H218" s="38"/>
      <c r="I218" s="190"/>
      <c r="J218" s="38"/>
      <c r="K218" s="38"/>
      <c r="L218" s="41"/>
      <c r="M218" s="191"/>
      <c r="N218" s="192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158</v>
      </c>
      <c r="AU218" s="19" t="s">
        <v>82</v>
      </c>
    </row>
    <row r="219" spans="1:65" s="13" customFormat="1">
      <c r="B219" s="193"/>
      <c r="C219" s="194"/>
      <c r="D219" s="188" t="s">
        <v>148</v>
      </c>
      <c r="E219" s="195" t="s">
        <v>19</v>
      </c>
      <c r="F219" s="196" t="s">
        <v>342</v>
      </c>
      <c r="G219" s="194"/>
      <c r="H219" s="195" t="s">
        <v>19</v>
      </c>
      <c r="I219" s="197"/>
      <c r="J219" s="194"/>
      <c r="K219" s="194"/>
      <c r="L219" s="198"/>
      <c r="M219" s="199"/>
      <c r="N219" s="200"/>
      <c r="O219" s="200"/>
      <c r="P219" s="200"/>
      <c r="Q219" s="200"/>
      <c r="R219" s="200"/>
      <c r="S219" s="200"/>
      <c r="T219" s="201"/>
      <c r="AT219" s="202" t="s">
        <v>148</v>
      </c>
      <c r="AU219" s="202" t="s">
        <v>82</v>
      </c>
      <c r="AV219" s="13" t="s">
        <v>80</v>
      </c>
      <c r="AW219" s="13" t="s">
        <v>34</v>
      </c>
      <c r="AX219" s="13" t="s">
        <v>72</v>
      </c>
      <c r="AY219" s="202" t="s">
        <v>121</v>
      </c>
    </row>
    <row r="220" spans="1:65" s="14" customFormat="1">
      <c r="B220" s="203"/>
      <c r="C220" s="204"/>
      <c r="D220" s="188" t="s">
        <v>148</v>
      </c>
      <c r="E220" s="205" t="s">
        <v>19</v>
      </c>
      <c r="F220" s="206" t="s">
        <v>80</v>
      </c>
      <c r="G220" s="204"/>
      <c r="H220" s="207">
        <v>1</v>
      </c>
      <c r="I220" s="208"/>
      <c r="J220" s="204"/>
      <c r="K220" s="204"/>
      <c r="L220" s="209"/>
      <c r="M220" s="210"/>
      <c r="N220" s="211"/>
      <c r="O220" s="211"/>
      <c r="P220" s="211"/>
      <c r="Q220" s="211"/>
      <c r="R220" s="211"/>
      <c r="S220" s="211"/>
      <c r="T220" s="212"/>
      <c r="AT220" s="213" t="s">
        <v>148</v>
      </c>
      <c r="AU220" s="213" t="s">
        <v>82</v>
      </c>
      <c r="AV220" s="14" t="s">
        <v>82</v>
      </c>
      <c r="AW220" s="14" t="s">
        <v>34</v>
      </c>
      <c r="AX220" s="14" t="s">
        <v>80</v>
      </c>
      <c r="AY220" s="213" t="s">
        <v>121</v>
      </c>
    </row>
    <row r="221" spans="1:65" s="2" customFormat="1" ht="21.75" customHeight="1">
      <c r="A221" s="36"/>
      <c r="B221" s="37"/>
      <c r="C221" s="175" t="s">
        <v>343</v>
      </c>
      <c r="D221" s="175" t="s">
        <v>124</v>
      </c>
      <c r="E221" s="176" t="s">
        <v>344</v>
      </c>
      <c r="F221" s="177" t="s">
        <v>345</v>
      </c>
      <c r="G221" s="178" t="s">
        <v>177</v>
      </c>
      <c r="H221" s="179">
        <v>26</v>
      </c>
      <c r="I221" s="180"/>
      <c r="J221" s="181">
        <f>ROUND(I221*H221,2)</f>
        <v>0</v>
      </c>
      <c r="K221" s="177" t="s">
        <v>156</v>
      </c>
      <c r="L221" s="41"/>
      <c r="M221" s="182" t="s">
        <v>19</v>
      </c>
      <c r="N221" s="183" t="s">
        <v>43</v>
      </c>
      <c r="O221" s="66"/>
      <c r="P221" s="184">
        <f>O221*H221</f>
        <v>0</v>
      </c>
      <c r="Q221" s="184">
        <v>0</v>
      </c>
      <c r="R221" s="184">
        <f>Q221*H221</f>
        <v>0</v>
      </c>
      <c r="S221" s="184">
        <v>0</v>
      </c>
      <c r="T221" s="185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6" t="s">
        <v>128</v>
      </c>
      <c r="AT221" s="186" t="s">
        <v>124</v>
      </c>
      <c r="AU221" s="186" t="s">
        <v>82</v>
      </c>
      <c r="AY221" s="19" t="s">
        <v>121</v>
      </c>
      <c r="BE221" s="187">
        <f>IF(N221="základní",J221,0)</f>
        <v>0</v>
      </c>
      <c r="BF221" s="187">
        <f>IF(N221="snížená",J221,0)</f>
        <v>0</v>
      </c>
      <c r="BG221" s="187">
        <f>IF(N221="zákl. přenesená",J221,0)</f>
        <v>0</v>
      </c>
      <c r="BH221" s="187">
        <f>IF(N221="sníž. přenesená",J221,0)</f>
        <v>0</v>
      </c>
      <c r="BI221" s="187">
        <f>IF(N221="nulová",J221,0)</f>
        <v>0</v>
      </c>
      <c r="BJ221" s="19" t="s">
        <v>80</v>
      </c>
      <c r="BK221" s="187">
        <f>ROUND(I221*H221,2)</f>
        <v>0</v>
      </c>
      <c r="BL221" s="19" t="s">
        <v>128</v>
      </c>
      <c r="BM221" s="186" t="s">
        <v>346</v>
      </c>
    </row>
    <row r="222" spans="1:65" s="2" customFormat="1">
      <c r="A222" s="36"/>
      <c r="B222" s="37"/>
      <c r="C222" s="38"/>
      <c r="D222" s="214" t="s">
        <v>158</v>
      </c>
      <c r="E222" s="38"/>
      <c r="F222" s="215" t="s">
        <v>347</v>
      </c>
      <c r="G222" s="38"/>
      <c r="H222" s="38"/>
      <c r="I222" s="190"/>
      <c r="J222" s="38"/>
      <c r="K222" s="38"/>
      <c r="L222" s="41"/>
      <c r="M222" s="191"/>
      <c r="N222" s="192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158</v>
      </c>
      <c r="AU222" s="19" t="s">
        <v>82</v>
      </c>
    </row>
    <row r="223" spans="1:65" s="13" customFormat="1">
      <c r="B223" s="193"/>
      <c r="C223" s="194"/>
      <c r="D223" s="188" t="s">
        <v>148</v>
      </c>
      <c r="E223" s="195" t="s">
        <v>19</v>
      </c>
      <c r="F223" s="196" t="s">
        <v>348</v>
      </c>
      <c r="G223" s="194"/>
      <c r="H223" s="195" t="s">
        <v>19</v>
      </c>
      <c r="I223" s="197"/>
      <c r="J223" s="194"/>
      <c r="K223" s="194"/>
      <c r="L223" s="198"/>
      <c r="M223" s="199"/>
      <c r="N223" s="200"/>
      <c r="O223" s="200"/>
      <c r="P223" s="200"/>
      <c r="Q223" s="200"/>
      <c r="R223" s="200"/>
      <c r="S223" s="200"/>
      <c r="T223" s="201"/>
      <c r="AT223" s="202" t="s">
        <v>148</v>
      </c>
      <c r="AU223" s="202" t="s">
        <v>82</v>
      </c>
      <c r="AV223" s="13" t="s">
        <v>80</v>
      </c>
      <c r="AW223" s="13" t="s">
        <v>34</v>
      </c>
      <c r="AX223" s="13" t="s">
        <v>72</v>
      </c>
      <c r="AY223" s="202" t="s">
        <v>121</v>
      </c>
    </row>
    <row r="224" spans="1:65" s="14" customFormat="1">
      <c r="B224" s="203"/>
      <c r="C224" s="204"/>
      <c r="D224" s="188" t="s">
        <v>148</v>
      </c>
      <c r="E224" s="205" t="s">
        <v>19</v>
      </c>
      <c r="F224" s="206" t="s">
        <v>320</v>
      </c>
      <c r="G224" s="204"/>
      <c r="H224" s="207">
        <v>8</v>
      </c>
      <c r="I224" s="208"/>
      <c r="J224" s="204"/>
      <c r="K224" s="204"/>
      <c r="L224" s="209"/>
      <c r="M224" s="210"/>
      <c r="N224" s="211"/>
      <c r="O224" s="211"/>
      <c r="P224" s="211"/>
      <c r="Q224" s="211"/>
      <c r="R224" s="211"/>
      <c r="S224" s="211"/>
      <c r="T224" s="212"/>
      <c r="AT224" s="213" t="s">
        <v>148</v>
      </c>
      <c r="AU224" s="213" t="s">
        <v>82</v>
      </c>
      <c r="AV224" s="14" t="s">
        <v>82</v>
      </c>
      <c r="AW224" s="14" t="s">
        <v>34</v>
      </c>
      <c r="AX224" s="14" t="s">
        <v>72</v>
      </c>
      <c r="AY224" s="213" t="s">
        <v>121</v>
      </c>
    </row>
    <row r="225" spans="1:65" s="13" customFormat="1">
      <c r="B225" s="193"/>
      <c r="C225" s="194"/>
      <c r="D225" s="188" t="s">
        <v>148</v>
      </c>
      <c r="E225" s="195" t="s">
        <v>19</v>
      </c>
      <c r="F225" s="196" t="s">
        <v>349</v>
      </c>
      <c r="G225" s="194"/>
      <c r="H225" s="195" t="s">
        <v>19</v>
      </c>
      <c r="I225" s="197"/>
      <c r="J225" s="194"/>
      <c r="K225" s="194"/>
      <c r="L225" s="198"/>
      <c r="M225" s="199"/>
      <c r="N225" s="200"/>
      <c r="O225" s="200"/>
      <c r="P225" s="200"/>
      <c r="Q225" s="200"/>
      <c r="R225" s="200"/>
      <c r="S225" s="200"/>
      <c r="T225" s="201"/>
      <c r="AT225" s="202" t="s">
        <v>148</v>
      </c>
      <c r="AU225" s="202" t="s">
        <v>82</v>
      </c>
      <c r="AV225" s="13" t="s">
        <v>80</v>
      </c>
      <c r="AW225" s="13" t="s">
        <v>34</v>
      </c>
      <c r="AX225" s="13" t="s">
        <v>72</v>
      </c>
      <c r="AY225" s="202" t="s">
        <v>121</v>
      </c>
    </row>
    <row r="226" spans="1:65" s="14" customFormat="1">
      <c r="B226" s="203"/>
      <c r="C226" s="204"/>
      <c r="D226" s="188" t="s">
        <v>148</v>
      </c>
      <c r="E226" s="205" t="s">
        <v>19</v>
      </c>
      <c r="F226" s="206" t="s">
        <v>203</v>
      </c>
      <c r="G226" s="204"/>
      <c r="H226" s="207">
        <v>18</v>
      </c>
      <c r="I226" s="208"/>
      <c r="J226" s="204"/>
      <c r="K226" s="204"/>
      <c r="L226" s="209"/>
      <c r="M226" s="210"/>
      <c r="N226" s="211"/>
      <c r="O226" s="211"/>
      <c r="P226" s="211"/>
      <c r="Q226" s="211"/>
      <c r="R226" s="211"/>
      <c r="S226" s="211"/>
      <c r="T226" s="212"/>
      <c r="AT226" s="213" t="s">
        <v>148</v>
      </c>
      <c r="AU226" s="213" t="s">
        <v>82</v>
      </c>
      <c r="AV226" s="14" t="s">
        <v>82</v>
      </c>
      <c r="AW226" s="14" t="s">
        <v>34</v>
      </c>
      <c r="AX226" s="14" t="s">
        <v>72</v>
      </c>
      <c r="AY226" s="213" t="s">
        <v>121</v>
      </c>
    </row>
    <row r="227" spans="1:65" s="15" customFormat="1">
      <c r="B227" s="216"/>
      <c r="C227" s="217"/>
      <c r="D227" s="188" t="s">
        <v>148</v>
      </c>
      <c r="E227" s="218" t="s">
        <v>19</v>
      </c>
      <c r="F227" s="219" t="s">
        <v>197</v>
      </c>
      <c r="G227" s="217"/>
      <c r="H227" s="220">
        <v>26</v>
      </c>
      <c r="I227" s="221"/>
      <c r="J227" s="217"/>
      <c r="K227" s="217"/>
      <c r="L227" s="222"/>
      <c r="M227" s="223"/>
      <c r="N227" s="224"/>
      <c r="O227" s="224"/>
      <c r="P227" s="224"/>
      <c r="Q227" s="224"/>
      <c r="R227" s="224"/>
      <c r="S227" s="224"/>
      <c r="T227" s="225"/>
      <c r="AT227" s="226" t="s">
        <v>148</v>
      </c>
      <c r="AU227" s="226" t="s">
        <v>82</v>
      </c>
      <c r="AV227" s="15" t="s">
        <v>136</v>
      </c>
      <c r="AW227" s="15" t="s">
        <v>34</v>
      </c>
      <c r="AX227" s="15" t="s">
        <v>80</v>
      </c>
      <c r="AY227" s="226" t="s">
        <v>121</v>
      </c>
    </row>
    <row r="228" spans="1:65" s="2" customFormat="1" ht="24.2" customHeight="1">
      <c r="A228" s="36"/>
      <c r="B228" s="37"/>
      <c r="C228" s="227" t="s">
        <v>350</v>
      </c>
      <c r="D228" s="227" t="s">
        <v>265</v>
      </c>
      <c r="E228" s="228" t="s">
        <v>351</v>
      </c>
      <c r="F228" s="229" t="s">
        <v>352</v>
      </c>
      <c r="G228" s="230" t="s">
        <v>177</v>
      </c>
      <c r="H228" s="231">
        <v>8</v>
      </c>
      <c r="I228" s="232"/>
      <c r="J228" s="233">
        <f>ROUND(I228*H228,2)</f>
        <v>0</v>
      </c>
      <c r="K228" s="229" t="s">
        <v>19</v>
      </c>
      <c r="L228" s="234"/>
      <c r="M228" s="235" t="s">
        <v>19</v>
      </c>
      <c r="N228" s="236" t="s">
        <v>43</v>
      </c>
      <c r="O228" s="66"/>
      <c r="P228" s="184">
        <f>O228*H228</f>
        <v>0</v>
      </c>
      <c r="Q228" s="184">
        <v>0</v>
      </c>
      <c r="R228" s="184">
        <f>Q228*H228</f>
        <v>0</v>
      </c>
      <c r="S228" s="184">
        <v>0</v>
      </c>
      <c r="T228" s="185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6" t="s">
        <v>275</v>
      </c>
      <c r="AT228" s="186" t="s">
        <v>265</v>
      </c>
      <c r="AU228" s="186" t="s">
        <v>82</v>
      </c>
      <c r="AY228" s="19" t="s">
        <v>121</v>
      </c>
      <c r="BE228" s="187">
        <f>IF(N228="základní",J228,0)</f>
        <v>0</v>
      </c>
      <c r="BF228" s="187">
        <f>IF(N228="snížená",J228,0)</f>
        <v>0</v>
      </c>
      <c r="BG228" s="187">
        <f>IF(N228="zákl. přenesená",J228,0)</f>
        <v>0</v>
      </c>
      <c r="BH228" s="187">
        <f>IF(N228="sníž. přenesená",J228,0)</f>
        <v>0</v>
      </c>
      <c r="BI228" s="187">
        <f>IF(N228="nulová",J228,0)</f>
        <v>0</v>
      </c>
      <c r="BJ228" s="19" t="s">
        <v>80</v>
      </c>
      <c r="BK228" s="187">
        <f>ROUND(I228*H228,2)</f>
        <v>0</v>
      </c>
      <c r="BL228" s="19" t="s">
        <v>128</v>
      </c>
      <c r="BM228" s="186" t="s">
        <v>353</v>
      </c>
    </row>
    <row r="229" spans="1:65" s="14" customFormat="1">
      <c r="B229" s="203"/>
      <c r="C229" s="204"/>
      <c r="D229" s="188" t="s">
        <v>148</v>
      </c>
      <c r="E229" s="204"/>
      <c r="F229" s="206" t="s">
        <v>354</v>
      </c>
      <c r="G229" s="204"/>
      <c r="H229" s="207">
        <v>8</v>
      </c>
      <c r="I229" s="208"/>
      <c r="J229" s="204"/>
      <c r="K229" s="204"/>
      <c r="L229" s="209"/>
      <c r="M229" s="210"/>
      <c r="N229" s="211"/>
      <c r="O229" s="211"/>
      <c r="P229" s="211"/>
      <c r="Q229" s="211"/>
      <c r="R229" s="211"/>
      <c r="S229" s="211"/>
      <c r="T229" s="212"/>
      <c r="AT229" s="213" t="s">
        <v>148</v>
      </c>
      <c r="AU229" s="213" t="s">
        <v>82</v>
      </c>
      <c r="AV229" s="14" t="s">
        <v>82</v>
      </c>
      <c r="AW229" s="14" t="s">
        <v>4</v>
      </c>
      <c r="AX229" s="14" t="s">
        <v>80</v>
      </c>
      <c r="AY229" s="213" t="s">
        <v>121</v>
      </c>
    </row>
    <row r="230" spans="1:65" s="2" customFormat="1" ht="24.2" customHeight="1">
      <c r="A230" s="36"/>
      <c r="B230" s="37"/>
      <c r="C230" s="175" t="s">
        <v>355</v>
      </c>
      <c r="D230" s="175" t="s">
        <v>124</v>
      </c>
      <c r="E230" s="176" t="s">
        <v>356</v>
      </c>
      <c r="F230" s="177" t="s">
        <v>357</v>
      </c>
      <c r="G230" s="178" t="s">
        <v>177</v>
      </c>
      <c r="H230" s="179">
        <v>5</v>
      </c>
      <c r="I230" s="180"/>
      <c r="J230" s="181">
        <f>ROUND(I230*H230,2)</f>
        <v>0</v>
      </c>
      <c r="K230" s="177" t="s">
        <v>156</v>
      </c>
      <c r="L230" s="41"/>
      <c r="M230" s="182" t="s">
        <v>19</v>
      </c>
      <c r="N230" s="183" t="s">
        <v>43</v>
      </c>
      <c r="O230" s="66"/>
      <c r="P230" s="184">
        <f>O230*H230</f>
        <v>0</v>
      </c>
      <c r="Q230" s="184">
        <v>0</v>
      </c>
      <c r="R230" s="184">
        <f>Q230*H230</f>
        <v>0</v>
      </c>
      <c r="S230" s="184">
        <v>0</v>
      </c>
      <c r="T230" s="185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6" t="s">
        <v>128</v>
      </c>
      <c r="AT230" s="186" t="s">
        <v>124</v>
      </c>
      <c r="AU230" s="186" t="s">
        <v>82</v>
      </c>
      <c r="AY230" s="19" t="s">
        <v>121</v>
      </c>
      <c r="BE230" s="187">
        <f>IF(N230="základní",J230,0)</f>
        <v>0</v>
      </c>
      <c r="BF230" s="187">
        <f>IF(N230="snížená",J230,0)</f>
        <v>0</v>
      </c>
      <c r="BG230" s="187">
        <f>IF(N230="zákl. přenesená",J230,0)</f>
        <v>0</v>
      </c>
      <c r="BH230" s="187">
        <f>IF(N230="sníž. přenesená",J230,0)</f>
        <v>0</v>
      </c>
      <c r="BI230" s="187">
        <f>IF(N230="nulová",J230,0)</f>
        <v>0</v>
      </c>
      <c r="BJ230" s="19" t="s">
        <v>80</v>
      </c>
      <c r="BK230" s="187">
        <f>ROUND(I230*H230,2)</f>
        <v>0</v>
      </c>
      <c r="BL230" s="19" t="s">
        <v>128</v>
      </c>
      <c r="BM230" s="186" t="s">
        <v>358</v>
      </c>
    </row>
    <row r="231" spans="1:65" s="2" customFormat="1">
      <c r="A231" s="36"/>
      <c r="B231" s="37"/>
      <c r="C231" s="38"/>
      <c r="D231" s="214" t="s">
        <v>158</v>
      </c>
      <c r="E231" s="38"/>
      <c r="F231" s="215" t="s">
        <v>359</v>
      </c>
      <c r="G231" s="38"/>
      <c r="H231" s="38"/>
      <c r="I231" s="190"/>
      <c r="J231" s="38"/>
      <c r="K231" s="38"/>
      <c r="L231" s="41"/>
      <c r="M231" s="191"/>
      <c r="N231" s="192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158</v>
      </c>
      <c r="AU231" s="19" t="s">
        <v>82</v>
      </c>
    </row>
    <row r="232" spans="1:65" s="13" customFormat="1">
      <c r="B232" s="193"/>
      <c r="C232" s="194"/>
      <c r="D232" s="188" t="s">
        <v>148</v>
      </c>
      <c r="E232" s="195" t="s">
        <v>19</v>
      </c>
      <c r="F232" s="196" t="s">
        <v>360</v>
      </c>
      <c r="G232" s="194"/>
      <c r="H232" s="195" t="s">
        <v>19</v>
      </c>
      <c r="I232" s="197"/>
      <c r="J232" s="194"/>
      <c r="K232" s="194"/>
      <c r="L232" s="198"/>
      <c r="M232" s="199"/>
      <c r="N232" s="200"/>
      <c r="O232" s="200"/>
      <c r="P232" s="200"/>
      <c r="Q232" s="200"/>
      <c r="R232" s="200"/>
      <c r="S232" s="200"/>
      <c r="T232" s="201"/>
      <c r="AT232" s="202" t="s">
        <v>148</v>
      </c>
      <c r="AU232" s="202" t="s">
        <v>82</v>
      </c>
      <c r="AV232" s="13" t="s">
        <v>80</v>
      </c>
      <c r="AW232" s="13" t="s">
        <v>34</v>
      </c>
      <c r="AX232" s="13" t="s">
        <v>72</v>
      </c>
      <c r="AY232" s="202" t="s">
        <v>121</v>
      </c>
    </row>
    <row r="233" spans="1:65" s="14" customFormat="1">
      <c r="B233" s="203"/>
      <c r="C233" s="204"/>
      <c r="D233" s="188" t="s">
        <v>148</v>
      </c>
      <c r="E233" s="205" t="s">
        <v>19</v>
      </c>
      <c r="F233" s="206" t="s">
        <v>143</v>
      </c>
      <c r="G233" s="204"/>
      <c r="H233" s="207">
        <v>5</v>
      </c>
      <c r="I233" s="208"/>
      <c r="J233" s="204"/>
      <c r="K233" s="204"/>
      <c r="L233" s="209"/>
      <c r="M233" s="210"/>
      <c r="N233" s="211"/>
      <c r="O233" s="211"/>
      <c r="P233" s="211"/>
      <c r="Q233" s="211"/>
      <c r="R233" s="211"/>
      <c r="S233" s="211"/>
      <c r="T233" s="212"/>
      <c r="AT233" s="213" t="s">
        <v>148</v>
      </c>
      <c r="AU233" s="213" t="s">
        <v>82</v>
      </c>
      <c r="AV233" s="14" t="s">
        <v>82</v>
      </c>
      <c r="AW233" s="14" t="s">
        <v>34</v>
      </c>
      <c r="AX233" s="14" t="s">
        <v>80</v>
      </c>
      <c r="AY233" s="213" t="s">
        <v>121</v>
      </c>
    </row>
    <row r="234" spans="1:65" s="2" customFormat="1" ht="16.5" customHeight="1">
      <c r="A234" s="36"/>
      <c r="B234" s="37"/>
      <c r="C234" s="227" t="s">
        <v>361</v>
      </c>
      <c r="D234" s="227" t="s">
        <v>265</v>
      </c>
      <c r="E234" s="228" t="s">
        <v>362</v>
      </c>
      <c r="F234" s="229" t="s">
        <v>363</v>
      </c>
      <c r="G234" s="230" t="s">
        <v>146</v>
      </c>
      <c r="H234" s="231">
        <v>2</v>
      </c>
      <c r="I234" s="232"/>
      <c r="J234" s="233">
        <f>ROUND(I234*H234,2)</f>
        <v>0</v>
      </c>
      <c r="K234" s="229" t="s">
        <v>156</v>
      </c>
      <c r="L234" s="234"/>
      <c r="M234" s="235" t="s">
        <v>19</v>
      </c>
      <c r="N234" s="236" t="s">
        <v>43</v>
      </c>
      <c r="O234" s="66"/>
      <c r="P234" s="184">
        <f>O234*H234</f>
        <v>0</v>
      </c>
      <c r="Q234" s="184">
        <v>1E-3</v>
      </c>
      <c r="R234" s="184">
        <f>Q234*H234</f>
        <v>2E-3</v>
      </c>
      <c r="S234" s="184">
        <v>0</v>
      </c>
      <c r="T234" s="185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6" t="s">
        <v>275</v>
      </c>
      <c r="AT234" s="186" t="s">
        <v>265</v>
      </c>
      <c r="AU234" s="186" t="s">
        <v>82</v>
      </c>
      <c r="AY234" s="19" t="s">
        <v>121</v>
      </c>
      <c r="BE234" s="187">
        <f>IF(N234="základní",J234,0)</f>
        <v>0</v>
      </c>
      <c r="BF234" s="187">
        <f>IF(N234="snížená",J234,0)</f>
        <v>0</v>
      </c>
      <c r="BG234" s="187">
        <f>IF(N234="zákl. přenesená",J234,0)</f>
        <v>0</v>
      </c>
      <c r="BH234" s="187">
        <f>IF(N234="sníž. přenesená",J234,0)</f>
        <v>0</v>
      </c>
      <c r="BI234" s="187">
        <f>IF(N234="nulová",J234,0)</f>
        <v>0</v>
      </c>
      <c r="BJ234" s="19" t="s">
        <v>80</v>
      </c>
      <c r="BK234" s="187">
        <f>ROUND(I234*H234,2)</f>
        <v>0</v>
      </c>
      <c r="BL234" s="19" t="s">
        <v>128</v>
      </c>
      <c r="BM234" s="186" t="s">
        <v>364</v>
      </c>
    </row>
    <row r="235" spans="1:65" s="14" customFormat="1">
      <c r="B235" s="203"/>
      <c r="C235" s="204"/>
      <c r="D235" s="188" t="s">
        <v>148</v>
      </c>
      <c r="E235" s="204"/>
      <c r="F235" s="206" t="s">
        <v>365</v>
      </c>
      <c r="G235" s="204"/>
      <c r="H235" s="207">
        <v>2</v>
      </c>
      <c r="I235" s="208"/>
      <c r="J235" s="204"/>
      <c r="K235" s="204"/>
      <c r="L235" s="209"/>
      <c r="M235" s="210"/>
      <c r="N235" s="211"/>
      <c r="O235" s="211"/>
      <c r="P235" s="211"/>
      <c r="Q235" s="211"/>
      <c r="R235" s="211"/>
      <c r="S235" s="211"/>
      <c r="T235" s="212"/>
      <c r="AT235" s="213" t="s">
        <v>148</v>
      </c>
      <c r="AU235" s="213" t="s">
        <v>82</v>
      </c>
      <c r="AV235" s="14" t="s">
        <v>82</v>
      </c>
      <c r="AW235" s="14" t="s">
        <v>4</v>
      </c>
      <c r="AX235" s="14" t="s">
        <v>80</v>
      </c>
      <c r="AY235" s="213" t="s">
        <v>121</v>
      </c>
    </row>
    <row r="236" spans="1:65" s="2" customFormat="1" ht="24.2" customHeight="1">
      <c r="A236" s="36"/>
      <c r="B236" s="37"/>
      <c r="C236" s="175" t="s">
        <v>366</v>
      </c>
      <c r="D236" s="175" t="s">
        <v>124</v>
      </c>
      <c r="E236" s="176" t="s">
        <v>367</v>
      </c>
      <c r="F236" s="177" t="s">
        <v>368</v>
      </c>
      <c r="G236" s="178" t="s">
        <v>177</v>
      </c>
      <c r="H236" s="179">
        <v>15</v>
      </c>
      <c r="I236" s="180"/>
      <c r="J236" s="181">
        <f>ROUND(I236*H236,2)</f>
        <v>0</v>
      </c>
      <c r="K236" s="177" t="s">
        <v>156</v>
      </c>
      <c r="L236" s="41"/>
      <c r="M236" s="182" t="s">
        <v>19</v>
      </c>
      <c r="N236" s="183" t="s">
        <v>43</v>
      </c>
      <c r="O236" s="66"/>
      <c r="P236" s="184">
        <f>O236*H236</f>
        <v>0</v>
      </c>
      <c r="Q236" s="184">
        <v>0</v>
      </c>
      <c r="R236" s="184">
        <f>Q236*H236</f>
        <v>0</v>
      </c>
      <c r="S236" s="184">
        <v>0</v>
      </c>
      <c r="T236" s="185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6" t="s">
        <v>128</v>
      </c>
      <c r="AT236" s="186" t="s">
        <v>124</v>
      </c>
      <c r="AU236" s="186" t="s">
        <v>82</v>
      </c>
      <c r="AY236" s="19" t="s">
        <v>121</v>
      </c>
      <c r="BE236" s="187">
        <f>IF(N236="základní",J236,0)</f>
        <v>0</v>
      </c>
      <c r="BF236" s="187">
        <f>IF(N236="snížená",J236,0)</f>
        <v>0</v>
      </c>
      <c r="BG236" s="187">
        <f>IF(N236="zákl. přenesená",J236,0)</f>
        <v>0</v>
      </c>
      <c r="BH236" s="187">
        <f>IF(N236="sníž. přenesená",J236,0)</f>
        <v>0</v>
      </c>
      <c r="BI236" s="187">
        <f>IF(N236="nulová",J236,0)</f>
        <v>0</v>
      </c>
      <c r="BJ236" s="19" t="s">
        <v>80</v>
      </c>
      <c r="BK236" s="187">
        <f>ROUND(I236*H236,2)</f>
        <v>0</v>
      </c>
      <c r="BL236" s="19" t="s">
        <v>128</v>
      </c>
      <c r="BM236" s="186" t="s">
        <v>369</v>
      </c>
    </row>
    <row r="237" spans="1:65" s="2" customFormat="1">
      <c r="A237" s="36"/>
      <c r="B237" s="37"/>
      <c r="C237" s="38"/>
      <c r="D237" s="214" t="s">
        <v>158</v>
      </c>
      <c r="E237" s="38"/>
      <c r="F237" s="215" t="s">
        <v>370</v>
      </c>
      <c r="G237" s="38"/>
      <c r="H237" s="38"/>
      <c r="I237" s="190"/>
      <c r="J237" s="38"/>
      <c r="K237" s="38"/>
      <c r="L237" s="41"/>
      <c r="M237" s="191"/>
      <c r="N237" s="192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158</v>
      </c>
      <c r="AU237" s="19" t="s">
        <v>82</v>
      </c>
    </row>
    <row r="238" spans="1:65" s="13" customFormat="1">
      <c r="B238" s="193"/>
      <c r="C238" s="194"/>
      <c r="D238" s="188" t="s">
        <v>148</v>
      </c>
      <c r="E238" s="195" t="s">
        <v>19</v>
      </c>
      <c r="F238" s="196" t="s">
        <v>371</v>
      </c>
      <c r="G238" s="194"/>
      <c r="H238" s="195" t="s">
        <v>19</v>
      </c>
      <c r="I238" s="197"/>
      <c r="J238" s="194"/>
      <c r="K238" s="194"/>
      <c r="L238" s="198"/>
      <c r="M238" s="199"/>
      <c r="N238" s="200"/>
      <c r="O238" s="200"/>
      <c r="P238" s="200"/>
      <c r="Q238" s="200"/>
      <c r="R238" s="200"/>
      <c r="S238" s="200"/>
      <c r="T238" s="201"/>
      <c r="AT238" s="202" t="s">
        <v>148</v>
      </c>
      <c r="AU238" s="202" t="s">
        <v>82</v>
      </c>
      <c r="AV238" s="13" t="s">
        <v>80</v>
      </c>
      <c r="AW238" s="13" t="s">
        <v>34</v>
      </c>
      <c r="AX238" s="13" t="s">
        <v>72</v>
      </c>
      <c r="AY238" s="202" t="s">
        <v>121</v>
      </c>
    </row>
    <row r="239" spans="1:65" s="14" customFormat="1">
      <c r="B239" s="203"/>
      <c r="C239" s="204"/>
      <c r="D239" s="188" t="s">
        <v>148</v>
      </c>
      <c r="E239" s="205" t="s">
        <v>19</v>
      </c>
      <c r="F239" s="206" t="s">
        <v>8</v>
      </c>
      <c r="G239" s="204"/>
      <c r="H239" s="207">
        <v>15</v>
      </c>
      <c r="I239" s="208"/>
      <c r="J239" s="204"/>
      <c r="K239" s="204"/>
      <c r="L239" s="209"/>
      <c r="M239" s="210"/>
      <c r="N239" s="211"/>
      <c r="O239" s="211"/>
      <c r="P239" s="211"/>
      <c r="Q239" s="211"/>
      <c r="R239" s="211"/>
      <c r="S239" s="211"/>
      <c r="T239" s="212"/>
      <c r="AT239" s="213" t="s">
        <v>148</v>
      </c>
      <c r="AU239" s="213" t="s">
        <v>82</v>
      </c>
      <c r="AV239" s="14" t="s">
        <v>82</v>
      </c>
      <c r="AW239" s="14" t="s">
        <v>34</v>
      </c>
      <c r="AX239" s="14" t="s">
        <v>80</v>
      </c>
      <c r="AY239" s="213" t="s">
        <v>121</v>
      </c>
    </row>
    <row r="240" spans="1:65" s="2" customFormat="1" ht="16.5" customHeight="1">
      <c r="A240" s="36"/>
      <c r="B240" s="37"/>
      <c r="C240" s="227" t="s">
        <v>372</v>
      </c>
      <c r="D240" s="227" t="s">
        <v>265</v>
      </c>
      <c r="E240" s="228" t="s">
        <v>373</v>
      </c>
      <c r="F240" s="229" t="s">
        <v>374</v>
      </c>
      <c r="G240" s="230" t="s">
        <v>177</v>
      </c>
      <c r="H240" s="231">
        <v>15</v>
      </c>
      <c r="I240" s="232"/>
      <c r="J240" s="233">
        <f>ROUND(I240*H240,2)</f>
        <v>0</v>
      </c>
      <c r="K240" s="229" t="s">
        <v>156</v>
      </c>
      <c r="L240" s="234"/>
      <c r="M240" s="235" t="s">
        <v>19</v>
      </c>
      <c r="N240" s="236" t="s">
        <v>43</v>
      </c>
      <c r="O240" s="66"/>
      <c r="P240" s="184">
        <f>O240*H240</f>
        <v>0</v>
      </c>
      <c r="Q240" s="184">
        <v>1.1100000000000001E-3</v>
      </c>
      <c r="R240" s="184">
        <f>Q240*H240</f>
        <v>1.6650000000000002E-2</v>
      </c>
      <c r="S240" s="184">
        <v>0</v>
      </c>
      <c r="T240" s="185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6" t="s">
        <v>275</v>
      </c>
      <c r="AT240" s="186" t="s">
        <v>265</v>
      </c>
      <c r="AU240" s="186" t="s">
        <v>82</v>
      </c>
      <c r="AY240" s="19" t="s">
        <v>121</v>
      </c>
      <c r="BE240" s="187">
        <f>IF(N240="základní",J240,0)</f>
        <v>0</v>
      </c>
      <c r="BF240" s="187">
        <f>IF(N240="snížená",J240,0)</f>
        <v>0</v>
      </c>
      <c r="BG240" s="187">
        <f>IF(N240="zákl. přenesená",J240,0)</f>
        <v>0</v>
      </c>
      <c r="BH240" s="187">
        <f>IF(N240="sníž. přenesená",J240,0)</f>
        <v>0</v>
      </c>
      <c r="BI240" s="187">
        <f>IF(N240="nulová",J240,0)</f>
        <v>0</v>
      </c>
      <c r="BJ240" s="19" t="s">
        <v>80</v>
      </c>
      <c r="BK240" s="187">
        <f>ROUND(I240*H240,2)</f>
        <v>0</v>
      </c>
      <c r="BL240" s="19" t="s">
        <v>128</v>
      </c>
      <c r="BM240" s="186" t="s">
        <v>375</v>
      </c>
    </row>
    <row r="241" spans="1:65" s="2" customFormat="1" ht="16.5" customHeight="1">
      <c r="A241" s="36"/>
      <c r="B241" s="37"/>
      <c r="C241" s="175" t="s">
        <v>376</v>
      </c>
      <c r="D241" s="175" t="s">
        <v>124</v>
      </c>
      <c r="E241" s="176" t="s">
        <v>377</v>
      </c>
      <c r="F241" s="177" t="s">
        <v>378</v>
      </c>
      <c r="G241" s="178" t="s">
        <v>177</v>
      </c>
      <c r="H241" s="179">
        <v>1</v>
      </c>
      <c r="I241" s="180"/>
      <c r="J241" s="181">
        <f>ROUND(I241*H241,2)</f>
        <v>0</v>
      </c>
      <c r="K241" s="177" t="s">
        <v>156</v>
      </c>
      <c r="L241" s="41"/>
      <c r="M241" s="182" t="s">
        <v>19</v>
      </c>
      <c r="N241" s="183" t="s">
        <v>43</v>
      </c>
      <c r="O241" s="66"/>
      <c r="P241" s="184">
        <f>O241*H241</f>
        <v>0</v>
      </c>
      <c r="Q241" s="184">
        <v>0.13283</v>
      </c>
      <c r="R241" s="184">
        <f>Q241*H241</f>
        <v>0.13283</v>
      </c>
      <c r="S241" s="184">
        <v>0</v>
      </c>
      <c r="T241" s="185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6" t="s">
        <v>128</v>
      </c>
      <c r="AT241" s="186" t="s">
        <v>124</v>
      </c>
      <c r="AU241" s="186" t="s">
        <v>82</v>
      </c>
      <c r="AY241" s="19" t="s">
        <v>121</v>
      </c>
      <c r="BE241" s="187">
        <f>IF(N241="základní",J241,0)</f>
        <v>0</v>
      </c>
      <c r="BF241" s="187">
        <f>IF(N241="snížená",J241,0)</f>
        <v>0</v>
      </c>
      <c r="BG241" s="187">
        <f>IF(N241="zákl. přenesená",J241,0)</f>
        <v>0</v>
      </c>
      <c r="BH241" s="187">
        <f>IF(N241="sníž. přenesená",J241,0)</f>
        <v>0</v>
      </c>
      <c r="BI241" s="187">
        <f>IF(N241="nulová",J241,0)</f>
        <v>0</v>
      </c>
      <c r="BJ241" s="19" t="s">
        <v>80</v>
      </c>
      <c r="BK241" s="187">
        <f>ROUND(I241*H241,2)</f>
        <v>0</v>
      </c>
      <c r="BL241" s="19" t="s">
        <v>128</v>
      </c>
      <c r="BM241" s="186" t="s">
        <v>379</v>
      </c>
    </row>
    <row r="242" spans="1:65" s="2" customFormat="1">
      <c r="A242" s="36"/>
      <c r="B242" s="37"/>
      <c r="C242" s="38"/>
      <c r="D242" s="214" t="s">
        <v>158</v>
      </c>
      <c r="E242" s="38"/>
      <c r="F242" s="215" t="s">
        <v>380</v>
      </c>
      <c r="G242" s="38"/>
      <c r="H242" s="38"/>
      <c r="I242" s="190"/>
      <c r="J242" s="38"/>
      <c r="K242" s="38"/>
      <c r="L242" s="41"/>
      <c r="M242" s="191"/>
      <c r="N242" s="192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158</v>
      </c>
      <c r="AU242" s="19" t="s">
        <v>82</v>
      </c>
    </row>
    <row r="243" spans="1:65" s="2" customFormat="1" ht="48.75">
      <c r="A243" s="36"/>
      <c r="B243" s="37"/>
      <c r="C243" s="38"/>
      <c r="D243" s="188" t="s">
        <v>209</v>
      </c>
      <c r="E243" s="38"/>
      <c r="F243" s="189" t="s">
        <v>381</v>
      </c>
      <c r="G243" s="38"/>
      <c r="H243" s="38"/>
      <c r="I243" s="190"/>
      <c r="J243" s="38"/>
      <c r="K243" s="38"/>
      <c r="L243" s="41"/>
      <c r="M243" s="191"/>
      <c r="N243" s="192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209</v>
      </c>
      <c r="AU243" s="19" t="s">
        <v>82</v>
      </c>
    </row>
    <row r="244" spans="1:65" s="2" customFormat="1" ht="19.5">
      <c r="A244" s="36"/>
      <c r="B244" s="37"/>
      <c r="C244" s="38"/>
      <c r="D244" s="188" t="s">
        <v>138</v>
      </c>
      <c r="E244" s="38"/>
      <c r="F244" s="189" t="s">
        <v>382</v>
      </c>
      <c r="G244" s="38"/>
      <c r="H244" s="38"/>
      <c r="I244" s="190"/>
      <c r="J244" s="38"/>
      <c r="K244" s="38"/>
      <c r="L244" s="41"/>
      <c r="M244" s="191"/>
      <c r="N244" s="192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138</v>
      </c>
      <c r="AU244" s="19" t="s">
        <v>82</v>
      </c>
    </row>
    <row r="245" spans="1:65" s="13" customFormat="1">
      <c r="B245" s="193"/>
      <c r="C245" s="194"/>
      <c r="D245" s="188" t="s">
        <v>148</v>
      </c>
      <c r="E245" s="195" t="s">
        <v>19</v>
      </c>
      <c r="F245" s="196" t="s">
        <v>383</v>
      </c>
      <c r="G245" s="194"/>
      <c r="H245" s="195" t="s">
        <v>19</v>
      </c>
      <c r="I245" s="197"/>
      <c r="J245" s="194"/>
      <c r="K245" s="194"/>
      <c r="L245" s="198"/>
      <c r="M245" s="199"/>
      <c r="N245" s="200"/>
      <c r="O245" s="200"/>
      <c r="P245" s="200"/>
      <c r="Q245" s="200"/>
      <c r="R245" s="200"/>
      <c r="S245" s="200"/>
      <c r="T245" s="201"/>
      <c r="AT245" s="202" t="s">
        <v>148</v>
      </c>
      <c r="AU245" s="202" t="s">
        <v>82</v>
      </c>
      <c r="AV245" s="13" t="s">
        <v>80</v>
      </c>
      <c r="AW245" s="13" t="s">
        <v>34</v>
      </c>
      <c r="AX245" s="13" t="s">
        <v>72</v>
      </c>
      <c r="AY245" s="202" t="s">
        <v>121</v>
      </c>
    </row>
    <row r="246" spans="1:65" s="13" customFormat="1">
      <c r="B246" s="193"/>
      <c r="C246" s="194"/>
      <c r="D246" s="188" t="s">
        <v>148</v>
      </c>
      <c r="E246" s="195" t="s">
        <v>19</v>
      </c>
      <c r="F246" s="196" t="s">
        <v>384</v>
      </c>
      <c r="G246" s="194"/>
      <c r="H246" s="195" t="s">
        <v>19</v>
      </c>
      <c r="I246" s="197"/>
      <c r="J246" s="194"/>
      <c r="K246" s="194"/>
      <c r="L246" s="198"/>
      <c r="M246" s="199"/>
      <c r="N246" s="200"/>
      <c r="O246" s="200"/>
      <c r="P246" s="200"/>
      <c r="Q246" s="200"/>
      <c r="R246" s="200"/>
      <c r="S246" s="200"/>
      <c r="T246" s="201"/>
      <c r="AT246" s="202" t="s">
        <v>148</v>
      </c>
      <c r="AU246" s="202" t="s">
        <v>82</v>
      </c>
      <c r="AV246" s="13" t="s">
        <v>80</v>
      </c>
      <c r="AW246" s="13" t="s">
        <v>34</v>
      </c>
      <c r="AX246" s="13" t="s">
        <v>72</v>
      </c>
      <c r="AY246" s="202" t="s">
        <v>121</v>
      </c>
    </row>
    <row r="247" spans="1:65" s="14" customFormat="1">
      <c r="B247" s="203"/>
      <c r="C247" s="204"/>
      <c r="D247" s="188" t="s">
        <v>148</v>
      </c>
      <c r="E247" s="205" t="s">
        <v>19</v>
      </c>
      <c r="F247" s="206" t="s">
        <v>80</v>
      </c>
      <c r="G247" s="204"/>
      <c r="H247" s="207">
        <v>1</v>
      </c>
      <c r="I247" s="208"/>
      <c r="J247" s="204"/>
      <c r="K247" s="204"/>
      <c r="L247" s="209"/>
      <c r="M247" s="210"/>
      <c r="N247" s="211"/>
      <c r="O247" s="211"/>
      <c r="P247" s="211"/>
      <c r="Q247" s="211"/>
      <c r="R247" s="211"/>
      <c r="S247" s="211"/>
      <c r="T247" s="212"/>
      <c r="AT247" s="213" t="s">
        <v>148</v>
      </c>
      <c r="AU247" s="213" t="s">
        <v>82</v>
      </c>
      <c r="AV247" s="14" t="s">
        <v>82</v>
      </c>
      <c r="AW247" s="14" t="s">
        <v>34</v>
      </c>
      <c r="AX247" s="14" t="s">
        <v>80</v>
      </c>
      <c r="AY247" s="213" t="s">
        <v>121</v>
      </c>
    </row>
    <row r="248" spans="1:65" s="2" customFormat="1" ht="24.2" customHeight="1">
      <c r="A248" s="36"/>
      <c r="B248" s="37"/>
      <c r="C248" s="175" t="s">
        <v>385</v>
      </c>
      <c r="D248" s="175" t="s">
        <v>124</v>
      </c>
      <c r="E248" s="176" t="s">
        <v>214</v>
      </c>
      <c r="F248" s="177" t="s">
        <v>215</v>
      </c>
      <c r="G248" s="178" t="s">
        <v>192</v>
      </c>
      <c r="H248" s="179">
        <v>6</v>
      </c>
      <c r="I248" s="180"/>
      <c r="J248" s="181">
        <f>ROUND(I248*H248,2)</f>
        <v>0</v>
      </c>
      <c r="K248" s="177" t="s">
        <v>156</v>
      </c>
      <c r="L248" s="41"/>
      <c r="M248" s="182" t="s">
        <v>19</v>
      </c>
      <c r="N248" s="183" t="s">
        <v>43</v>
      </c>
      <c r="O248" s="66"/>
      <c r="P248" s="184">
        <f>O248*H248</f>
        <v>0</v>
      </c>
      <c r="Q248" s="184">
        <v>0</v>
      </c>
      <c r="R248" s="184">
        <f>Q248*H248</f>
        <v>0</v>
      </c>
      <c r="S248" s="184">
        <v>0</v>
      </c>
      <c r="T248" s="185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6" t="s">
        <v>128</v>
      </c>
      <c r="AT248" s="186" t="s">
        <v>124</v>
      </c>
      <c r="AU248" s="186" t="s">
        <v>82</v>
      </c>
      <c r="AY248" s="19" t="s">
        <v>121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9" t="s">
        <v>80</v>
      </c>
      <c r="BK248" s="187">
        <f>ROUND(I248*H248,2)</f>
        <v>0</v>
      </c>
      <c r="BL248" s="19" t="s">
        <v>128</v>
      </c>
      <c r="BM248" s="186" t="s">
        <v>386</v>
      </c>
    </row>
    <row r="249" spans="1:65" s="2" customFormat="1">
      <c r="A249" s="36"/>
      <c r="B249" s="37"/>
      <c r="C249" s="38"/>
      <c r="D249" s="214" t="s">
        <v>158</v>
      </c>
      <c r="E249" s="38"/>
      <c r="F249" s="215" t="s">
        <v>217</v>
      </c>
      <c r="G249" s="38"/>
      <c r="H249" s="38"/>
      <c r="I249" s="190"/>
      <c r="J249" s="38"/>
      <c r="K249" s="38"/>
      <c r="L249" s="41"/>
      <c r="M249" s="191"/>
      <c r="N249" s="192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158</v>
      </c>
      <c r="AU249" s="19" t="s">
        <v>82</v>
      </c>
    </row>
    <row r="250" spans="1:65" s="2" customFormat="1" ht="48.75">
      <c r="A250" s="36"/>
      <c r="B250" s="37"/>
      <c r="C250" s="38"/>
      <c r="D250" s="188" t="s">
        <v>209</v>
      </c>
      <c r="E250" s="38"/>
      <c r="F250" s="189" t="s">
        <v>210</v>
      </c>
      <c r="G250" s="38"/>
      <c r="H250" s="38"/>
      <c r="I250" s="190"/>
      <c r="J250" s="38"/>
      <c r="K250" s="38"/>
      <c r="L250" s="41"/>
      <c r="M250" s="191"/>
      <c r="N250" s="192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209</v>
      </c>
      <c r="AU250" s="19" t="s">
        <v>82</v>
      </c>
    </row>
    <row r="251" spans="1:65" s="13" customFormat="1">
      <c r="B251" s="193"/>
      <c r="C251" s="194"/>
      <c r="D251" s="188" t="s">
        <v>148</v>
      </c>
      <c r="E251" s="195" t="s">
        <v>19</v>
      </c>
      <c r="F251" s="196" t="s">
        <v>387</v>
      </c>
      <c r="G251" s="194"/>
      <c r="H251" s="195" t="s">
        <v>19</v>
      </c>
      <c r="I251" s="197"/>
      <c r="J251" s="194"/>
      <c r="K251" s="194"/>
      <c r="L251" s="198"/>
      <c r="M251" s="199"/>
      <c r="N251" s="200"/>
      <c r="O251" s="200"/>
      <c r="P251" s="200"/>
      <c r="Q251" s="200"/>
      <c r="R251" s="200"/>
      <c r="S251" s="200"/>
      <c r="T251" s="201"/>
      <c r="AT251" s="202" t="s">
        <v>148</v>
      </c>
      <c r="AU251" s="202" t="s">
        <v>82</v>
      </c>
      <c r="AV251" s="13" t="s">
        <v>80</v>
      </c>
      <c r="AW251" s="13" t="s">
        <v>34</v>
      </c>
      <c r="AX251" s="13" t="s">
        <v>72</v>
      </c>
      <c r="AY251" s="202" t="s">
        <v>121</v>
      </c>
    </row>
    <row r="252" spans="1:65" s="14" customFormat="1">
      <c r="B252" s="203"/>
      <c r="C252" s="204"/>
      <c r="D252" s="188" t="s">
        <v>148</v>
      </c>
      <c r="E252" s="205" t="s">
        <v>19</v>
      </c>
      <c r="F252" s="206" t="s">
        <v>388</v>
      </c>
      <c r="G252" s="204"/>
      <c r="H252" s="207">
        <v>6</v>
      </c>
      <c r="I252" s="208"/>
      <c r="J252" s="204"/>
      <c r="K252" s="204"/>
      <c r="L252" s="209"/>
      <c r="M252" s="210"/>
      <c r="N252" s="211"/>
      <c r="O252" s="211"/>
      <c r="P252" s="211"/>
      <c r="Q252" s="211"/>
      <c r="R252" s="211"/>
      <c r="S252" s="211"/>
      <c r="T252" s="212"/>
      <c r="AT252" s="213" t="s">
        <v>148</v>
      </c>
      <c r="AU252" s="213" t="s">
        <v>82</v>
      </c>
      <c r="AV252" s="14" t="s">
        <v>82</v>
      </c>
      <c r="AW252" s="14" t="s">
        <v>34</v>
      </c>
      <c r="AX252" s="14" t="s">
        <v>80</v>
      </c>
      <c r="AY252" s="213" t="s">
        <v>121</v>
      </c>
    </row>
    <row r="253" spans="1:65" s="2" customFormat="1" ht="24.2" customHeight="1">
      <c r="A253" s="36"/>
      <c r="B253" s="37"/>
      <c r="C253" s="175" t="s">
        <v>389</v>
      </c>
      <c r="D253" s="175" t="s">
        <v>124</v>
      </c>
      <c r="E253" s="176" t="s">
        <v>390</v>
      </c>
      <c r="F253" s="177" t="s">
        <v>391</v>
      </c>
      <c r="G253" s="178" t="s">
        <v>192</v>
      </c>
      <c r="H253" s="179">
        <v>2</v>
      </c>
      <c r="I253" s="180"/>
      <c r="J253" s="181">
        <f>ROUND(I253*H253,2)</f>
        <v>0</v>
      </c>
      <c r="K253" s="177" t="s">
        <v>156</v>
      </c>
      <c r="L253" s="41"/>
      <c r="M253" s="182" t="s">
        <v>19</v>
      </c>
      <c r="N253" s="183" t="s">
        <v>43</v>
      </c>
      <c r="O253" s="66"/>
      <c r="P253" s="184">
        <f>O253*H253</f>
        <v>0</v>
      </c>
      <c r="Q253" s="184">
        <v>0</v>
      </c>
      <c r="R253" s="184">
        <f>Q253*H253</f>
        <v>0</v>
      </c>
      <c r="S253" s="184">
        <v>0</v>
      </c>
      <c r="T253" s="185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6" t="s">
        <v>128</v>
      </c>
      <c r="AT253" s="186" t="s">
        <v>124</v>
      </c>
      <c r="AU253" s="186" t="s">
        <v>82</v>
      </c>
      <c r="AY253" s="19" t="s">
        <v>121</v>
      </c>
      <c r="BE253" s="187">
        <f>IF(N253="základní",J253,0)</f>
        <v>0</v>
      </c>
      <c r="BF253" s="187">
        <f>IF(N253="snížená",J253,0)</f>
        <v>0</v>
      </c>
      <c r="BG253" s="187">
        <f>IF(N253="zákl. přenesená",J253,0)</f>
        <v>0</v>
      </c>
      <c r="BH253" s="187">
        <f>IF(N253="sníž. přenesená",J253,0)</f>
        <v>0</v>
      </c>
      <c r="BI253" s="187">
        <f>IF(N253="nulová",J253,0)</f>
        <v>0</v>
      </c>
      <c r="BJ253" s="19" t="s">
        <v>80</v>
      </c>
      <c r="BK253" s="187">
        <f>ROUND(I253*H253,2)</f>
        <v>0</v>
      </c>
      <c r="BL253" s="19" t="s">
        <v>128</v>
      </c>
      <c r="BM253" s="186" t="s">
        <v>392</v>
      </c>
    </row>
    <row r="254" spans="1:65" s="2" customFormat="1">
      <c r="A254" s="36"/>
      <c r="B254" s="37"/>
      <c r="C254" s="38"/>
      <c r="D254" s="214" t="s">
        <v>158</v>
      </c>
      <c r="E254" s="38"/>
      <c r="F254" s="215" t="s">
        <v>393</v>
      </c>
      <c r="G254" s="38"/>
      <c r="H254" s="38"/>
      <c r="I254" s="190"/>
      <c r="J254" s="38"/>
      <c r="K254" s="38"/>
      <c r="L254" s="41"/>
      <c r="M254" s="191"/>
      <c r="N254" s="192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158</v>
      </c>
      <c r="AU254" s="19" t="s">
        <v>82</v>
      </c>
    </row>
    <row r="255" spans="1:65" s="2" customFormat="1" ht="39">
      <c r="A255" s="36"/>
      <c r="B255" s="37"/>
      <c r="C255" s="38"/>
      <c r="D255" s="188" t="s">
        <v>209</v>
      </c>
      <c r="E255" s="38"/>
      <c r="F255" s="189" t="s">
        <v>394</v>
      </c>
      <c r="G255" s="38"/>
      <c r="H255" s="38"/>
      <c r="I255" s="190"/>
      <c r="J255" s="38"/>
      <c r="K255" s="38"/>
      <c r="L255" s="41"/>
      <c r="M255" s="191"/>
      <c r="N255" s="192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209</v>
      </c>
      <c r="AU255" s="19" t="s">
        <v>82</v>
      </c>
    </row>
    <row r="256" spans="1:65" s="14" customFormat="1">
      <c r="B256" s="203"/>
      <c r="C256" s="204"/>
      <c r="D256" s="188" t="s">
        <v>148</v>
      </c>
      <c r="E256" s="205" t="s">
        <v>19</v>
      </c>
      <c r="F256" s="206" t="s">
        <v>212</v>
      </c>
      <c r="G256" s="204"/>
      <c r="H256" s="207">
        <v>2</v>
      </c>
      <c r="I256" s="208"/>
      <c r="J256" s="204"/>
      <c r="K256" s="204"/>
      <c r="L256" s="209"/>
      <c r="M256" s="210"/>
      <c r="N256" s="211"/>
      <c r="O256" s="211"/>
      <c r="P256" s="211"/>
      <c r="Q256" s="211"/>
      <c r="R256" s="211"/>
      <c r="S256" s="211"/>
      <c r="T256" s="212"/>
      <c r="AT256" s="213" t="s">
        <v>148</v>
      </c>
      <c r="AU256" s="213" t="s">
        <v>82</v>
      </c>
      <c r="AV256" s="14" t="s">
        <v>82</v>
      </c>
      <c r="AW256" s="14" t="s">
        <v>34</v>
      </c>
      <c r="AX256" s="14" t="s">
        <v>80</v>
      </c>
      <c r="AY256" s="213" t="s">
        <v>121</v>
      </c>
    </row>
    <row r="257" spans="1:65" s="2" customFormat="1" ht="24.2" customHeight="1">
      <c r="A257" s="36"/>
      <c r="B257" s="37"/>
      <c r="C257" s="175" t="s">
        <v>395</v>
      </c>
      <c r="D257" s="175" t="s">
        <v>124</v>
      </c>
      <c r="E257" s="176" t="s">
        <v>153</v>
      </c>
      <c r="F257" s="177" t="s">
        <v>154</v>
      </c>
      <c r="G257" s="178" t="s">
        <v>155</v>
      </c>
      <c r="H257" s="179">
        <v>50.66</v>
      </c>
      <c r="I257" s="180"/>
      <c r="J257" s="181">
        <f>ROUND(I257*H257,2)</f>
        <v>0</v>
      </c>
      <c r="K257" s="177" t="s">
        <v>156</v>
      </c>
      <c r="L257" s="41"/>
      <c r="M257" s="182" t="s">
        <v>19</v>
      </c>
      <c r="N257" s="183" t="s">
        <v>43</v>
      </c>
      <c r="O257" s="66"/>
      <c r="P257" s="184">
        <f>O257*H257</f>
        <v>0</v>
      </c>
      <c r="Q257" s="184">
        <v>3.0000000000000001E-5</v>
      </c>
      <c r="R257" s="184">
        <f>Q257*H257</f>
        <v>1.5198E-3</v>
      </c>
      <c r="S257" s="184">
        <v>0</v>
      </c>
      <c r="T257" s="185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6" t="s">
        <v>128</v>
      </c>
      <c r="AT257" s="186" t="s">
        <v>124</v>
      </c>
      <c r="AU257" s="186" t="s">
        <v>82</v>
      </c>
      <c r="AY257" s="19" t="s">
        <v>121</v>
      </c>
      <c r="BE257" s="187">
        <f>IF(N257="základní",J257,0)</f>
        <v>0</v>
      </c>
      <c r="BF257" s="187">
        <f>IF(N257="snížená",J257,0)</f>
        <v>0</v>
      </c>
      <c r="BG257" s="187">
        <f>IF(N257="zákl. přenesená",J257,0)</f>
        <v>0</v>
      </c>
      <c r="BH257" s="187">
        <f>IF(N257="sníž. přenesená",J257,0)</f>
        <v>0</v>
      </c>
      <c r="BI257" s="187">
        <f>IF(N257="nulová",J257,0)</f>
        <v>0</v>
      </c>
      <c r="BJ257" s="19" t="s">
        <v>80</v>
      </c>
      <c r="BK257" s="187">
        <f>ROUND(I257*H257,2)</f>
        <v>0</v>
      </c>
      <c r="BL257" s="19" t="s">
        <v>128</v>
      </c>
      <c r="BM257" s="186" t="s">
        <v>396</v>
      </c>
    </row>
    <row r="258" spans="1:65" s="2" customFormat="1">
      <c r="A258" s="36"/>
      <c r="B258" s="37"/>
      <c r="C258" s="38"/>
      <c r="D258" s="214" t="s">
        <v>158</v>
      </c>
      <c r="E258" s="38"/>
      <c r="F258" s="215" t="s">
        <v>159</v>
      </c>
      <c r="G258" s="38"/>
      <c r="H258" s="38"/>
      <c r="I258" s="190"/>
      <c r="J258" s="38"/>
      <c r="K258" s="38"/>
      <c r="L258" s="41"/>
      <c r="M258" s="191"/>
      <c r="N258" s="192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158</v>
      </c>
      <c r="AU258" s="19" t="s">
        <v>82</v>
      </c>
    </row>
    <row r="259" spans="1:65" s="13" customFormat="1">
      <c r="B259" s="193"/>
      <c r="C259" s="194"/>
      <c r="D259" s="188" t="s">
        <v>148</v>
      </c>
      <c r="E259" s="195" t="s">
        <v>19</v>
      </c>
      <c r="F259" s="196" t="s">
        <v>397</v>
      </c>
      <c r="G259" s="194"/>
      <c r="H259" s="195" t="s">
        <v>19</v>
      </c>
      <c r="I259" s="197"/>
      <c r="J259" s="194"/>
      <c r="K259" s="194"/>
      <c r="L259" s="198"/>
      <c r="M259" s="199"/>
      <c r="N259" s="200"/>
      <c r="O259" s="200"/>
      <c r="P259" s="200"/>
      <c r="Q259" s="200"/>
      <c r="R259" s="200"/>
      <c r="S259" s="200"/>
      <c r="T259" s="201"/>
      <c r="AT259" s="202" t="s">
        <v>148</v>
      </c>
      <c r="AU259" s="202" t="s">
        <v>82</v>
      </c>
      <c r="AV259" s="13" t="s">
        <v>80</v>
      </c>
      <c r="AW259" s="13" t="s">
        <v>34</v>
      </c>
      <c r="AX259" s="13" t="s">
        <v>72</v>
      </c>
      <c r="AY259" s="202" t="s">
        <v>121</v>
      </c>
    </row>
    <row r="260" spans="1:65" s="14" customFormat="1">
      <c r="B260" s="203"/>
      <c r="C260" s="204"/>
      <c r="D260" s="188" t="s">
        <v>148</v>
      </c>
      <c r="E260" s="205" t="s">
        <v>19</v>
      </c>
      <c r="F260" s="206" t="s">
        <v>398</v>
      </c>
      <c r="G260" s="204"/>
      <c r="H260" s="207">
        <v>50.66</v>
      </c>
      <c r="I260" s="208"/>
      <c r="J260" s="204"/>
      <c r="K260" s="204"/>
      <c r="L260" s="209"/>
      <c r="M260" s="210"/>
      <c r="N260" s="211"/>
      <c r="O260" s="211"/>
      <c r="P260" s="211"/>
      <c r="Q260" s="211"/>
      <c r="R260" s="211"/>
      <c r="S260" s="211"/>
      <c r="T260" s="212"/>
      <c r="AT260" s="213" t="s">
        <v>148</v>
      </c>
      <c r="AU260" s="213" t="s">
        <v>82</v>
      </c>
      <c r="AV260" s="14" t="s">
        <v>82</v>
      </c>
      <c r="AW260" s="14" t="s">
        <v>34</v>
      </c>
      <c r="AX260" s="14" t="s">
        <v>80</v>
      </c>
      <c r="AY260" s="213" t="s">
        <v>121</v>
      </c>
    </row>
    <row r="261" spans="1:65" s="2" customFormat="1" ht="16.5" customHeight="1">
      <c r="A261" s="36"/>
      <c r="B261" s="37"/>
      <c r="C261" s="227" t="s">
        <v>399</v>
      </c>
      <c r="D261" s="227" t="s">
        <v>265</v>
      </c>
      <c r="E261" s="228" t="s">
        <v>400</v>
      </c>
      <c r="F261" s="229" t="s">
        <v>401</v>
      </c>
      <c r="G261" s="230" t="s">
        <v>250</v>
      </c>
      <c r="H261" s="231">
        <v>1</v>
      </c>
      <c r="I261" s="232"/>
      <c r="J261" s="233">
        <f>ROUND(I261*H261,2)</f>
        <v>0</v>
      </c>
      <c r="K261" s="229" t="s">
        <v>19</v>
      </c>
      <c r="L261" s="234"/>
      <c r="M261" s="235" t="s">
        <v>19</v>
      </c>
      <c r="N261" s="236" t="s">
        <v>43</v>
      </c>
      <c r="O261" s="66"/>
      <c r="P261" s="184">
        <f>O261*H261</f>
        <v>0</v>
      </c>
      <c r="Q261" s="184">
        <v>0</v>
      </c>
      <c r="R261" s="184">
        <f>Q261*H261</f>
        <v>0</v>
      </c>
      <c r="S261" s="184">
        <v>0</v>
      </c>
      <c r="T261" s="185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6" t="s">
        <v>275</v>
      </c>
      <c r="AT261" s="186" t="s">
        <v>265</v>
      </c>
      <c r="AU261" s="186" t="s">
        <v>82</v>
      </c>
      <c r="AY261" s="19" t="s">
        <v>121</v>
      </c>
      <c r="BE261" s="187">
        <f>IF(N261="základní",J261,0)</f>
        <v>0</v>
      </c>
      <c r="BF261" s="187">
        <f>IF(N261="snížená",J261,0)</f>
        <v>0</v>
      </c>
      <c r="BG261" s="187">
        <f>IF(N261="zákl. přenesená",J261,0)</f>
        <v>0</v>
      </c>
      <c r="BH261" s="187">
        <f>IF(N261="sníž. přenesená",J261,0)</f>
        <v>0</v>
      </c>
      <c r="BI261" s="187">
        <f>IF(N261="nulová",J261,0)</f>
        <v>0</v>
      </c>
      <c r="BJ261" s="19" t="s">
        <v>80</v>
      </c>
      <c r="BK261" s="187">
        <f>ROUND(I261*H261,2)</f>
        <v>0</v>
      </c>
      <c r="BL261" s="19" t="s">
        <v>128</v>
      </c>
      <c r="BM261" s="186" t="s">
        <v>402</v>
      </c>
    </row>
    <row r="262" spans="1:65" s="2" customFormat="1" ht="234">
      <c r="A262" s="36"/>
      <c r="B262" s="37"/>
      <c r="C262" s="38"/>
      <c r="D262" s="188" t="s">
        <v>138</v>
      </c>
      <c r="E262" s="38"/>
      <c r="F262" s="189" t="s">
        <v>403</v>
      </c>
      <c r="G262" s="38"/>
      <c r="H262" s="38"/>
      <c r="I262" s="190"/>
      <c r="J262" s="38"/>
      <c r="K262" s="38"/>
      <c r="L262" s="41"/>
      <c r="M262" s="191"/>
      <c r="N262" s="192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138</v>
      </c>
      <c r="AU262" s="19" t="s">
        <v>82</v>
      </c>
    </row>
    <row r="263" spans="1:65" s="2" customFormat="1" ht="24.2" customHeight="1">
      <c r="A263" s="36"/>
      <c r="B263" s="37"/>
      <c r="C263" s="175" t="s">
        <v>404</v>
      </c>
      <c r="D263" s="175" t="s">
        <v>124</v>
      </c>
      <c r="E263" s="176" t="s">
        <v>405</v>
      </c>
      <c r="F263" s="177" t="s">
        <v>406</v>
      </c>
      <c r="G263" s="178" t="s">
        <v>407</v>
      </c>
      <c r="H263" s="248"/>
      <c r="I263" s="180"/>
      <c r="J263" s="181">
        <f>ROUND(I263*H263,2)</f>
        <v>0</v>
      </c>
      <c r="K263" s="177" t="s">
        <v>156</v>
      </c>
      <c r="L263" s="41"/>
      <c r="M263" s="182" t="s">
        <v>19</v>
      </c>
      <c r="N263" s="183" t="s">
        <v>43</v>
      </c>
      <c r="O263" s="66"/>
      <c r="P263" s="184">
        <f>O263*H263</f>
        <v>0</v>
      </c>
      <c r="Q263" s="184">
        <v>0</v>
      </c>
      <c r="R263" s="184">
        <f>Q263*H263</f>
        <v>0</v>
      </c>
      <c r="S263" s="184">
        <v>0</v>
      </c>
      <c r="T263" s="185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6" t="s">
        <v>128</v>
      </c>
      <c r="AT263" s="186" t="s">
        <v>124</v>
      </c>
      <c r="AU263" s="186" t="s">
        <v>82</v>
      </c>
      <c r="AY263" s="19" t="s">
        <v>121</v>
      </c>
      <c r="BE263" s="187">
        <f>IF(N263="základní",J263,0)</f>
        <v>0</v>
      </c>
      <c r="BF263" s="187">
        <f>IF(N263="snížená",J263,0)</f>
        <v>0</v>
      </c>
      <c r="BG263" s="187">
        <f>IF(N263="zákl. přenesená",J263,0)</f>
        <v>0</v>
      </c>
      <c r="BH263" s="187">
        <f>IF(N263="sníž. přenesená",J263,0)</f>
        <v>0</v>
      </c>
      <c r="BI263" s="187">
        <f>IF(N263="nulová",J263,0)</f>
        <v>0</v>
      </c>
      <c r="BJ263" s="19" t="s">
        <v>80</v>
      </c>
      <c r="BK263" s="187">
        <f>ROUND(I263*H263,2)</f>
        <v>0</v>
      </c>
      <c r="BL263" s="19" t="s">
        <v>128</v>
      </c>
      <c r="BM263" s="186" t="s">
        <v>408</v>
      </c>
    </row>
    <row r="264" spans="1:65" s="2" customFormat="1">
      <c r="A264" s="36"/>
      <c r="B264" s="37"/>
      <c r="C264" s="38"/>
      <c r="D264" s="214" t="s">
        <v>158</v>
      </c>
      <c r="E264" s="38"/>
      <c r="F264" s="215" t="s">
        <v>409</v>
      </c>
      <c r="G264" s="38"/>
      <c r="H264" s="38"/>
      <c r="I264" s="190"/>
      <c r="J264" s="38"/>
      <c r="K264" s="38"/>
      <c r="L264" s="41"/>
      <c r="M264" s="191"/>
      <c r="N264" s="192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158</v>
      </c>
      <c r="AU264" s="19" t="s">
        <v>82</v>
      </c>
    </row>
    <row r="265" spans="1:65" s="2" customFormat="1" ht="24.2" customHeight="1">
      <c r="A265" s="36"/>
      <c r="B265" s="37"/>
      <c r="C265" s="175" t="s">
        <v>410</v>
      </c>
      <c r="D265" s="175" t="s">
        <v>124</v>
      </c>
      <c r="E265" s="176" t="s">
        <v>240</v>
      </c>
      <c r="F265" s="177" t="s">
        <v>241</v>
      </c>
      <c r="G265" s="178" t="s">
        <v>192</v>
      </c>
      <c r="H265" s="179">
        <v>1</v>
      </c>
      <c r="I265" s="180"/>
      <c r="J265" s="181">
        <f>ROUND(I265*H265,2)</f>
        <v>0</v>
      </c>
      <c r="K265" s="177" t="s">
        <v>156</v>
      </c>
      <c r="L265" s="41"/>
      <c r="M265" s="182" t="s">
        <v>19</v>
      </c>
      <c r="N265" s="183" t="s">
        <v>43</v>
      </c>
      <c r="O265" s="66"/>
      <c r="P265" s="184">
        <f>O265*H265</f>
        <v>0</v>
      </c>
      <c r="Q265" s="184">
        <v>0</v>
      </c>
      <c r="R265" s="184">
        <f>Q265*H265</f>
        <v>0</v>
      </c>
      <c r="S265" s="184">
        <v>0</v>
      </c>
      <c r="T265" s="185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6" t="s">
        <v>128</v>
      </c>
      <c r="AT265" s="186" t="s">
        <v>124</v>
      </c>
      <c r="AU265" s="186" t="s">
        <v>82</v>
      </c>
      <c r="AY265" s="19" t="s">
        <v>121</v>
      </c>
      <c r="BE265" s="187">
        <f>IF(N265="základní",J265,0)</f>
        <v>0</v>
      </c>
      <c r="BF265" s="187">
        <f>IF(N265="snížená",J265,0)</f>
        <v>0</v>
      </c>
      <c r="BG265" s="187">
        <f>IF(N265="zákl. přenesená",J265,0)</f>
        <v>0</v>
      </c>
      <c r="BH265" s="187">
        <f>IF(N265="sníž. přenesená",J265,0)</f>
        <v>0</v>
      </c>
      <c r="BI265" s="187">
        <f>IF(N265="nulová",J265,0)</f>
        <v>0</v>
      </c>
      <c r="BJ265" s="19" t="s">
        <v>80</v>
      </c>
      <c r="BK265" s="187">
        <f>ROUND(I265*H265,2)</f>
        <v>0</v>
      </c>
      <c r="BL265" s="19" t="s">
        <v>128</v>
      </c>
      <c r="BM265" s="186" t="s">
        <v>411</v>
      </c>
    </row>
    <row r="266" spans="1:65" s="2" customFormat="1">
      <c r="A266" s="36"/>
      <c r="B266" s="37"/>
      <c r="C266" s="38"/>
      <c r="D266" s="214" t="s">
        <v>158</v>
      </c>
      <c r="E266" s="38"/>
      <c r="F266" s="215" t="s">
        <v>243</v>
      </c>
      <c r="G266" s="38"/>
      <c r="H266" s="38"/>
      <c r="I266" s="190"/>
      <c r="J266" s="38"/>
      <c r="K266" s="38"/>
      <c r="L266" s="41"/>
      <c r="M266" s="191"/>
      <c r="N266" s="192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158</v>
      </c>
      <c r="AU266" s="19" t="s">
        <v>82</v>
      </c>
    </row>
    <row r="267" spans="1:65" s="2" customFormat="1" ht="39">
      <c r="A267" s="36"/>
      <c r="B267" s="37"/>
      <c r="C267" s="38"/>
      <c r="D267" s="188" t="s">
        <v>138</v>
      </c>
      <c r="E267" s="38"/>
      <c r="F267" s="189" t="s">
        <v>412</v>
      </c>
      <c r="G267" s="38"/>
      <c r="H267" s="38"/>
      <c r="I267" s="190"/>
      <c r="J267" s="38"/>
      <c r="K267" s="38"/>
      <c r="L267" s="41"/>
      <c r="M267" s="191"/>
      <c r="N267" s="192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138</v>
      </c>
      <c r="AU267" s="19" t="s">
        <v>82</v>
      </c>
    </row>
    <row r="268" spans="1:65" s="12" customFormat="1" ht="22.9" customHeight="1">
      <c r="B268" s="159"/>
      <c r="C268" s="160"/>
      <c r="D268" s="161" t="s">
        <v>71</v>
      </c>
      <c r="E268" s="173" t="s">
        <v>413</v>
      </c>
      <c r="F268" s="173" t="s">
        <v>414</v>
      </c>
      <c r="G268" s="160"/>
      <c r="H268" s="160"/>
      <c r="I268" s="163"/>
      <c r="J268" s="174">
        <f>BK268</f>
        <v>0</v>
      </c>
      <c r="K268" s="160"/>
      <c r="L268" s="165"/>
      <c r="M268" s="166"/>
      <c r="N268" s="167"/>
      <c r="O268" s="167"/>
      <c r="P268" s="168">
        <f>SUM(P269:P290)</f>
        <v>0</v>
      </c>
      <c r="Q268" s="167"/>
      <c r="R268" s="168">
        <f>SUM(R269:R290)</f>
        <v>0.10758</v>
      </c>
      <c r="S268" s="167"/>
      <c r="T268" s="169">
        <f>SUM(T269:T290)</f>
        <v>0</v>
      </c>
      <c r="AR268" s="170" t="s">
        <v>82</v>
      </c>
      <c r="AT268" s="171" t="s">
        <v>71</v>
      </c>
      <c r="AU268" s="171" t="s">
        <v>80</v>
      </c>
      <c r="AY268" s="170" t="s">
        <v>121</v>
      </c>
      <c r="BK268" s="172">
        <f>SUM(BK269:BK290)</f>
        <v>0</v>
      </c>
    </row>
    <row r="269" spans="1:65" s="2" customFormat="1" ht="16.5" customHeight="1">
      <c r="A269" s="36"/>
      <c r="B269" s="37"/>
      <c r="C269" s="175" t="s">
        <v>415</v>
      </c>
      <c r="D269" s="175" t="s">
        <v>124</v>
      </c>
      <c r="E269" s="176" t="s">
        <v>416</v>
      </c>
      <c r="F269" s="177" t="s">
        <v>417</v>
      </c>
      <c r="G269" s="178" t="s">
        <v>177</v>
      </c>
      <c r="H269" s="179">
        <v>18</v>
      </c>
      <c r="I269" s="180"/>
      <c r="J269" s="181">
        <f>ROUND(I269*H269,2)</f>
        <v>0</v>
      </c>
      <c r="K269" s="177" t="s">
        <v>156</v>
      </c>
      <c r="L269" s="41"/>
      <c r="M269" s="182" t="s">
        <v>19</v>
      </c>
      <c r="N269" s="183" t="s">
        <v>43</v>
      </c>
      <c r="O269" s="66"/>
      <c r="P269" s="184">
        <f>O269*H269</f>
        <v>0</v>
      </c>
      <c r="Q269" s="184">
        <v>0</v>
      </c>
      <c r="R269" s="184">
        <f>Q269*H269</f>
        <v>0</v>
      </c>
      <c r="S269" s="184">
        <v>0</v>
      </c>
      <c r="T269" s="185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6" t="s">
        <v>128</v>
      </c>
      <c r="AT269" s="186" t="s">
        <v>124</v>
      </c>
      <c r="AU269" s="186" t="s">
        <v>82</v>
      </c>
      <c r="AY269" s="19" t="s">
        <v>121</v>
      </c>
      <c r="BE269" s="187">
        <f>IF(N269="základní",J269,0)</f>
        <v>0</v>
      </c>
      <c r="BF269" s="187">
        <f>IF(N269="snížená",J269,0)</f>
        <v>0</v>
      </c>
      <c r="BG269" s="187">
        <f>IF(N269="zákl. přenesená",J269,0)</f>
        <v>0</v>
      </c>
      <c r="BH269" s="187">
        <f>IF(N269="sníž. přenesená",J269,0)</f>
        <v>0</v>
      </c>
      <c r="BI269" s="187">
        <f>IF(N269="nulová",J269,0)</f>
        <v>0</v>
      </c>
      <c r="BJ269" s="19" t="s">
        <v>80</v>
      </c>
      <c r="BK269" s="187">
        <f>ROUND(I269*H269,2)</f>
        <v>0</v>
      </c>
      <c r="BL269" s="19" t="s">
        <v>128</v>
      </c>
      <c r="BM269" s="186" t="s">
        <v>418</v>
      </c>
    </row>
    <row r="270" spans="1:65" s="2" customFormat="1">
      <c r="A270" s="36"/>
      <c r="B270" s="37"/>
      <c r="C270" s="38"/>
      <c r="D270" s="214" t="s">
        <v>158</v>
      </c>
      <c r="E270" s="38"/>
      <c r="F270" s="215" t="s">
        <v>419</v>
      </c>
      <c r="G270" s="38"/>
      <c r="H270" s="38"/>
      <c r="I270" s="190"/>
      <c r="J270" s="38"/>
      <c r="K270" s="38"/>
      <c r="L270" s="41"/>
      <c r="M270" s="191"/>
      <c r="N270" s="192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158</v>
      </c>
      <c r="AU270" s="19" t="s">
        <v>82</v>
      </c>
    </row>
    <row r="271" spans="1:65" s="13" customFormat="1">
      <c r="B271" s="193"/>
      <c r="C271" s="194"/>
      <c r="D271" s="188" t="s">
        <v>148</v>
      </c>
      <c r="E271" s="195" t="s">
        <v>19</v>
      </c>
      <c r="F271" s="196" t="s">
        <v>420</v>
      </c>
      <c r="G271" s="194"/>
      <c r="H271" s="195" t="s">
        <v>19</v>
      </c>
      <c r="I271" s="197"/>
      <c r="J271" s="194"/>
      <c r="K271" s="194"/>
      <c r="L271" s="198"/>
      <c r="M271" s="199"/>
      <c r="N271" s="200"/>
      <c r="O271" s="200"/>
      <c r="P271" s="200"/>
      <c r="Q271" s="200"/>
      <c r="R271" s="200"/>
      <c r="S271" s="200"/>
      <c r="T271" s="201"/>
      <c r="AT271" s="202" t="s">
        <v>148</v>
      </c>
      <c r="AU271" s="202" t="s">
        <v>82</v>
      </c>
      <c r="AV271" s="13" t="s">
        <v>80</v>
      </c>
      <c r="AW271" s="13" t="s">
        <v>34</v>
      </c>
      <c r="AX271" s="13" t="s">
        <v>72</v>
      </c>
      <c r="AY271" s="202" t="s">
        <v>121</v>
      </c>
    </row>
    <row r="272" spans="1:65" s="14" customFormat="1">
      <c r="B272" s="203"/>
      <c r="C272" s="204"/>
      <c r="D272" s="188" t="s">
        <v>148</v>
      </c>
      <c r="E272" s="205" t="s">
        <v>19</v>
      </c>
      <c r="F272" s="206" t="s">
        <v>234</v>
      </c>
      <c r="G272" s="204"/>
      <c r="H272" s="207">
        <v>18</v>
      </c>
      <c r="I272" s="208"/>
      <c r="J272" s="204"/>
      <c r="K272" s="204"/>
      <c r="L272" s="209"/>
      <c r="M272" s="210"/>
      <c r="N272" s="211"/>
      <c r="O272" s="211"/>
      <c r="P272" s="211"/>
      <c r="Q272" s="211"/>
      <c r="R272" s="211"/>
      <c r="S272" s="211"/>
      <c r="T272" s="212"/>
      <c r="AT272" s="213" t="s">
        <v>148</v>
      </c>
      <c r="AU272" s="213" t="s">
        <v>82</v>
      </c>
      <c r="AV272" s="14" t="s">
        <v>82</v>
      </c>
      <c r="AW272" s="14" t="s">
        <v>34</v>
      </c>
      <c r="AX272" s="14" t="s">
        <v>80</v>
      </c>
      <c r="AY272" s="213" t="s">
        <v>121</v>
      </c>
    </row>
    <row r="273" spans="1:65" s="2" customFormat="1" ht="16.5" customHeight="1">
      <c r="A273" s="36"/>
      <c r="B273" s="37"/>
      <c r="C273" s="227" t="s">
        <v>421</v>
      </c>
      <c r="D273" s="227" t="s">
        <v>265</v>
      </c>
      <c r="E273" s="228" t="s">
        <v>362</v>
      </c>
      <c r="F273" s="229" t="s">
        <v>363</v>
      </c>
      <c r="G273" s="230" t="s">
        <v>146</v>
      </c>
      <c r="H273" s="231">
        <v>7.2</v>
      </c>
      <c r="I273" s="232"/>
      <c r="J273" s="233">
        <f>ROUND(I273*H273,2)</f>
        <v>0</v>
      </c>
      <c r="K273" s="229" t="s">
        <v>156</v>
      </c>
      <c r="L273" s="234"/>
      <c r="M273" s="235" t="s">
        <v>19</v>
      </c>
      <c r="N273" s="236" t="s">
        <v>43</v>
      </c>
      <c r="O273" s="66"/>
      <c r="P273" s="184">
        <f>O273*H273</f>
        <v>0</v>
      </c>
      <c r="Q273" s="184">
        <v>1E-3</v>
      </c>
      <c r="R273" s="184">
        <f>Q273*H273</f>
        <v>7.2000000000000007E-3</v>
      </c>
      <c r="S273" s="184">
        <v>0</v>
      </c>
      <c r="T273" s="185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6" t="s">
        <v>275</v>
      </c>
      <c r="AT273" s="186" t="s">
        <v>265</v>
      </c>
      <c r="AU273" s="186" t="s">
        <v>82</v>
      </c>
      <c r="AY273" s="19" t="s">
        <v>121</v>
      </c>
      <c r="BE273" s="187">
        <f>IF(N273="základní",J273,0)</f>
        <v>0</v>
      </c>
      <c r="BF273" s="187">
        <f>IF(N273="snížená",J273,0)</f>
        <v>0</v>
      </c>
      <c r="BG273" s="187">
        <f>IF(N273="zákl. přenesená",J273,0)</f>
        <v>0</v>
      </c>
      <c r="BH273" s="187">
        <f>IF(N273="sníž. přenesená",J273,0)</f>
        <v>0</v>
      </c>
      <c r="BI273" s="187">
        <f>IF(N273="nulová",J273,0)</f>
        <v>0</v>
      </c>
      <c r="BJ273" s="19" t="s">
        <v>80</v>
      </c>
      <c r="BK273" s="187">
        <f>ROUND(I273*H273,2)</f>
        <v>0</v>
      </c>
      <c r="BL273" s="19" t="s">
        <v>128</v>
      </c>
      <c r="BM273" s="186" t="s">
        <v>422</v>
      </c>
    </row>
    <row r="274" spans="1:65" s="14" customFormat="1">
      <c r="B274" s="203"/>
      <c r="C274" s="204"/>
      <c r="D274" s="188" t="s">
        <v>148</v>
      </c>
      <c r="E274" s="204"/>
      <c r="F274" s="206" t="s">
        <v>423</v>
      </c>
      <c r="G274" s="204"/>
      <c r="H274" s="207">
        <v>7.2</v>
      </c>
      <c r="I274" s="208"/>
      <c r="J274" s="204"/>
      <c r="K274" s="204"/>
      <c r="L274" s="209"/>
      <c r="M274" s="210"/>
      <c r="N274" s="211"/>
      <c r="O274" s="211"/>
      <c r="P274" s="211"/>
      <c r="Q274" s="211"/>
      <c r="R274" s="211"/>
      <c r="S274" s="211"/>
      <c r="T274" s="212"/>
      <c r="AT274" s="213" t="s">
        <v>148</v>
      </c>
      <c r="AU274" s="213" t="s">
        <v>82</v>
      </c>
      <c r="AV274" s="14" t="s">
        <v>82</v>
      </c>
      <c r="AW274" s="14" t="s">
        <v>4</v>
      </c>
      <c r="AX274" s="14" t="s">
        <v>80</v>
      </c>
      <c r="AY274" s="213" t="s">
        <v>121</v>
      </c>
    </row>
    <row r="275" spans="1:65" s="2" customFormat="1" ht="16.5" customHeight="1">
      <c r="A275" s="36"/>
      <c r="B275" s="37"/>
      <c r="C275" s="227" t="s">
        <v>424</v>
      </c>
      <c r="D275" s="227" t="s">
        <v>265</v>
      </c>
      <c r="E275" s="228" t="s">
        <v>425</v>
      </c>
      <c r="F275" s="229" t="s">
        <v>426</v>
      </c>
      <c r="G275" s="230" t="s">
        <v>19</v>
      </c>
      <c r="H275" s="231">
        <v>11</v>
      </c>
      <c r="I275" s="232"/>
      <c r="J275" s="233">
        <f>ROUND(I275*H275,2)</f>
        <v>0</v>
      </c>
      <c r="K275" s="229" t="s">
        <v>19</v>
      </c>
      <c r="L275" s="234"/>
      <c r="M275" s="235" t="s">
        <v>19</v>
      </c>
      <c r="N275" s="236" t="s">
        <v>43</v>
      </c>
      <c r="O275" s="66"/>
      <c r="P275" s="184">
        <f>O275*H275</f>
        <v>0</v>
      </c>
      <c r="Q275" s="184">
        <v>8.9999999999999993E-3</v>
      </c>
      <c r="R275" s="184">
        <f>Q275*H275</f>
        <v>9.8999999999999991E-2</v>
      </c>
      <c r="S275" s="184">
        <v>0</v>
      </c>
      <c r="T275" s="185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6" t="s">
        <v>275</v>
      </c>
      <c r="AT275" s="186" t="s">
        <v>265</v>
      </c>
      <c r="AU275" s="186" t="s">
        <v>82</v>
      </c>
      <c r="AY275" s="19" t="s">
        <v>121</v>
      </c>
      <c r="BE275" s="187">
        <f>IF(N275="základní",J275,0)</f>
        <v>0</v>
      </c>
      <c r="BF275" s="187">
        <f>IF(N275="snížená",J275,0)</f>
        <v>0</v>
      </c>
      <c r="BG275" s="187">
        <f>IF(N275="zákl. přenesená",J275,0)</f>
        <v>0</v>
      </c>
      <c r="BH275" s="187">
        <f>IF(N275="sníž. přenesená",J275,0)</f>
        <v>0</v>
      </c>
      <c r="BI275" s="187">
        <f>IF(N275="nulová",J275,0)</f>
        <v>0</v>
      </c>
      <c r="BJ275" s="19" t="s">
        <v>80</v>
      </c>
      <c r="BK275" s="187">
        <f>ROUND(I275*H275,2)</f>
        <v>0</v>
      </c>
      <c r="BL275" s="19" t="s">
        <v>128</v>
      </c>
      <c r="BM275" s="186" t="s">
        <v>427</v>
      </c>
    </row>
    <row r="276" spans="1:65" s="2" customFormat="1" ht="16.5" customHeight="1">
      <c r="A276" s="36"/>
      <c r="B276" s="37"/>
      <c r="C276" s="175" t="s">
        <v>428</v>
      </c>
      <c r="D276" s="175" t="s">
        <v>124</v>
      </c>
      <c r="E276" s="176" t="s">
        <v>429</v>
      </c>
      <c r="F276" s="177" t="s">
        <v>430</v>
      </c>
      <c r="G276" s="178" t="s">
        <v>192</v>
      </c>
      <c r="H276" s="179">
        <v>11</v>
      </c>
      <c r="I276" s="180"/>
      <c r="J276" s="181">
        <f>ROUND(I276*H276,2)</f>
        <v>0</v>
      </c>
      <c r="K276" s="177" t="s">
        <v>156</v>
      </c>
      <c r="L276" s="41"/>
      <c r="M276" s="182" t="s">
        <v>19</v>
      </c>
      <c r="N276" s="183" t="s">
        <v>43</v>
      </c>
      <c r="O276" s="66"/>
      <c r="P276" s="184">
        <f>O276*H276</f>
        <v>0</v>
      </c>
      <c r="Q276" s="184">
        <v>0</v>
      </c>
      <c r="R276" s="184">
        <f>Q276*H276</f>
        <v>0</v>
      </c>
      <c r="S276" s="184">
        <v>0</v>
      </c>
      <c r="T276" s="185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86" t="s">
        <v>128</v>
      </c>
      <c r="AT276" s="186" t="s">
        <v>124</v>
      </c>
      <c r="AU276" s="186" t="s">
        <v>82</v>
      </c>
      <c r="AY276" s="19" t="s">
        <v>121</v>
      </c>
      <c r="BE276" s="187">
        <f>IF(N276="základní",J276,0)</f>
        <v>0</v>
      </c>
      <c r="BF276" s="187">
        <f>IF(N276="snížená",J276,0)</f>
        <v>0</v>
      </c>
      <c r="BG276" s="187">
        <f>IF(N276="zákl. přenesená",J276,0)</f>
        <v>0</v>
      </c>
      <c r="BH276" s="187">
        <f>IF(N276="sníž. přenesená",J276,0)</f>
        <v>0</v>
      </c>
      <c r="BI276" s="187">
        <f>IF(N276="nulová",J276,0)</f>
        <v>0</v>
      </c>
      <c r="BJ276" s="19" t="s">
        <v>80</v>
      </c>
      <c r="BK276" s="187">
        <f>ROUND(I276*H276,2)</f>
        <v>0</v>
      </c>
      <c r="BL276" s="19" t="s">
        <v>128</v>
      </c>
      <c r="BM276" s="186" t="s">
        <v>431</v>
      </c>
    </row>
    <row r="277" spans="1:65" s="2" customFormat="1">
      <c r="A277" s="36"/>
      <c r="B277" s="37"/>
      <c r="C277" s="38"/>
      <c r="D277" s="214" t="s">
        <v>158</v>
      </c>
      <c r="E277" s="38"/>
      <c r="F277" s="215" t="s">
        <v>432</v>
      </c>
      <c r="G277" s="38"/>
      <c r="H277" s="38"/>
      <c r="I277" s="190"/>
      <c r="J277" s="38"/>
      <c r="K277" s="38"/>
      <c r="L277" s="41"/>
      <c r="M277" s="191"/>
      <c r="N277" s="192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158</v>
      </c>
      <c r="AU277" s="19" t="s">
        <v>82</v>
      </c>
    </row>
    <row r="278" spans="1:65" s="13" customFormat="1">
      <c r="B278" s="193"/>
      <c r="C278" s="194"/>
      <c r="D278" s="188" t="s">
        <v>148</v>
      </c>
      <c r="E278" s="195" t="s">
        <v>19</v>
      </c>
      <c r="F278" s="196" t="s">
        <v>433</v>
      </c>
      <c r="G278" s="194"/>
      <c r="H278" s="195" t="s">
        <v>19</v>
      </c>
      <c r="I278" s="197"/>
      <c r="J278" s="194"/>
      <c r="K278" s="194"/>
      <c r="L278" s="198"/>
      <c r="M278" s="199"/>
      <c r="N278" s="200"/>
      <c r="O278" s="200"/>
      <c r="P278" s="200"/>
      <c r="Q278" s="200"/>
      <c r="R278" s="200"/>
      <c r="S278" s="200"/>
      <c r="T278" s="201"/>
      <c r="AT278" s="202" t="s">
        <v>148</v>
      </c>
      <c r="AU278" s="202" t="s">
        <v>82</v>
      </c>
      <c r="AV278" s="13" t="s">
        <v>80</v>
      </c>
      <c r="AW278" s="13" t="s">
        <v>34</v>
      </c>
      <c r="AX278" s="13" t="s">
        <v>72</v>
      </c>
      <c r="AY278" s="202" t="s">
        <v>121</v>
      </c>
    </row>
    <row r="279" spans="1:65" s="14" customFormat="1">
      <c r="B279" s="203"/>
      <c r="C279" s="204"/>
      <c r="D279" s="188" t="s">
        <v>148</v>
      </c>
      <c r="E279" s="205" t="s">
        <v>19</v>
      </c>
      <c r="F279" s="206" t="s">
        <v>189</v>
      </c>
      <c r="G279" s="204"/>
      <c r="H279" s="207">
        <v>11</v>
      </c>
      <c r="I279" s="208"/>
      <c r="J279" s="204"/>
      <c r="K279" s="204"/>
      <c r="L279" s="209"/>
      <c r="M279" s="210"/>
      <c r="N279" s="211"/>
      <c r="O279" s="211"/>
      <c r="P279" s="211"/>
      <c r="Q279" s="211"/>
      <c r="R279" s="211"/>
      <c r="S279" s="211"/>
      <c r="T279" s="212"/>
      <c r="AT279" s="213" t="s">
        <v>148</v>
      </c>
      <c r="AU279" s="213" t="s">
        <v>82</v>
      </c>
      <c r="AV279" s="14" t="s">
        <v>82</v>
      </c>
      <c r="AW279" s="14" t="s">
        <v>34</v>
      </c>
      <c r="AX279" s="14" t="s">
        <v>80</v>
      </c>
      <c r="AY279" s="213" t="s">
        <v>121</v>
      </c>
    </row>
    <row r="280" spans="1:65" s="2" customFormat="1" ht="21.75" customHeight="1">
      <c r="A280" s="36"/>
      <c r="B280" s="37"/>
      <c r="C280" s="227" t="s">
        <v>434</v>
      </c>
      <c r="D280" s="227" t="s">
        <v>265</v>
      </c>
      <c r="E280" s="228" t="s">
        <v>435</v>
      </c>
      <c r="F280" s="229" t="s">
        <v>436</v>
      </c>
      <c r="G280" s="230" t="s">
        <v>127</v>
      </c>
      <c r="H280" s="231">
        <v>11</v>
      </c>
      <c r="I280" s="232"/>
      <c r="J280" s="233">
        <f>ROUND(I280*H280,2)</f>
        <v>0</v>
      </c>
      <c r="K280" s="229" t="s">
        <v>19</v>
      </c>
      <c r="L280" s="234"/>
      <c r="M280" s="235" t="s">
        <v>19</v>
      </c>
      <c r="N280" s="236" t="s">
        <v>43</v>
      </c>
      <c r="O280" s="66"/>
      <c r="P280" s="184">
        <f>O280*H280</f>
        <v>0</v>
      </c>
      <c r="Q280" s="184">
        <v>0</v>
      </c>
      <c r="R280" s="184">
        <f>Q280*H280</f>
        <v>0</v>
      </c>
      <c r="S280" s="184">
        <v>0</v>
      </c>
      <c r="T280" s="185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6" t="s">
        <v>275</v>
      </c>
      <c r="AT280" s="186" t="s">
        <v>265</v>
      </c>
      <c r="AU280" s="186" t="s">
        <v>82</v>
      </c>
      <c r="AY280" s="19" t="s">
        <v>121</v>
      </c>
      <c r="BE280" s="187">
        <f>IF(N280="základní",J280,0)</f>
        <v>0</v>
      </c>
      <c r="BF280" s="187">
        <f>IF(N280="snížená",J280,0)</f>
        <v>0</v>
      </c>
      <c r="BG280" s="187">
        <f>IF(N280="zákl. přenesená",J280,0)</f>
        <v>0</v>
      </c>
      <c r="BH280" s="187">
        <f>IF(N280="sníž. přenesená",J280,0)</f>
        <v>0</v>
      </c>
      <c r="BI280" s="187">
        <f>IF(N280="nulová",J280,0)</f>
        <v>0</v>
      </c>
      <c r="BJ280" s="19" t="s">
        <v>80</v>
      </c>
      <c r="BK280" s="187">
        <f>ROUND(I280*H280,2)</f>
        <v>0</v>
      </c>
      <c r="BL280" s="19" t="s">
        <v>128</v>
      </c>
      <c r="BM280" s="186" t="s">
        <v>437</v>
      </c>
    </row>
    <row r="281" spans="1:65" s="2" customFormat="1" ht="16.5" customHeight="1">
      <c r="A281" s="36"/>
      <c r="B281" s="37"/>
      <c r="C281" s="175" t="s">
        <v>438</v>
      </c>
      <c r="D281" s="175" t="s">
        <v>124</v>
      </c>
      <c r="E281" s="176" t="s">
        <v>439</v>
      </c>
      <c r="F281" s="177" t="s">
        <v>440</v>
      </c>
      <c r="G281" s="178" t="s">
        <v>192</v>
      </c>
      <c r="H281" s="179">
        <v>6</v>
      </c>
      <c r="I281" s="180"/>
      <c r="J281" s="181">
        <f>ROUND(I281*H281,2)</f>
        <v>0</v>
      </c>
      <c r="K281" s="177" t="s">
        <v>156</v>
      </c>
      <c r="L281" s="41"/>
      <c r="M281" s="182" t="s">
        <v>19</v>
      </c>
      <c r="N281" s="183" t="s">
        <v>43</v>
      </c>
      <c r="O281" s="66"/>
      <c r="P281" s="184">
        <f>O281*H281</f>
        <v>0</v>
      </c>
      <c r="Q281" s="184">
        <v>0</v>
      </c>
      <c r="R281" s="184">
        <f>Q281*H281</f>
        <v>0</v>
      </c>
      <c r="S281" s="184">
        <v>0</v>
      </c>
      <c r="T281" s="185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6" t="s">
        <v>128</v>
      </c>
      <c r="AT281" s="186" t="s">
        <v>124</v>
      </c>
      <c r="AU281" s="186" t="s">
        <v>82</v>
      </c>
      <c r="AY281" s="19" t="s">
        <v>121</v>
      </c>
      <c r="BE281" s="187">
        <f>IF(N281="základní",J281,0)</f>
        <v>0</v>
      </c>
      <c r="BF281" s="187">
        <f>IF(N281="snížená",J281,0)</f>
        <v>0</v>
      </c>
      <c r="BG281" s="187">
        <f>IF(N281="zákl. přenesená",J281,0)</f>
        <v>0</v>
      </c>
      <c r="BH281" s="187">
        <f>IF(N281="sníž. přenesená",J281,0)</f>
        <v>0</v>
      </c>
      <c r="BI281" s="187">
        <f>IF(N281="nulová",J281,0)</f>
        <v>0</v>
      </c>
      <c r="BJ281" s="19" t="s">
        <v>80</v>
      </c>
      <c r="BK281" s="187">
        <f>ROUND(I281*H281,2)</f>
        <v>0</v>
      </c>
      <c r="BL281" s="19" t="s">
        <v>128</v>
      </c>
      <c r="BM281" s="186" t="s">
        <v>441</v>
      </c>
    </row>
    <row r="282" spans="1:65" s="2" customFormat="1">
      <c r="A282" s="36"/>
      <c r="B282" s="37"/>
      <c r="C282" s="38"/>
      <c r="D282" s="214" t="s">
        <v>158</v>
      </c>
      <c r="E282" s="38"/>
      <c r="F282" s="215" t="s">
        <v>442</v>
      </c>
      <c r="G282" s="38"/>
      <c r="H282" s="38"/>
      <c r="I282" s="190"/>
      <c r="J282" s="38"/>
      <c r="K282" s="38"/>
      <c r="L282" s="41"/>
      <c r="M282" s="191"/>
      <c r="N282" s="192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158</v>
      </c>
      <c r="AU282" s="19" t="s">
        <v>82</v>
      </c>
    </row>
    <row r="283" spans="1:65" s="14" customFormat="1">
      <c r="B283" s="203"/>
      <c r="C283" s="204"/>
      <c r="D283" s="188" t="s">
        <v>148</v>
      </c>
      <c r="E283" s="205" t="s">
        <v>19</v>
      </c>
      <c r="F283" s="206" t="s">
        <v>443</v>
      </c>
      <c r="G283" s="204"/>
      <c r="H283" s="207">
        <v>6</v>
      </c>
      <c r="I283" s="208"/>
      <c r="J283" s="204"/>
      <c r="K283" s="204"/>
      <c r="L283" s="209"/>
      <c r="M283" s="210"/>
      <c r="N283" s="211"/>
      <c r="O283" s="211"/>
      <c r="P283" s="211"/>
      <c r="Q283" s="211"/>
      <c r="R283" s="211"/>
      <c r="S283" s="211"/>
      <c r="T283" s="212"/>
      <c r="AT283" s="213" t="s">
        <v>148</v>
      </c>
      <c r="AU283" s="213" t="s">
        <v>82</v>
      </c>
      <c r="AV283" s="14" t="s">
        <v>82</v>
      </c>
      <c r="AW283" s="14" t="s">
        <v>34</v>
      </c>
      <c r="AX283" s="14" t="s">
        <v>80</v>
      </c>
      <c r="AY283" s="213" t="s">
        <v>121</v>
      </c>
    </row>
    <row r="284" spans="1:65" s="2" customFormat="1" ht="16.5" customHeight="1">
      <c r="A284" s="36"/>
      <c r="B284" s="37"/>
      <c r="C284" s="227" t="s">
        <v>444</v>
      </c>
      <c r="D284" s="227" t="s">
        <v>265</v>
      </c>
      <c r="E284" s="228" t="s">
        <v>445</v>
      </c>
      <c r="F284" s="229" t="s">
        <v>446</v>
      </c>
      <c r="G284" s="230" t="s">
        <v>192</v>
      </c>
      <c r="H284" s="231">
        <v>6</v>
      </c>
      <c r="I284" s="232"/>
      <c r="J284" s="233">
        <f>ROUND(I284*H284,2)</f>
        <v>0</v>
      </c>
      <c r="K284" s="229" t="s">
        <v>156</v>
      </c>
      <c r="L284" s="234"/>
      <c r="M284" s="235" t="s">
        <v>19</v>
      </c>
      <c r="N284" s="236" t="s">
        <v>43</v>
      </c>
      <c r="O284" s="66"/>
      <c r="P284" s="184">
        <f>O284*H284</f>
        <v>0</v>
      </c>
      <c r="Q284" s="184">
        <v>2.3000000000000001E-4</v>
      </c>
      <c r="R284" s="184">
        <f>Q284*H284</f>
        <v>1.3800000000000002E-3</v>
      </c>
      <c r="S284" s="184">
        <v>0</v>
      </c>
      <c r="T284" s="185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86" t="s">
        <v>275</v>
      </c>
      <c r="AT284" s="186" t="s">
        <v>265</v>
      </c>
      <c r="AU284" s="186" t="s">
        <v>82</v>
      </c>
      <c r="AY284" s="19" t="s">
        <v>121</v>
      </c>
      <c r="BE284" s="187">
        <f>IF(N284="základní",J284,0)</f>
        <v>0</v>
      </c>
      <c r="BF284" s="187">
        <f>IF(N284="snížená",J284,0)</f>
        <v>0</v>
      </c>
      <c r="BG284" s="187">
        <f>IF(N284="zákl. přenesená",J284,0)</f>
        <v>0</v>
      </c>
      <c r="BH284" s="187">
        <f>IF(N284="sníž. přenesená",J284,0)</f>
        <v>0</v>
      </c>
      <c r="BI284" s="187">
        <f>IF(N284="nulová",J284,0)</f>
        <v>0</v>
      </c>
      <c r="BJ284" s="19" t="s">
        <v>80</v>
      </c>
      <c r="BK284" s="187">
        <f>ROUND(I284*H284,2)</f>
        <v>0</v>
      </c>
      <c r="BL284" s="19" t="s">
        <v>128</v>
      </c>
      <c r="BM284" s="186" t="s">
        <v>447</v>
      </c>
    </row>
    <row r="285" spans="1:65" s="2" customFormat="1" ht="16.5" customHeight="1">
      <c r="A285" s="36"/>
      <c r="B285" s="37"/>
      <c r="C285" s="175" t="s">
        <v>448</v>
      </c>
      <c r="D285" s="175" t="s">
        <v>124</v>
      </c>
      <c r="E285" s="176" t="s">
        <v>449</v>
      </c>
      <c r="F285" s="177" t="s">
        <v>450</v>
      </c>
      <c r="G285" s="178" t="s">
        <v>192</v>
      </c>
      <c r="H285" s="179">
        <v>15</v>
      </c>
      <c r="I285" s="180"/>
      <c r="J285" s="181">
        <f>ROUND(I285*H285,2)</f>
        <v>0</v>
      </c>
      <c r="K285" s="177" t="s">
        <v>156</v>
      </c>
      <c r="L285" s="41"/>
      <c r="M285" s="182" t="s">
        <v>19</v>
      </c>
      <c r="N285" s="183" t="s">
        <v>43</v>
      </c>
      <c r="O285" s="66"/>
      <c r="P285" s="184">
        <f>O285*H285</f>
        <v>0</v>
      </c>
      <c r="Q285" s="184">
        <v>0</v>
      </c>
      <c r="R285" s="184">
        <f>Q285*H285</f>
        <v>0</v>
      </c>
      <c r="S285" s="184">
        <v>0</v>
      </c>
      <c r="T285" s="185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86" t="s">
        <v>128</v>
      </c>
      <c r="AT285" s="186" t="s">
        <v>124</v>
      </c>
      <c r="AU285" s="186" t="s">
        <v>82</v>
      </c>
      <c r="AY285" s="19" t="s">
        <v>121</v>
      </c>
      <c r="BE285" s="187">
        <f>IF(N285="základní",J285,0)</f>
        <v>0</v>
      </c>
      <c r="BF285" s="187">
        <f>IF(N285="snížená",J285,0)</f>
        <v>0</v>
      </c>
      <c r="BG285" s="187">
        <f>IF(N285="zákl. přenesená",J285,0)</f>
        <v>0</v>
      </c>
      <c r="BH285" s="187">
        <f>IF(N285="sníž. přenesená",J285,0)</f>
        <v>0</v>
      </c>
      <c r="BI285" s="187">
        <f>IF(N285="nulová",J285,0)</f>
        <v>0</v>
      </c>
      <c r="BJ285" s="19" t="s">
        <v>80</v>
      </c>
      <c r="BK285" s="187">
        <f>ROUND(I285*H285,2)</f>
        <v>0</v>
      </c>
      <c r="BL285" s="19" t="s">
        <v>128</v>
      </c>
      <c r="BM285" s="186" t="s">
        <v>451</v>
      </c>
    </row>
    <row r="286" spans="1:65" s="2" customFormat="1">
      <c r="A286" s="36"/>
      <c r="B286" s="37"/>
      <c r="C286" s="38"/>
      <c r="D286" s="214" t="s">
        <v>158</v>
      </c>
      <c r="E286" s="38"/>
      <c r="F286" s="215" t="s">
        <v>452</v>
      </c>
      <c r="G286" s="38"/>
      <c r="H286" s="38"/>
      <c r="I286" s="190"/>
      <c r="J286" s="38"/>
      <c r="K286" s="38"/>
      <c r="L286" s="41"/>
      <c r="M286" s="191"/>
      <c r="N286" s="192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158</v>
      </c>
      <c r="AU286" s="19" t="s">
        <v>82</v>
      </c>
    </row>
    <row r="287" spans="1:65" s="14" customFormat="1">
      <c r="B287" s="203"/>
      <c r="C287" s="204"/>
      <c r="D287" s="188" t="s">
        <v>148</v>
      </c>
      <c r="E287" s="205" t="s">
        <v>19</v>
      </c>
      <c r="F287" s="206" t="s">
        <v>453</v>
      </c>
      <c r="G287" s="204"/>
      <c r="H287" s="207">
        <v>15</v>
      </c>
      <c r="I287" s="208"/>
      <c r="J287" s="204"/>
      <c r="K287" s="204"/>
      <c r="L287" s="209"/>
      <c r="M287" s="210"/>
      <c r="N287" s="211"/>
      <c r="O287" s="211"/>
      <c r="P287" s="211"/>
      <c r="Q287" s="211"/>
      <c r="R287" s="211"/>
      <c r="S287" s="211"/>
      <c r="T287" s="212"/>
      <c r="AT287" s="213" t="s">
        <v>148</v>
      </c>
      <c r="AU287" s="213" t="s">
        <v>82</v>
      </c>
      <c r="AV287" s="14" t="s">
        <v>82</v>
      </c>
      <c r="AW287" s="14" t="s">
        <v>34</v>
      </c>
      <c r="AX287" s="14" t="s">
        <v>80</v>
      </c>
      <c r="AY287" s="213" t="s">
        <v>121</v>
      </c>
    </row>
    <row r="288" spans="1:65" s="2" customFormat="1" ht="16.5" customHeight="1">
      <c r="A288" s="36"/>
      <c r="B288" s="37"/>
      <c r="C288" s="175" t="s">
        <v>454</v>
      </c>
      <c r="D288" s="175" t="s">
        <v>124</v>
      </c>
      <c r="E288" s="176" t="s">
        <v>455</v>
      </c>
      <c r="F288" s="177" t="s">
        <v>456</v>
      </c>
      <c r="G288" s="178" t="s">
        <v>250</v>
      </c>
      <c r="H288" s="179">
        <v>1</v>
      </c>
      <c r="I288" s="180"/>
      <c r="J288" s="181">
        <f>ROUND(I288*H288,2)</f>
        <v>0</v>
      </c>
      <c r="K288" s="177" t="s">
        <v>156</v>
      </c>
      <c r="L288" s="41"/>
      <c r="M288" s="182" t="s">
        <v>19</v>
      </c>
      <c r="N288" s="183" t="s">
        <v>43</v>
      </c>
      <c r="O288" s="66"/>
      <c r="P288" s="184">
        <f>O288*H288</f>
        <v>0</v>
      </c>
      <c r="Q288" s="184">
        <v>0</v>
      </c>
      <c r="R288" s="184">
        <f>Q288*H288</f>
        <v>0</v>
      </c>
      <c r="S288" s="184">
        <v>0</v>
      </c>
      <c r="T288" s="185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6" t="s">
        <v>457</v>
      </c>
      <c r="AT288" s="186" t="s">
        <v>124</v>
      </c>
      <c r="AU288" s="186" t="s">
        <v>82</v>
      </c>
      <c r="AY288" s="19" t="s">
        <v>121</v>
      </c>
      <c r="BE288" s="187">
        <f>IF(N288="základní",J288,0)</f>
        <v>0</v>
      </c>
      <c r="BF288" s="187">
        <f>IF(N288="snížená",J288,0)</f>
        <v>0</v>
      </c>
      <c r="BG288" s="187">
        <f>IF(N288="zákl. přenesená",J288,0)</f>
        <v>0</v>
      </c>
      <c r="BH288" s="187">
        <f>IF(N288="sníž. přenesená",J288,0)</f>
        <v>0</v>
      </c>
      <c r="BI288" s="187">
        <f>IF(N288="nulová",J288,0)</f>
        <v>0</v>
      </c>
      <c r="BJ288" s="19" t="s">
        <v>80</v>
      </c>
      <c r="BK288" s="187">
        <f>ROUND(I288*H288,2)</f>
        <v>0</v>
      </c>
      <c r="BL288" s="19" t="s">
        <v>457</v>
      </c>
      <c r="BM288" s="186" t="s">
        <v>458</v>
      </c>
    </row>
    <row r="289" spans="1:65" s="2" customFormat="1">
      <c r="A289" s="36"/>
      <c r="B289" s="37"/>
      <c r="C289" s="38"/>
      <c r="D289" s="214" t="s">
        <v>158</v>
      </c>
      <c r="E289" s="38"/>
      <c r="F289" s="215" t="s">
        <v>459</v>
      </c>
      <c r="G289" s="38"/>
      <c r="H289" s="38"/>
      <c r="I289" s="190"/>
      <c r="J289" s="38"/>
      <c r="K289" s="38"/>
      <c r="L289" s="41"/>
      <c r="M289" s="191"/>
      <c r="N289" s="192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158</v>
      </c>
      <c r="AU289" s="19" t="s">
        <v>82</v>
      </c>
    </row>
    <row r="290" spans="1:65" s="2" customFormat="1" ht="19.5">
      <c r="A290" s="36"/>
      <c r="B290" s="37"/>
      <c r="C290" s="38"/>
      <c r="D290" s="188" t="s">
        <v>138</v>
      </c>
      <c r="E290" s="38"/>
      <c r="F290" s="189" t="s">
        <v>460</v>
      </c>
      <c r="G290" s="38"/>
      <c r="H290" s="38"/>
      <c r="I290" s="190"/>
      <c r="J290" s="38"/>
      <c r="K290" s="38"/>
      <c r="L290" s="41"/>
      <c r="M290" s="191"/>
      <c r="N290" s="192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138</v>
      </c>
      <c r="AU290" s="19" t="s">
        <v>82</v>
      </c>
    </row>
    <row r="291" spans="1:65" s="12" customFormat="1" ht="22.9" customHeight="1">
      <c r="B291" s="159"/>
      <c r="C291" s="160"/>
      <c r="D291" s="161" t="s">
        <v>71</v>
      </c>
      <c r="E291" s="173" t="s">
        <v>461</v>
      </c>
      <c r="F291" s="173" t="s">
        <v>462</v>
      </c>
      <c r="G291" s="160"/>
      <c r="H291" s="160"/>
      <c r="I291" s="163"/>
      <c r="J291" s="174">
        <f>BK291</f>
        <v>0</v>
      </c>
      <c r="K291" s="160"/>
      <c r="L291" s="165"/>
      <c r="M291" s="166"/>
      <c r="N291" s="167"/>
      <c r="O291" s="167"/>
      <c r="P291" s="168">
        <f>SUM(P292:P314)</f>
        <v>0</v>
      </c>
      <c r="Q291" s="167"/>
      <c r="R291" s="168">
        <f>SUM(R292:R314)</f>
        <v>1.4700000000000004E-3</v>
      </c>
      <c r="S291" s="167"/>
      <c r="T291" s="169">
        <f>SUM(T292:T314)</f>
        <v>0</v>
      </c>
      <c r="AR291" s="170" t="s">
        <v>82</v>
      </c>
      <c r="AT291" s="171" t="s">
        <v>71</v>
      </c>
      <c r="AU291" s="171" t="s">
        <v>80</v>
      </c>
      <c r="AY291" s="170" t="s">
        <v>121</v>
      </c>
      <c r="BK291" s="172">
        <f>SUM(BK292:BK314)</f>
        <v>0</v>
      </c>
    </row>
    <row r="292" spans="1:65" s="2" customFormat="1" ht="16.5" customHeight="1">
      <c r="A292" s="36"/>
      <c r="B292" s="37"/>
      <c r="C292" s="175" t="s">
        <v>463</v>
      </c>
      <c r="D292" s="175" t="s">
        <v>124</v>
      </c>
      <c r="E292" s="176" t="s">
        <v>464</v>
      </c>
      <c r="F292" s="177" t="s">
        <v>465</v>
      </c>
      <c r="G292" s="178" t="s">
        <v>177</v>
      </c>
      <c r="H292" s="179">
        <v>30</v>
      </c>
      <c r="I292" s="180"/>
      <c r="J292" s="181">
        <f>ROUND(I292*H292,2)</f>
        <v>0</v>
      </c>
      <c r="K292" s="177" t="s">
        <v>156</v>
      </c>
      <c r="L292" s="41"/>
      <c r="M292" s="182" t="s">
        <v>19</v>
      </c>
      <c r="N292" s="183" t="s">
        <v>43</v>
      </c>
      <c r="O292" s="66"/>
      <c r="P292" s="184">
        <f>O292*H292</f>
        <v>0</v>
      </c>
      <c r="Q292" s="184">
        <v>0</v>
      </c>
      <c r="R292" s="184">
        <f>Q292*H292</f>
        <v>0</v>
      </c>
      <c r="S292" s="184">
        <v>0</v>
      </c>
      <c r="T292" s="185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6" t="s">
        <v>128</v>
      </c>
      <c r="AT292" s="186" t="s">
        <v>124</v>
      </c>
      <c r="AU292" s="186" t="s">
        <v>82</v>
      </c>
      <c r="AY292" s="19" t="s">
        <v>121</v>
      </c>
      <c r="BE292" s="187">
        <f>IF(N292="základní",J292,0)</f>
        <v>0</v>
      </c>
      <c r="BF292" s="187">
        <f>IF(N292="snížená",J292,0)</f>
        <v>0</v>
      </c>
      <c r="BG292" s="187">
        <f>IF(N292="zákl. přenesená",J292,0)</f>
        <v>0</v>
      </c>
      <c r="BH292" s="187">
        <f>IF(N292="sníž. přenesená",J292,0)</f>
        <v>0</v>
      </c>
      <c r="BI292" s="187">
        <f>IF(N292="nulová",J292,0)</f>
        <v>0</v>
      </c>
      <c r="BJ292" s="19" t="s">
        <v>80</v>
      </c>
      <c r="BK292" s="187">
        <f>ROUND(I292*H292,2)</f>
        <v>0</v>
      </c>
      <c r="BL292" s="19" t="s">
        <v>128</v>
      </c>
      <c r="BM292" s="186" t="s">
        <v>466</v>
      </c>
    </row>
    <row r="293" spans="1:65" s="2" customFormat="1">
      <c r="A293" s="36"/>
      <c r="B293" s="37"/>
      <c r="C293" s="38"/>
      <c r="D293" s="214" t="s">
        <v>158</v>
      </c>
      <c r="E293" s="38"/>
      <c r="F293" s="215" t="s">
        <v>467</v>
      </c>
      <c r="G293" s="38"/>
      <c r="H293" s="38"/>
      <c r="I293" s="190"/>
      <c r="J293" s="38"/>
      <c r="K293" s="38"/>
      <c r="L293" s="41"/>
      <c r="M293" s="191"/>
      <c r="N293" s="192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158</v>
      </c>
      <c r="AU293" s="19" t="s">
        <v>82</v>
      </c>
    </row>
    <row r="294" spans="1:65" s="13" customFormat="1">
      <c r="B294" s="193"/>
      <c r="C294" s="194"/>
      <c r="D294" s="188" t="s">
        <v>148</v>
      </c>
      <c r="E294" s="195" t="s">
        <v>19</v>
      </c>
      <c r="F294" s="196" t="s">
        <v>468</v>
      </c>
      <c r="G294" s="194"/>
      <c r="H294" s="195" t="s">
        <v>19</v>
      </c>
      <c r="I294" s="197"/>
      <c r="J294" s="194"/>
      <c r="K294" s="194"/>
      <c r="L294" s="198"/>
      <c r="M294" s="199"/>
      <c r="N294" s="200"/>
      <c r="O294" s="200"/>
      <c r="P294" s="200"/>
      <c r="Q294" s="200"/>
      <c r="R294" s="200"/>
      <c r="S294" s="200"/>
      <c r="T294" s="201"/>
      <c r="AT294" s="202" t="s">
        <v>148</v>
      </c>
      <c r="AU294" s="202" t="s">
        <v>82</v>
      </c>
      <c r="AV294" s="13" t="s">
        <v>80</v>
      </c>
      <c r="AW294" s="13" t="s">
        <v>34</v>
      </c>
      <c r="AX294" s="13" t="s">
        <v>72</v>
      </c>
      <c r="AY294" s="202" t="s">
        <v>121</v>
      </c>
    </row>
    <row r="295" spans="1:65" s="14" customFormat="1">
      <c r="B295" s="203"/>
      <c r="C295" s="204"/>
      <c r="D295" s="188" t="s">
        <v>148</v>
      </c>
      <c r="E295" s="205" t="s">
        <v>19</v>
      </c>
      <c r="F295" s="206" t="s">
        <v>8</v>
      </c>
      <c r="G295" s="204"/>
      <c r="H295" s="207">
        <v>15</v>
      </c>
      <c r="I295" s="208"/>
      <c r="J295" s="204"/>
      <c r="K295" s="204"/>
      <c r="L295" s="209"/>
      <c r="M295" s="210"/>
      <c r="N295" s="211"/>
      <c r="O295" s="211"/>
      <c r="P295" s="211"/>
      <c r="Q295" s="211"/>
      <c r="R295" s="211"/>
      <c r="S295" s="211"/>
      <c r="T295" s="212"/>
      <c r="AT295" s="213" t="s">
        <v>148</v>
      </c>
      <c r="AU295" s="213" t="s">
        <v>82</v>
      </c>
      <c r="AV295" s="14" t="s">
        <v>82</v>
      </c>
      <c r="AW295" s="14" t="s">
        <v>34</v>
      </c>
      <c r="AX295" s="14" t="s">
        <v>72</v>
      </c>
      <c r="AY295" s="213" t="s">
        <v>121</v>
      </c>
    </row>
    <row r="296" spans="1:65" s="13" customFormat="1">
      <c r="B296" s="193"/>
      <c r="C296" s="194"/>
      <c r="D296" s="188" t="s">
        <v>148</v>
      </c>
      <c r="E296" s="195" t="s">
        <v>19</v>
      </c>
      <c r="F296" s="196" t="s">
        <v>469</v>
      </c>
      <c r="G296" s="194"/>
      <c r="H296" s="195" t="s">
        <v>19</v>
      </c>
      <c r="I296" s="197"/>
      <c r="J296" s="194"/>
      <c r="K296" s="194"/>
      <c r="L296" s="198"/>
      <c r="M296" s="199"/>
      <c r="N296" s="200"/>
      <c r="O296" s="200"/>
      <c r="P296" s="200"/>
      <c r="Q296" s="200"/>
      <c r="R296" s="200"/>
      <c r="S296" s="200"/>
      <c r="T296" s="201"/>
      <c r="AT296" s="202" t="s">
        <v>148</v>
      </c>
      <c r="AU296" s="202" t="s">
        <v>82</v>
      </c>
      <c r="AV296" s="13" t="s">
        <v>80</v>
      </c>
      <c r="AW296" s="13" t="s">
        <v>34</v>
      </c>
      <c r="AX296" s="13" t="s">
        <v>72</v>
      </c>
      <c r="AY296" s="202" t="s">
        <v>121</v>
      </c>
    </row>
    <row r="297" spans="1:65" s="14" customFormat="1">
      <c r="B297" s="203"/>
      <c r="C297" s="204"/>
      <c r="D297" s="188" t="s">
        <v>148</v>
      </c>
      <c r="E297" s="205" t="s">
        <v>19</v>
      </c>
      <c r="F297" s="206" t="s">
        <v>8</v>
      </c>
      <c r="G297" s="204"/>
      <c r="H297" s="207">
        <v>15</v>
      </c>
      <c r="I297" s="208"/>
      <c r="J297" s="204"/>
      <c r="K297" s="204"/>
      <c r="L297" s="209"/>
      <c r="M297" s="210"/>
      <c r="N297" s="211"/>
      <c r="O297" s="211"/>
      <c r="P297" s="211"/>
      <c r="Q297" s="211"/>
      <c r="R297" s="211"/>
      <c r="S297" s="211"/>
      <c r="T297" s="212"/>
      <c r="AT297" s="213" t="s">
        <v>148</v>
      </c>
      <c r="AU297" s="213" t="s">
        <v>82</v>
      </c>
      <c r="AV297" s="14" t="s">
        <v>82</v>
      </c>
      <c r="AW297" s="14" t="s">
        <v>34</v>
      </c>
      <c r="AX297" s="14" t="s">
        <v>72</v>
      </c>
      <c r="AY297" s="213" t="s">
        <v>121</v>
      </c>
    </row>
    <row r="298" spans="1:65" s="15" customFormat="1">
      <c r="B298" s="216"/>
      <c r="C298" s="217"/>
      <c r="D298" s="188" t="s">
        <v>148</v>
      </c>
      <c r="E298" s="218" t="s">
        <v>19</v>
      </c>
      <c r="F298" s="219" t="s">
        <v>197</v>
      </c>
      <c r="G298" s="217"/>
      <c r="H298" s="220">
        <v>30</v>
      </c>
      <c r="I298" s="221"/>
      <c r="J298" s="217"/>
      <c r="K298" s="217"/>
      <c r="L298" s="222"/>
      <c r="M298" s="223"/>
      <c r="N298" s="224"/>
      <c r="O298" s="224"/>
      <c r="P298" s="224"/>
      <c r="Q298" s="224"/>
      <c r="R298" s="224"/>
      <c r="S298" s="224"/>
      <c r="T298" s="225"/>
      <c r="AT298" s="226" t="s">
        <v>148</v>
      </c>
      <c r="AU298" s="226" t="s">
        <v>82</v>
      </c>
      <c r="AV298" s="15" t="s">
        <v>136</v>
      </c>
      <c r="AW298" s="15" t="s">
        <v>34</v>
      </c>
      <c r="AX298" s="15" t="s">
        <v>80</v>
      </c>
      <c r="AY298" s="226" t="s">
        <v>121</v>
      </c>
    </row>
    <row r="299" spans="1:65" s="2" customFormat="1" ht="16.5" customHeight="1">
      <c r="A299" s="36"/>
      <c r="B299" s="37"/>
      <c r="C299" s="227" t="s">
        <v>470</v>
      </c>
      <c r="D299" s="227" t="s">
        <v>265</v>
      </c>
      <c r="E299" s="228" t="s">
        <v>471</v>
      </c>
      <c r="F299" s="229" t="s">
        <v>472</v>
      </c>
      <c r="G299" s="230" t="s">
        <v>177</v>
      </c>
      <c r="H299" s="231">
        <v>15</v>
      </c>
      <c r="I299" s="232"/>
      <c r="J299" s="233">
        <f>ROUND(I299*H299,2)</f>
        <v>0</v>
      </c>
      <c r="K299" s="229" t="s">
        <v>156</v>
      </c>
      <c r="L299" s="234"/>
      <c r="M299" s="235" t="s">
        <v>19</v>
      </c>
      <c r="N299" s="236" t="s">
        <v>43</v>
      </c>
      <c r="O299" s="66"/>
      <c r="P299" s="184">
        <f>O299*H299</f>
        <v>0</v>
      </c>
      <c r="Q299" s="184">
        <v>4.0000000000000003E-5</v>
      </c>
      <c r="R299" s="184">
        <f>Q299*H299</f>
        <v>6.0000000000000006E-4</v>
      </c>
      <c r="S299" s="184">
        <v>0</v>
      </c>
      <c r="T299" s="185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6" t="s">
        <v>275</v>
      </c>
      <c r="AT299" s="186" t="s">
        <v>265</v>
      </c>
      <c r="AU299" s="186" t="s">
        <v>82</v>
      </c>
      <c r="AY299" s="19" t="s">
        <v>121</v>
      </c>
      <c r="BE299" s="187">
        <f>IF(N299="základní",J299,0)</f>
        <v>0</v>
      </c>
      <c r="BF299" s="187">
        <f>IF(N299="snížená",J299,0)</f>
        <v>0</v>
      </c>
      <c r="BG299" s="187">
        <f>IF(N299="zákl. přenesená",J299,0)</f>
        <v>0</v>
      </c>
      <c r="BH299" s="187">
        <f>IF(N299="sníž. přenesená",J299,0)</f>
        <v>0</v>
      </c>
      <c r="BI299" s="187">
        <f>IF(N299="nulová",J299,0)</f>
        <v>0</v>
      </c>
      <c r="BJ299" s="19" t="s">
        <v>80</v>
      </c>
      <c r="BK299" s="187">
        <f>ROUND(I299*H299,2)</f>
        <v>0</v>
      </c>
      <c r="BL299" s="19" t="s">
        <v>128</v>
      </c>
      <c r="BM299" s="186" t="s">
        <v>473</v>
      </c>
    </row>
    <row r="300" spans="1:65" s="14" customFormat="1">
      <c r="B300" s="203"/>
      <c r="C300" s="204"/>
      <c r="D300" s="188" t="s">
        <v>148</v>
      </c>
      <c r="E300" s="204"/>
      <c r="F300" s="206" t="s">
        <v>474</v>
      </c>
      <c r="G300" s="204"/>
      <c r="H300" s="207">
        <v>15</v>
      </c>
      <c r="I300" s="208"/>
      <c r="J300" s="204"/>
      <c r="K300" s="204"/>
      <c r="L300" s="209"/>
      <c r="M300" s="210"/>
      <c r="N300" s="211"/>
      <c r="O300" s="211"/>
      <c r="P300" s="211"/>
      <c r="Q300" s="211"/>
      <c r="R300" s="211"/>
      <c r="S300" s="211"/>
      <c r="T300" s="212"/>
      <c r="AT300" s="213" t="s">
        <v>148</v>
      </c>
      <c r="AU300" s="213" t="s">
        <v>82</v>
      </c>
      <c r="AV300" s="14" t="s">
        <v>82</v>
      </c>
      <c r="AW300" s="14" t="s">
        <v>4</v>
      </c>
      <c r="AX300" s="14" t="s">
        <v>80</v>
      </c>
      <c r="AY300" s="213" t="s">
        <v>121</v>
      </c>
    </row>
    <row r="301" spans="1:65" s="2" customFormat="1" ht="16.5" customHeight="1">
      <c r="A301" s="36"/>
      <c r="B301" s="37"/>
      <c r="C301" s="175" t="s">
        <v>475</v>
      </c>
      <c r="D301" s="175" t="s">
        <v>124</v>
      </c>
      <c r="E301" s="176" t="s">
        <v>476</v>
      </c>
      <c r="F301" s="177" t="s">
        <v>477</v>
      </c>
      <c r="G301" s="178" t="s">
        <v>127</v>
      </c>
      <c r="H301" s="179">
        <v>2</v>
      </c>
      <c r="I301" s="180"/>
      <c r="J301" s="181">
        <f>ROUND(I301*H301,2)</f>
        <v>0</v>
      </c>
      <c r="K301" s="177" t="s">
        <v>19</v>
      </c>
      <c r="L301" s="41"/>
      <c r="M301" s="182" t="s">
        <v>19</v>
      </c>
      <c r="N301" s="183" t="s">
        <v>43</v>
      </c>
      <c r="O301" s="66"/>
      <c r="P301" s="184">
        <f>O301*H301</f>
        <v>0</v>
      </c>
      <c r="Q301" s="184">
        <v>0</v>
      </c>
      <c r="R301" s="184">
        <f>Q301*H301</f>
        <v>0</v>
      </c>
      <c r="S301" s="184">
        <v>0</v>
      </c>
      <c r="T301" s="185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6" t="s">
        <v>136</v>
      </c>
      <c r="AT301" s="186" t="s">
        <v>124</v>
      </c>
      <c r="AU301" s="186" t="s">
        <v>82</v>
      </c>
      <c r="AY301" s="19" t="s">
        <v>121</v>
      </c>
      <c r="BE301" s="187">
        <f>IF(N301="základní",J301,0)</f>
        <v>0</v>
      </c>
      <c r="BF301" s="187">
        <f>IF(N301="snížená",J301,0)</f>
        <v>0</v>
      </c>
      <c r="BG301" s="187">
        <f>IF(N301="zákl. přenesená",J301,0)</f>
        <v>0</v>
      </c>
      <c r="BH301" s="187">
        <f>IF(N301="sníž. přenesená",J301,0)</f>
        <v>0</v>
      </c>
      <c r="BI301" s="187">
        <f>IF(N301="nulová",J301,0)</f>
        <v>0</v>
      </c>
      <c r="BJ301" s="19" t="s">
        <v>80</v>
      </c>
      <c r="BK301" s="187">
        <f>ROUND(I301*H301,2)</f>
        <v>0</v>
      </c>
      <c r="BL301" s="19" t="s">
        <v>136</v>
      </c>
      <c r="BM301" s="186" t="s">
        <v>478</v>
      </c>
    </row>
    <row r="302" spans="1:65" s="2" customFormat="1" ht="16.5" customHeight="1">
      <c r="A302" s="36"/>
      <c r="B302" s="37"/>
      <c r="C302" s="227" t="s">
        <v>479</v>
      </c>
      <c r="D302" s="227" t="s">
        <v>265</v>
      </c>
      <c r="E302" s="228" t="s">
        <v>480</v>
      </c>
      <c r="F302" s="229" t="s">
        <v>481</v>
      </c>
      <c r="G302" s="230" t="s">
        <v>127</v>
      </c>
      <c r="H302" s="231">
        <v>2</v>
      </c>
      <c r="I302" s="232"/>
      <c r="J302" s="233">
        <f>ROUND(I302*H302,2)</f>
        <v>0</v>
      </c>
      <c r="K302" s="229" t="s">
        <v>19</v>
      </c>
      <c r="L302" s="234"/>
      <c r="M302" s="235" t="s">
        <v>19</v>
      </c>
      <c r="N302" s="236" t="s">
        <v>43</v>
      </c>
      <c r="O302" s="66"/>
      <c r="P302" s="184">
        <f>O302*H302</f>
        <v>0</v>
      </c>
      <c r="Q302" s="184">
        <v>0</v>
      </c>
      <c r="R302" s="184">
        <f>Q302*H302</f>
        <v>0</v>
      </c>
      <c r="S302" s="184">
        <v>0</v>
      </c>
      <c r="T302" s="185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6" t="s">
        <v>168</v>
      </c>
      <c r="AT302" s="186" t="s">
        <v>265</v>
      </c>
      <c r="AU302" s="186" t="s">
        <v>82</v>
      </c>
      <c r="AY302" s="19" t="s">
        <v>121</v>
      </c>
      <c r="BE302" s="187">
        <f>IF(N302="základní",J302,0)</f>
        <v>0</v>
      </c>
      <c r="BF302" s="187">
        <f>IF(N302="snížená",J302,0)</f>
        <v>0</v>
      </c>
      <c r="BG302" s="187">
        <f>IF(N302="zákl. přenesená",J302,0)</f>
        <v>0</v>
      </c>
      <c r="BH302" s="187">
        <f>IF(N302="sníž. přenesená",J302,0)</f>
        <v>0</v>
      </c>
      <c r="BI302" s="187">
        <f>IF(N302="nulová",J302,0)</f>
        <v>0</v>
      </c>
      <c r="BJ302" s="19" t="s">
        <v>80</v>
      </c>
      <c r="BK302" s="187">
        <f>ROUND(I302*H302,2)</f>
        <v>0</v>
      </c>
      <c r="BL302" s="19" t="s">
        <v>136</v>
      </c>
      <c r="BM302" s="186" t="s">
        <v>482</v>
      </c>
    </row>
    <row r="303" spans="1:65" s="2" customFormat="1" ht="24.2" customHeight="1">
      <c r="A303" s="36"/>
      <c r="B303" s="37"/>
      <c r="C303" s="175" t="s">
        <v>483</v>
      </c>
      <c r="D303" s="175" t="s">
        <v>124</v>
      </c>
      <c r="E303" s="176" t="s">
        <v>484</v>
      </c>
      <c r="F303" s="177" t="s">
        <v>485</v>
      </c>
      <c r="G303" s="178" t="s">
        <v>177</v>
      </c>
      <c r="H303" s="179">
        <v>4</v>
      </c>
      <c r="I303" s="180"/>
      <c r="J303" s="181">
        <f>ROUND(I303*H303,2)</f>
        <v>0</v>
      </c>
      <c r="K303" s="177" t="s">
        <v>156</v>
      </c>
      <c r="L303" s="41"/>
      <c r="M303" s="182" t="s">
        <v>19</v>
      </c>
      <c r="N303" s="183" t="s">
        <v>43</v>
      </c>
      <c r="O303" s="66"/>
      <c r="P303" s="184">
        <f>O303*H303</f>
        <v>0</v>
      </c>
      <c r="Q303" s="184">
        <v>0</v>
      </c>
      <c r="R303" s="184">
        <f>Q303*H303</f>
        <v>0</v>
      </c>
      <c r="S303" s="184">
        <v>0</v>
      </c>
      <c r="T303" s="185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6" t="s">
        <v>128</v>
      </c>
      <c r="AT303" s="186" t="s">
        <v>124</v>
      </c>
      <c r="AU303" s="186" t="s">
        <v>82</v>
      </c>
      <c r="AY303" s="19" t="s">
        <v>121</v>
      </c>
      <c r="BE303" s="187">
        <f>IF(N303="základní",J303,0)</f>
        <v>0</v>
      </c>
      <c r="BF303" s="187">
        <f>IF(N303="snížená",J303,0)</f>
        <v>0</v>
      </c>
      <c r="BG303" s="187">
        <f>IF(N303="zákl. přenesená",J303,0)</f>
        <v>0</v>
      </c>
      <c r="BH303" s="187">
        <f>IF(N303="sníž. přenesená",J303,0)</f>
        <v>0</v>
      </c>
      <c r="BI303" s="187">
        <f>IF(N303="nulová",J303,0)</f>
        <v>0</v>
      </c>
      <c r="BJ303" s="19" t="s">
        <v>80</v>
      </c>
      <c r="BK303" s="187">
        <f>ROUND(I303*H303,2)</f>
        <v>0</v>
      </c>
      <c r="BL303" s="19" t="s">
        <v>128</v>
      </c>
      <c r="BM303" s="186" t="s">
        <v>486</v>
      </c>
    </row>
    <row r="304" spans="1:65" s="2" customFormat="1">
      <c r="A304" s="36"/>
      <c r="B304" s="37"/>
      <c r="C304" s="38"/>
      <c r="D304" s="214" t="s">
        <v>158</v>
      </c>
      <c r="E304" s="38"/>
      <c r="F304" s="215" t="s">
        <v>487</v>
      </c>
      <c r="G304" s="38"/>
      <c r="H304" s="38"/>
      <c r="I304" s="190"/>
      <c r="J304" s="38"/>
      <c r="K304" s="38"/>
      <c r="L304" s="41"/>
      <c r="M304" s="191"/>
      <c r="N304" s="192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158</v>
      </c>
      <c r="AU304" s="19" t="s">
        <v>82</v>
      </c>
    </row>
    <row r="305" spans="1:65" s="14" customFormat="1">
      <c r="B305" s="203"/>
      <c r="C305" s="204"/>
      <c r="D305" s="188" t="s">
        <v>148</v>
      </c>
      <c r="E305" s="205" t="s">
        <v>19</v>
      </c>
      <c r="F305" s="206" t="s">
        <v>136</v>
      </c>
      <c r="G305" s="204"/>
      <c r="H305" s="207">
        <v>4</v>
      </c>
      <c r="I305" s="208"/>
      <c r="J305" s="204"/>
      <c r="K305" s="204"/>
      <c r="L305" s="209"/>
      <c r="M305" s="210"/>
      <c r="N305" s="211"/>
      <c r="O305" s="211"/>
      <c r="P305" s="211"/>
      <c r="Q305" s="211"/>
      <c r="R305" s="211"/>
      <c r="S305" s="211"/>
      <c r="T305" s="212"/>
      <c r="AT305" s="213" t="s">
        <v>148</v>
      </c>
      <c r="AU305" s="213" t="s">
        <v>82</v>
      </c>
      <c r="AV305" s="14" t="s">
        <v>82</v>
      </c>
      <c r="AW305" s="14" t="s">
        <v>34</v>
      </c>
      <c r="AX305" s="14" t="s">
        <v>80</v>
      </c>
      <c r="AY305" s="213" t="s">
        <v>121</v>
      </c>
    </row>
    <row r="306" spans="1:65" s="2" customFormat="1" ht="16.5" customHeight="1">
      <c r="A306" s="36"/>
      <c r="B306" s="37"/>
      <c r="C306" s="227" t="s">
        <v>488</v>
      </c>
      <c r="D306" s="227" t="s">
        <v>265</v>
      </c>
      <c r="E306" s="228" t="s">
        <v>489</v>
      </c>
      <c r="F306" s="229" t="s">
        <v>490</v>
      </c>
      <c r="G306" s="230" t="s">
        <v>177</v>
      </c>
      <c r="H306" s="231">
        <v>4</v>
      </c>
      <c r="I306" s="232"/>
      <c r="J306" s="233">
        <f>ROUND(I306*H306,2)</f>
        <v>0</v>
      </c>
      <c r="K306" s="229" t="s">
        <v>19</v>
      </c>
      <c r="L306" s="234"/>
      <c r="M306" s="235" t="s">
        <v>19</v>
      </c>
      <c r="N306" s="236" t="s">
        <v>43</v>
      </c>
      <c r="O306" s="66"/>
      <c r="P306" s="184">
        <f>O306*H306</f>
        <v>0</v>
      </c>
      <c r="Q306" s="184">
        <v>1.6000000000000001E-4</v>
      </c>
      <c r="R306" s="184">
        <f>Q306*H306</f>
        <v>6.4000000000000005E-4</v>
      </c>
      <c r="S306" s="184">
        <v>0</v>
      </c>
      <c r="T306" s="185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6" t="s">
        <v>275</v>
      </c>
      <c r="AT306" s="186" t="s">
        <v>265</v>
      </c>
      <c r="AU306" s="186" t="s">
        <v>82</v>
      </c>
      <c r="AY306" s="19" t="s">
        <v>121</v>
      </c>
      <c r="BE306" s="187">
        <f>IF(N306="základní",J306,0)</f>
        <v>0</v>
      </c>
      <c r="BF306" s="187">
        <f>IF(N306="snížená",J306,0)</f>
        <v>0</v>
      </c>
      <c r="BG306" s="187">
        <f>IF(N306="zákl. přenesená",J306,0)</f>
        <v>0</v>
      </c>
      <c r="BH306" s="187">
        <f>IF(N306="sníž. přenesená",J306,0)</f>
        <v>0</v>
      </c>
      <c r="BI306" s="187">
        <f>IF(N306="nulová",J306,0)</f>
        <v>0</v>
      </c>
      <c r="BJ306" s="19" t="s">
        <v>80</v>
      </c>
      <c r="BK306" s="187">
        <f>ROUND(I306*H306,2)</f>
        <v>0</v>
      </c>
      <c r="BL306" s="19" t="s">
        <v>128</v>
      </c>
      <c r="BM306" s="186" t="s">
        <v>491</v>
      </c>
    </row>
    <row r="307" spans="1:65" s="2" customFormat="1" ht="16.5" customHeight="1">
      <c r="A307" s="36"/>
      <c r="B307" s="37"/>
      <c r="C307" s="227" t="s">
        <v>492</v>
      </c>
      <c r="D307" s="227" t="s">
        <v>265</v>
      </c>
      <c r="E307" s="228" t="s">
        <v>493</v>
      </c>
      <c r="F307" s="229" t="s">
        <v>494</v>
      </c>
      <c r="G307" s="230" t="s">
        <v>127</v>
      </c>
      <c r="H307" s="231">
        <v>6</v>
      </c>
      <c r="I307" s="232"/>
      <c r="J307" s="233">
        <f>ROUND(I307*H307,2)</f>
        <v>0</v>
      </c>
      <c r="K307" s="229" t="s">
        <v>19</v>
      </c>
      <c r="L307" s="234"/>
      <c r="M307" s="235" t="s">
        <v>19</v>
      </c>
      <c r="N307" s="236" t="s">
        <v>43</v>
      </c>
      <c r="O307" s="66"/>
      <c r="P307" s="184">
        <f>O307*H307</f>
        <v>0</v>
      </c>
      <c r="Q307" s="184">
        <v>0</v>
      </c>
      <c r="R307" s="184">
        <f>Q307*H307</f>
        <v>0</v>
      </c>
      <c r="S307" s="184">
        <v>0</v>
      </c>
      <c r="T307" s="185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6" t="s">
        <v>275</v>
      </c>
      <c r="AT307" s="186" t="s">
        <v>265</v>
      </c>
      <c r="AU307" s="186" t="s">
        <v>82</v>
      </c>
      <c r="AY307" s="19" t="s">
        <v>121</v>
      </c>
      <c r="BE307" s="187">
        <f>IF(N307="základní",J307,0)</f>
        <v>0</v>
      </c>
      <c r="BF307" s="187">
        <f>IF(N307="snížená",J307,0)</f>
        <v>0</v>
      </c>
      <c r="BG307" s="187">
        <f>IF(N307="zákl. přenesená",J307,0)</f>
        <v>0</v>
      </c>
      <c r="BH307" s="187">
        <f>IF(N307="sníž. přenesená",J307,0)</f>
        <v>0</v>
      </c>
      <c r="BI307" s="187">
        <f>IF(N307="nulová",J307,0)</f>
        <v>0</v>
      </c>
      <c r="BJ307" s="19" t="s">
        <v>80</v>
      </c>
      <c r="BK307" s="187">
        <f>ROUND(I307*H307,2)</f>
        <v>0</v>
      </c>
      <c r="BL307" s="19" t="s">
        <v>128</v>
      </c>
      <c r="BM307" s="186" t="s">
        <v>495</v>
      </c>
    </row>
    <row r="308" spans="1:65" s="2" customFormat="1" ht="24.2" customHeight="1">
      <c r="A308" s="36"/>
      <c r="B308" s="37"/>
      <c r="C308" s="175" t="s">
        <v>496</v>
      </c>
      <c r="D308" s="175" t="s">
        <v>124</v>
      </c>
      <c r="E308" s="176" t="s">
        <v>497</v>
      </c>
      <c r="F308" s="177" t="s">
        <v>498</v>
      </c>
      <c r="G308" s="178" t="s">
        <v>192</v>
      </c>
      <c r="H308" s="179">
        <v>1</v>
      </c>
      <c r="I308" s="180"/>
      <c r="J308" s="181">
        <f>ROUND(I308*H308,2)</f>
        <v>0</v>
      </c>
      <c r="K308" s="177" t="s">
        <v>156</v>
      </c>
      <c r="L308" s="41"/>
      <c r="M308" s="182" t="s">
        <v>19</v>
      </c>
      <c r="N308" s="183" t="s">
        <v>43</v>
      </c>
      <c r="O308" s="66"/>
      <c r="P308" s="184">
        <f>O308*H308</f>
        <v>0</v>
      </c>
      <c r="Q308" s="184">
        <v>0</v>
      </c>
      <c r="R308" s="184">
        <f>Q308*H308</f>
        <v>0</v>
      </c>
      <c r="S308" s="184">
        <v>0</v>
      </c>
      <c r="T308" s="185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86" t="s">
        <v>128</v>
      </c>
      <c r="AT308" s="186" t="s">
        <v>124</v>
      </c>
      <c r="AU308" s="186" t="s">
        <v>82</v>
      </c>
      <c r="AY308" s="19" t="s">
        <v>121</v>
      </c>
      <c r="BE308" s="187">
        <f>IF(N308="základní",J308,0)</f>
        <v>0</v>
      </c>
      <c r="BF308" s="187">
        <f>IF(N308="snížená",J308,0)</f>
        <v>0</v>
      </c>
      <c r="BG308" s="187">
        <f>IF(N308="zákl. přenesená",J308,0)</f>
        <v>0</v>
      </c>
      <c r="BH308" s="187">
        <f>IF(N308="sníž. přenesená",J308,0)</f>
        <v>0</v>
      </c>
      <c r="BI308" s="187">
        <f>IF(N308="nulová",J308,0)</f>
        <v>0</v>
      </c>
      <c r="BJ308" s="19" t="s">
        <v>80</v>
      </c>
      <c r="BK308" s="187">
        <f>ROUND(I308*H308,2)</f>
        <v>0</v>
      </c>
      <c r="BL308" s="19" t="s">
        <v>128</v>
      </c>
      <c r="BM308" s="186" t="s">
        <v>499</v>
      </c>
    </row>
    <row r="309" spans="1:65" s="2" customFormat="1">
      <c r="A309" s="36"/>
      <c r="B309" s="37"/>
      <c r="C309" s="38"/>
      <c r="D309" s="214" t="s">
        <v>158</v>
      </c>
      <c r="E309" s="38"/>
      <c r="F309" s="215" t="s">
        <v>500</v>
      </c>
      <c r="G309" s="38"/>
      <c r="H309" s="38"/>
      <c r="I309" s="190"/>
      <c r="J309" s="38"/>
      <c r="K309" s="38"/>
      <c r="L309" s="41"/>
      <c r="M309" s="191"/>
      <c r="N309" s="192"/>
      <c r="O309" s="66"/>
      <c r="P309" s="66"/>
      <c r="Q309" s="66"/>
      <c r="R309" s="66"/>
      <c r="S309" s="66"/>
      <c r="T309" s="67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158</v>
      </c>
      <c r="AU309" s="19" t="s">
        <v>82</v>
      </c>
    </row>
    <row r="310" spans="1:65" s="2" customFormat="1" ht="16.5" customHeight="1">
      <c r="A310" s="36"/>
      <c r="B310" s="37"/>
      <c r="C310" s="227" t="s">
        <v>501</v>
      </c>
      <c r="D310" s="227" t="s">
        <v>265</v>
      </c>
      <c r="E310" s="228" t="s">
        <v>502</v>
      </c>
      <c r="F310" s="229" t="s">
        <v>503</v>
      </c>
      <c r="G310" s="230" t="s">
        <v>127</v>
      </c>
      <c r="H310" s="231">
        <v>1</v>
      </c>
      <c r="I310" s="232"/>
      <c r="J310" s="233">
        <f>ROUND(I310*H310,2)</f>
        <v>0</v>
      </c>
      <c r="K310" s="229" t="s">
        <v>19</v>
      </c>
      <c r="L310" s="234"/>
      <c r="M310" s="235" t="s">
        <v>19</v>
      </c>
      <c r="N310" s="236" t="s">
        <v>43</v>
      </c>
      <c r="O310" s="66"/>
      <c r="P310" s="184">
        <f>O310*H310</f>
        <v>0</v>
      </c>
      <c r="Q310" s="184">
        <v>2.0000000000000001E-4</v>
      </c>
      <c r="R310" s="184">
        <f>Q310*H310</f>
        <v>2.0000000000000001E-4</v>
      </c>
      <c r="S310" s="184">
        <v>0</v>
      </c>
      <c r="T310" s="185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6" t="s">
        <v>275</v>
      </c>
      <c r="AT310" s="186" t="s">
        <v>265</v>
      </c>
      <c r="AU310" s="186" t="s">
        <v>82</v>
      </c>
      <c r="AY310" s="19" t="s">
        <v>121</v>
      </c>
      <c r="BE310" s="187">
        <f>IF(N310="základní",J310,0)</f>
        <v>0</v>
      </c>
      <c r="BF310" s="187">
        <f>IF(N310="snížená",J310,0)</f>
        <v>0</v>
      </c>
      <c r="BG310" s="187">
        <f>IF(N310="zákl. přenesená",J310,0)</f>
        <v>0</v>
      </c>
      <c r="BH310" s="187">
        <f>IF(N310="sníž. přenesená",J310,0)</f>
        <v>0</v>
      </c>
      <c r="BI310" s="187">
        <f>IF(N310="nulová",J310,0)</f>
        <v>0</v>
      </c>
      <c r="BJ310" s="19" t="s">
        <v>80</v>
      </c>
      <c r="BK310" s="187">
        <f>ROUND(I310*H310,2)</f>
        <v>0</v>
      </c>
      <c r="BL310" s="19" t="s">
        <v>128</v>
      </c>
      <c r="BM310" s="186" t="s">
        <v>504</v>
      </c>
    </row>
    <row r="311" spans="1:65" s="2" customFormat="1" ht="16.5" customHeight="1">
      <c r="A311" s="36"/>
      <c r="B311" s="37"/>
      <c r="C311" s="175" t="s">
        <v>505</v>
      </c>
      <c r="D311" s="175" t="s">
        <v>124</v>
      </c>
      <c r="E311" s="176" t="s">
        <v>506</v>
      </c>
      <c r="F311" s="177" t="s">
        <v>507</v>
      </c>
      <c r="G311" s="178" t="s">
        <v>192</v>
      </c>
      <c r="H311" s="179">
        <v>1</v>
      </c>
      <c r="I311" s="180"/>
      <c r="J311" s="181">
        <f>ROUND(I311*H311,2)</f>
        <v>0</v>
      </c>
      <c r="K311" s="177" t="s">
        <v>156</v>
      </c>
      <c r="L311" s="41"/>
      <c r="M311" s="182" t="s">
        <v>19</v>
      </c>
      <c r="N311" s="183" t="s">
        <v>43</v>
      </c>
      <c r="O311" s="66"/>
      <c r="P311" s="184">
        <f>O311*H311</f>
        <v>0</v>
      </c>
      <c r="Q311" s="184">
        <v>0</v>
      </c>
      <c r="R311" s="184">
        <f>Q311*H311</f>
        <v>0</v>
      </c>
      <c r="S311" s="184">
        <v>0</v>
      </c>
      <c r="T311" s="185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86" t="s">
        <v>128</v>
      </c>
      <c r="AT311" s="186" t="s">
        <v>124</v>
      </c>
      <c r="AU311" s="186" t="s">
        <v>82</v>
      </c>
      <c r="AY311" s="19" t="s">
        <v>121</v>
      </c>
      <c r="BE311" s="187">
        <f>IF(N311="základní",J311,0)</f>
        <v>0</v>
      </c>
      <c r="BF311" s="187">
        <f>IF(N311="snížená",J311,0)</f>
        <v>0</v>
      </c>
      <c r="BG311" s="187">
        <f>IF(N311="zákl. přenesená",J311,0)</f>
        <v>0</v>
      </c>
      <c r="BH311" s="187">
        <f>IF(N311="sníž. přenesená",J311,0)</f>
        <v>0</v>
      </c>
      <c r="BI311" s="187">
        <f>IF(N311="nulová",J311,0)</f>
        <v>0</v>
      </c>
      <c r="BJ311" s="19" t="s">
        <v>80</v>
      </c>
      <c r="BK311" s="187">
        <f>ROUND(I311*H311,2)</f>
        <v>0</v>
      </c>
      <c r="BL311" s="19" t="s">
        <v>128</v>
      </c>
      <c r="BM311" s="186" t="s">
        <v>508</v>
      </c>
    </row>
    <row r="312" spans="1:65" s="2" customFormat="1">
      <c r="A312" s="36"/>
      <c r="B312" s="37"/>
      <c r="C312" s="38"/>
      <c r="D312" s="214" t="s">
        <v>158</v>
      </c>
      <c r="E312" s="38"/>
      <c r="F312" s="215" t="s">
        <v>509</v>
      </c>
      <c r="G312" s="38"/>
      <c r="H312" s="38"/>
      <c r="I312" s="190"/>
      <c r="J312" s="38"/>
      <c r="K312" s="38"/>
      <c r="L312" s="41"/>
      <c r="M312" s="191"/>
      <c r="N312" s="192"/>
      <c r="O312" s="66"/>
      <c r="P312" s="66"/>
      <c r="Q312" s="66"/>
      <c r="R312" s="66"/>
      <c r="S312" s="66"/>
      <c r="T312" s="67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9" t="s">
        <v>158</v>
      </c>
      <c r="AU312" s="19" t="s">
        <v>82</v>
      </c>
    </row>
    <row r="313" spans="1:65" s="2" customFormat="1" ht="24.2" customHeight="1">
      <c r="A313" s="36"/>
      <c r="B313" s="37"/>
      <c r="C313" s="175" t="s">
        <v>510</v>
      </c>
      <c r="D313" s="175" t="s">
        <v>124</v>
      </c>
      <c r="E313" s="176" t="s">
        <v>511</v>
      </c>
      <c r="F313" s="177" t="s">
        <v>512</v>
      </c>
      <c r="G313" s="178" t="s">
        <v>192</v>
      </c>
      <c r="H313" s="179">
        <v>1</v>
      </c>
      <c r="I313" s="180"/>
      <c r="J313" s="181">
        <f>ROUND(I313*H313,2)</f>
        <v>0</v>
      </c>
      <c r="K313" s="177" t="s">
        <v>156</v>
      </c>
      <c r="L313" s="41"/>
      <c r="M313" s="182" t="s">
        <v>19</v>
      </c>
      <c r="N313" s="183" t="s">
        <v>43</v>
      </c>
      <c r="O313" s="66"/>
      <c r="P313" s="184">
        <f>O313*H313</f>
        <v>0</v>
      </c>
      <c r="Q313" s="184">
        <v>3.0000000000000001E-5</v>
      </c>
      <c r="R313" s="184">
        <f>Q313*H313</f>
        <v>3.0000000000000001E-5</v>
      </c>
      <c r="S313" s="184">
        <v>0</v>
      </c>
      <c r="T313" s="185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86" t="s">
        <v>128</v>
      </c>
      <c r="AT313" s="186" t="s">
        <v>124</v>
      </c>
      <c r="AU313" s="186" t="s">
        <v>82</v>
      </c>
      <c r="AY313" s="19" t="s">
        <v>121</v>
      </c>
      <c r="BE313" s="187">
        <f>IF(N313="základní",J313,0)</f>
        <v>0</v>
      </c>
      <c r="BF313" s="187">
        <f>IF(N313="snížená",J313,0)</f>
        <v>0</v>
      </c>
      <c r="BG313" s="187">
        <f>IF(N313="zákl. přenesená",J313,0)</f>
        <v>0</v>
      </c>
      <c r="BH313" s="187">
        <f>IF(N313="sníž. přenesená",J313,0)</f>
        <v>0</v>
      </c>
      <c r="BI313" s="187">
        <f>IF(N313="nulová",J313,0)</f>
        <v>0</v>
      </c>
      <c r="BJ313" s="19" t="s">
        <v>80</v>
      </c>
      <c r="BK313" s="187">
        <f>ROUND(I313*H313,2)</f>
        <v>0</v>
      </c>
      <c r="BL313" s="19" t="s">
        <v>128</v>
      </c>
      <c r="BM313" s="186" t="s">
        <v>513</v>
      </c>
    </row>
    <row r="314" spans="1:65" s="2" customFormat="1">
      <c r="A314" s="36"/>
      <c r="B314" s="37"/>
      <c r="C314" s="38"/>
      <c r="D314" s="214" t="s">
        <v>158</v>
      </c>
      <c r="E314" s="38"/>
      <c r="F314" s="215" t="s">
        <v>514</v>
      </c>
      <c r="G314" s="38"/>
      <c r="H314" s="38"/>
      <c r="I314" s="190"/>
      <c r="J314" s="38"/>
      <c r="K314" s="38"/>
      <c r="L314" s="41"/>
      <c r="M314" s="191"/>
      <c r="N314" s="192"/>
      <c r="O314" s="66"/>
      <c r="P314" s="66"/>
      <c r="Q314" s="66"/>
      <c r="R314" s="66"/>
      <c r="S314" s="66"/>
      <c r="T314" s="67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9" t="s">
        <v>158</v>
      </c>
      <c r="AU314" s="19" t="s">
        <v>82</v>
      </c>
    </row>
    <row r="315" spans="1:65" s="12" customFormat="1" ht="25.9" customHeight="1">
      <c r="B315" s="159"/>
      <c r="C315" s="160"/>
      <c r="D315" s="161" t="s">
        <v>71</v>
      </c>
      <c r="E315" s="162" t="s">
        <v>515</v>
      </c>
      <c r="F315" s="162" t="s">
        <v>516</v>
      </c>
      <c r="G315" s="160"/>
      <c r="H315" s="160"/>
      <c r="I315" s="163"/>
      <c r="J315" s="164">
        <f>BK315</f>
        <v>0</v>
      </c>
      <c r="K315" s="160"/>
      <c r="L315" s="165"/>
      <c r="M315" s="166"/>
      <c r="N315" s="167"/>
      <c r="O315" s="167"/>
      <c r="P315" s="168">
        <f>SUM(P316:P319)</f>
        <v>0</v>
      </c>
      <c r="Q315" s="167"/>
      <c r="R315" s="168">
        <f>SUM(R316:R319)</f>
        <v>0</v>
      </c>
      <c r="S315" s="167"/>
      <c r="T315" s="169">
        <f>SUM(T316:T319)</f>
        <v>0</v>
      </c>
      <c r="AR315" s="170" t="s">
        <v>136</v>
      </c>
      <c r="AT315" s="171" t="s">
        <v>71</v>
      </c>
      <c r="AU315" s="171" t="s">
        <v>72</v>
      </c>
      <c r="AY315" s="170" t="s">
        <v>121</v>
      </c>
      <c r="BK315" s="172">
        <f>SUM(BK316:BK319)</f>
        <v>0</v>
      </c>
    </row>
    <row r="316" spans="1:65" s="2" customFormat="1" ht="16.5" customHeight="1">
      <c r="A316" s="36"/>
      <c r="B316" s="37"/>
      <c r="C316" s="175" t="s">
        <v>517</v>
      </c>
      <c r="D316" s="175" t="s">
        <v>124</v>
      </c>
      <c r="E316" s="176" t="s">
        <v>518</v>
      </c>
      <c r="F316" s="177" t="s">
        <v>519</v>
      </c>
      <c r="G316" s="178" t="s">
        <v>520</v>
      </c>
      <c r="H316" s="179">
        <v>3</v>
      </c>
      <c r="I316" s="180"/>
      <c r="J316" s="181">
        <f>ROUND(I316*H316,2)</f>
        <v>0</v>
      </c>
      <c r="K316" s="177" t="s">
        <v>156</v>
      </c>
      <c r="L316" s="41"/>
      <c r="M316" s="182" t="s">
        <v>19</v>
      </c>
      <c r="N316" s="183" t="s">
        <v>43</v>
      </c>
      <c r="O316" s="66"/>
      <c r="P316" s="184">
        <f>O316*H316</f>
        <v>0</v>
      </c>
      <c r="Q316" s="184">
        <v>0</v>
      </c>
      <c r="R316" s="184">
        <f>Q316*H316</f>
        <v>0</v>
      </c>
      <c r="S316" s="184">
        <v>0</v>
      </c>
      <c r="T316" s="185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86" t="s">
        <v>521</v>
      </c>
      <c r="AT316" s="186" t="s">
        <v>124</v>
      </c>
      <c r="AU316" s="186" t="s">
        <v>80</v>
      </c>
      <c r="AY316" s="19" t="s">
        <v>121</v>
      </c>
      <c r="BE316" s="187">
        <f>IF(N316="základní",J316,0)</f>
        <v>0</v>
      </c>
      <c r="BF316" s="187">
        <f>IF(N316="snížená",J316,0)</f>
        <v>0</v>
      </c>
      <c r="BG316" s="187">
        <f>IF(N316="zákl. přenesená",J316,0)</f>
        <v>0</v>
      </c>
      <c r="BH316" s="187">
        <f>IF(N316="sníž. přenesená",J316,0)</f>
        <v>0</v>
      </c>
      <c r="BI316" s="187">
        <f>IF(N316="nulová",J316,0)</f>
        <v>0</v>
      </c>
      <c r="BJ316" s="19" t="s">
        <v>80</v>
      </c>
      <c r="BK316" s="187">
        <f>ROUND(I316*H316,2)</f>
        <v>0</v>
      </c>
      <c r="BL316" s="19" t="s">
        <v>521</v>
      </c>
      <c r="BM316" s="186" t="s">
        <v>522</v>
      </c>
    </row>
    <row r="317" spans="1:65" s="2" customFormat="1">
      <c r="A317" s="36"/>
      <c r="B317" s="37"/>
      <c r="C317" s="38"/>
      <c r="D317" s="214" t="s">
        <v>158</v>
      </c>
      <c r="E317" s="38"/>
      <c r="F317" s="215" t="s">
        <v>523</v>
      </c>
      <c r="G317" s="38"/>
      <c r="H317" s="38"/>
      <c r="I317" s="190"/>
      <c r="J317" s="38"/>
      <c r="K317" s="38"/>
      <c r="L317" s="41"/>
      <c r="M317" s="191"/>
      <c r="N317" s="192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158</v>
      </c>
      <c r="AU317" s="19" t="s">
        <v>80</v>
      </c>
    </row>
    <row r="318" spans="1:65" s="13" customFormat="1">
      <c r="B318" s="193"/>
      <c r="C318" s="194"/>
      <c r="D318" s="188" t="s">
        <v>148</v>
      </c>
      <c r="E318" s="195" t="s">
        <v>19</v>
      </c>
      <c r="F318" s="196" t="s">
        <v>524</v>
      </c>
      <c r="G318" s="194"/>
      <c r="H318" s="195" t="s">
        <v>19</v>
      </c>
      <c r="I318" s="197"/>
      <c r="J318" s="194"/>
      <c r="K318" s="194"/>
      <c r="L318" s="198"/>
      <c r="M318" s="199"/>
      <c r="N318" s="200"/>
      <c r="O318" s="200"/>
      <c r="P318" s="200"/>
      <c r="Q318" s="200"/>
      <c r="R318" s="200"/>
      <c r="S318" s="200"/>
      <c r="T318" s="201"/>
      <c r="AT318" s="202" t="s">
        <v>148</v>
      </c>
      <c r="AU318" s="202" t="s">
        <v>80</v>
      </c>
      <c r="AV318" s="13" t="s">
        <v>80</v>
      </c>
      <c r="AW318" s="13" t="s">
        <v>34</v>
      </c>
      <c r="AX318" s="13" t="s">
        <v>72</v>
      </c>
      <c r="AY318" s="202" t="s">
        <v>121</v>
      </c>
    </row>
    <row r="319" spans="1:65" s="14" customFormat="1">
      <c r="B319" s="203"/>
      <c r="C319" s="204"/>
      <c r="D319" s="188" t="s">
        <v>148</v>
      </c>
      <c r="E319" s="205" t="s">
        <v>19</v>
      </c>
      <c r="F319" s="206" t="s">
        <v>133</v>
      </c>
      <c r="G319" s="204"/>
      <c r="H319" s="207">
        <v>3</v>
      </c>
      <c r="I319" s="208"/>
      <c r="J319" s="204"/>
      <c r="K319" s="204"/>
      <c r="L319" s="209"/>
      <c r="M319" s="210"/>
      <c r="N319" s="211"/>
      <c r="O319" s="211"/>
      <c r="P319" s="211"/>
      <c r="Q319" s="211"/>
      <c r="R319" s="211"/>
      <c r="S319" s="211"/>
      <c r="T319" s="212"/>
      <c r="AT319" s="213" t="s">
        <v>148</v>
      </c>
      <c r="AU319" s="213" t="s">
        <v>80</v>
      </c>
      <c r="AV319" s="14" t="s">
        <v>82</v>
      </c>
      <c r="AW319" s="14" t="s">
        <v>34</v>
      </c>
      <c r="AX319" s="14" t="s">
        <v>80</v>
      </c>
      <c r="AY319" s="213" t="s">
        <v>121</v>
      </c>
    </row>
    <row r="320" spans="1:65" s="12" customFormat="1" ht="25.9" customHeight="1">
      <c r="B320" s="159"/>
      <c r="C320" s="160"/>
      <c r="D320" s="161" t="s">
        <v>71</v>
      </c>
      <c r="E320" s="162" t="s">
        <v>525</v>
      </c>
      <c r="F320" s="162" t="s">
        <v>526</v>
      </c>
      <c r="G320" s="160"/>
      <c r="H320" s="160"/>
      <c r="I320" s="163"/>
      <c r="J320" s="164">
        <f>BK320</f>
        <v>0</v>
      </c>
      <c r="K320" s="160"/>
      <c r="L320" s="165"/>
      <c r="M320" s="166"/>
      <c r="N320" s="167"/>
      <c r="O320" s="167"/>
      <c r="P320" s="168">
        <f>P321+P328+P335+P339</f>
        <v>0</v>
      </c>
      <c r="Q320" s="167"/>
      <c r="R320" s="168">
        <f>R321+R328+R335+R339</f>
        <v>0</v>
      </c>
      <c r="S320" s="167"/>
      <c r="T320" s="169">
        <f>T321+T328+T335+T339</f>
        <v>0</v>
      </c>
      <c r="AR320" s="170" t="s">
        <v>143</v>
      </c>
      <c r="AT320" s="171" t="s">
        <v>71</v>
      </c>
      <c r="AU320" s="171" t="s">
        <v>72</v>
      </c>
      <c r="AY320" s="170" t="s">
        <v>121</v>
      </c>
      <c r="BK320" s="172">
        <f>BK321+BK328+BK335+BK339</f>
        <v>0</v>
      </c>
    </row>
    <row r="321" spans="1:65" s="12" customFormat="1" ht="22.9" customHeight="1">
      <c r="B321" s="159"/>
      <c r="C321" s="160"/>
      <c r="D321" s="161" t="s">
        <v>71</v>
      </c>
      <c r="E321" s="173" t="s">
        <v>527</v>
      </c>
      <c r="F321" s="173" t="s">
        <v>528</v>
      </c>
      <c r="G321" s="160"/>
      <c r="H321" s="160"/>
      <c r="I321" s="163"/>
      <c r="J321" s="174">
        <f>BK321</f>
        <v>0</v>
      </c>
      <c r="K321" s="160"/>
      <c r="L321" s="165"/>
      <c r="M321" s="166"/>
      <c r="N321" s="167"/>
      <c r="O321" s="167"/>
      <c r="P321" s="168">
        <f>SUM(P322:P327)</f>
        <v>0</v>
      </c>
      <c r="Q321" s="167"/>
      <c r="R321" s="168">
        <f>SUM(R322:R327)</f>
        <v>0</v>
      </c>
      <c r="S321" s="167"/>
      <c r="T321" s="169">
        <f>SUM(T322:T327)</f>
        <v>0</v>
      </c>
      <c r="AR321" s="170" t="s">
        <v>143</v>
      </c>
      <c r="AT321" s="171" t="s">
        <v>71</v>
      </c>
      <c r="AU321" s="171" t="s">
        <v>80</v>
      </c>
      <c r="AY321" s="170" t="s">
        <v>121</v>
      </c>
      <c r="BK321" s="172">
        <f>SUM(BK322:BK327)</f>
        <v>0</v>
      </c>
    </row>
    <row r="322" spans="1:65" s="2" customFormat="1" ht="16.5" customHeight="1">
      <c r="A322" s="36"/>
      <c r="B322" s="37"/>
      <c r="C322" s="175" t="s">
        <v>529</v>
      </c>
      <c r="D322" s="175" t="s">
        <v>124</v>
      </c>
      <c r="E322" s="176" t="s">
        <v>530</v>
      </c>
      <c r="F322" s="177" t="s">
        <v>531</v>
      </c>
      <c r="G322" s="178" t="s">
        <v>250</v>
      </c>
      <c r="H322" s="179">
        <v>1</v>
      </c>
      <c r="I322" s="180"/>
      <c r="J322" s="181">
        <f>ROUND(I322*H322,2)</f>
        <v>0</v>
      </c>
      <c r="K322" s="177" t="s">
        <v>156</v>
      </c>
      <c r="L322" s="41"/>
      <c r="M322" s="182" t="s">
        <v>19</v>
      </c>
      <c r="N322" s="183" t="s">
        <v>43</v>
      </c>
      <c r="O322" s="66"/>
      <c r="P322" s="184">
        <f>O322*H322</f>
        <v>0</v>
      </c>
      <c r="Q322" s="184">
        <v>0</v>
      </c>
      <c r="R322" s="184">
        <f>Q322*H322</f>
        <v>0</v>
      </c>
      <c r="S322" s="184">
        <v>0</v>
      </c>
      <c r="T322" s="185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86" t="s">
        <v>457</v>
      </c>
      <c r="AT322" s="186" t="s">
        <v>124</v>
      </c>
      <c r="AU322" s="186" t="s">
        <v>82</v>
      </c>
      <c r="AY322" s="19" t="s">
        <v>121</v>
      </c>
      <c r="BE322" s="187">
        <f>IF(N322="základní",J322,0)</f>
        <v>0</v>
      </c>
      <c r="BF322" s="187">
        <f>IF(N322="snížená",J322,0)</f>
        <v>0</v>
      </c>
      <c r="BG322" s="187">
        <f>IF(N322="zákl. přenesená",J322,0)</f>
        <v>0</v>
      </c>
      <c r="BH322" s="187">
        <f>IF(N322="sníž. přenesená",J322,0)</f>
        <v>0</v>
      </c>
      <c r="BI322" s="187">
        <f>IF(N322="nulová",J322,0)</f>
        <v>0</v>
      </c>
      <c r="BJ322" s="19" t="s">
        <v>80</v>
      </c>
      <c r="BK322" s="187">
        <f>ROUND(I322*H322,2)</f>
        <v>0</v>
      </c>
      <c r="BL322" s="19" t="s">
        <v>457</v>
      </c>
      <c r="BM322" s="186" t="s">
        <v>532</v>
      </c>
    </row>
    <row r="323" spans="1:65" s="2" customFormat="1">
      <c r="A323" s="36"/>
      <c r="B323" s="37"/>
      <c r="C323" s="38"/>
      <c r="D323" s="214" t="s">
        <v>158</v>
      </c>
      <c r="E323" s="38"/>
      <c r="F323" s="215" t="s">
        <v>533</v>
      </c>
      <c r="G323" s="38"/>
      <c r="H323" s="38"/>
      <c r="I323" s="190"/>
      <c r="J323" s="38"/>
      <c r="K323" s="38"/>
      <c r="L323" s="41"/>
      <c r="M323" s="191"/>
      <c r="N323" s="192"/>
      <c r="O323" s="66"/>
      <c r="P323" s="66"/>
      <c r="Q323" s="66"/>
      <c r="R323" s="66"/>
      <c r="S323" s="66"/>
      <c r="T323" s="67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9" t="s">
        <v>158</v>
      </c>
      <c r="AU323" s="19" t="s">
        <v>82</v>
      </c>
    </row>
    <row r="324" spans="1:65" s="2" customFormat="1" ht="48.75">
      <c r="A324" s="36"/>
      <c r="B324" s="37"/>
      <c r="C324" s="38"/>
      <c r="D324" s="188" t="s">
        <v>138</v>
      </c>
      <c r="E324" s="38"/>
      <c r="F324" s="189" t="s">
        <v>534</v>
      </c>
      <c r="G324" s="38"/>
      <c r="H324" s="38"/>
      <c r="I324" s="190"/>
      <c r="J324" s="38"/>
      <c r="K324" s="38"/>
      <c r="L324" s="41"/>
      <c r="M324" s="191"/>
      <c r="N324" s="192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138</v>
      </c>
      <c r="AU324" s="19" t="s">
        <v>82</v>
      </c>
    </row>
    <row r="325" spans="1:65" s="2" customFormat="1" ht="16.5" customHeight="1">
      <c r="A325" s="36"/>
      <c r="B325" s="37"/>
      <c r="C325" s="175" t="s">
        <v>535</v>
      </c>
      <c r="D325" s="175" t="s">
        <v>124</v>
      </c>
      <c r="E325" s="176" t="s">
        <v>536</v>
      </c>
      <c r="F325" s="177" t="s">
        <v>537</v>
      </c>
      <c r="G325" s="178" t="s">
        <v>127</v>
      </c>
      <c r="H325" s="179">
        <v>1</v>
      </c>
      <c r="I325" s="180"/>
      <c r="J325" s="181">
        <f>ROUND(I325*H325,2)</f>
        <v>0</v>
      </c>
      <c r="K325" s="177" t="s">
        <v>156</v>
      </c>
      <c r="L325" s="41"/>
      <c r="M325" s="182" t="s">
        <v>19</v>
      </c>
      <c r="N325" s="183" t="s">
        <v>43</v>
      </c>
      <c r="O325" s="66"/>
      <c r="P325" s="184">
        <f>O325*H325</f>
        <v>0</v>
      </c>
      <c r="Q325" s="184">
        <v>0</v>
      </c>
      <c r="R325" s="184">
        <f>Q325*H325</f>
        <v>0</v>
      </c>
      <c r="S325" s="184">
        <v>0</v>
      </c>
      <c r="T325" s="185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86" t="s">
        <v>457</v>
      </c>
      <c r="AT325" s="186" t="s">
        <v>124</v>
      </c>
      <c r="AU325" s="186" t="s">
        <v>82</v>
      </c>
      <c r="AY325" s="19" t="s">
        <v>121</v>
      </c>
      <c r="BE325" s="187">
        <f>IF(N325="základní",J325,0)</f>
        <v>0</v>
      </c>
      <c r="BF325" s="187">
        <f>IF(N325="snížená",J325,0)</f>
        <v>0</v>
      </c>
      <c r="BG325" s="187">
        <f>IF(N325="zákl. přenesená",J325,0)</f>
        <v>0</v>
      </c>
      <c r="BH325" s="187">
        <f>IF(N325="sníž. přenesená",J325,0)</f>
        <v>0</v>
      </c>
      <c r="BI325" s="187">
        <f>IF(N325="nulová",J325,0)</f>
        <v>0</v>
      </c>
      <c r="BJ325" s="19" t="s">
        <v>80</v>
      </c>
      <c r="BK325" s="187">
        <f>ROUND(I325*H325,2)</f>
        <v>0</v>
      </c>
      <c r="BL325" s="19" t="s">
        <v>457</v>
      </c>
      <c r="BM325" s="186" t="s">
        <v>538</v>
      </c>
    </row>
    <row r="326" spans="1:65" s="2" customFormat="1">
      <c r="A326" s="36"/>
      <c r="B326" s="37"/>
      <c r="C326" s="38"/>
      <c r="D326" s="214" t="s">
        <v>158</v>
      </c>
      <c r="E326" s="38"/>
      <c r="F326" s="215" t="s">
        <v>539</v>
      </c>
      <c r="G326" s="38"/>
      <c r="H326" s="38"/>
      <c r="I326" s="190"/>
      <c r="J326" s="38"/>
      <c r="K326" s="38"/>
      <c r="L326" s="41"/>
      <c r="M326" s="191"/>
      <c r="N326" s="192"/>
      <c r="O326" s="66"/>
      <c r="P326" s="66"/>
      <c r="Q326" s="66"/>
      <c r="R326" s="66"/>
      <c r="S326" s="66"/>
      <c r="T326" s="67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9" t="s">
        <v>158</v>
      </c>
      <c r="AU326" s="19" t="s">
        <v>82</v>
      </c>
    </row>
    <row r="327" spans="1:65" s="2" customFormat="1" ht="19.5">
      <c r="A327" s="36"/>
      <c r="B327" s="37"/>
      <c r="C327" s="38"/>
      <c r="D327" s="188" t="s">
        <v>138</v>
      </c>
      <c r="E327" s="38"/>
      <c r="F327" s="189" t="s">
        <v>540</v>
      </c>
      <c r="G327" s="38"/>
      <c r="H327" s="38"/>
      <c r="I327" s="190"/>
      <c r="J327" s="38"/>
      <c r="K327" s="38"/>
      <c r="L327" s="41"/>
      <c r="M327" s="191"/>
      <c r="N327" s="192"/>
      <c r="O327" s="66"/>
      <c r="P327" s="66"/>
      <c r="Q327" s="66"/>
      <c r="R327" s="66"/>
      <c r="S327" s="66"/>
      <c r="T327" s="67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9" t="s">
        <v>138</v>
      </c>
      <c r="AU327" s="19" t="s">
        <v>82</v>
      </c>
    </row>
    <row r="328" spans="1:65" s="12" customFormat="1" ht="22.9" customHeight="1">
      <c r="B328" s="159"/>
      <c r="C328" s="160"/>
      <c r="D328" s="161" t="s">
        <v>71</v>
      </c>
      <c r="E328" s="173" t="s">
        <v>541</v>
      </c>
      <c r="F328" s="173" t="s">
        <v>542</v>
      </c>
      <c r="G328" s="160"/>
      <c r="H328" s="160"/>
      <c r="I328" s="163"/>
      <c r="J328" s="174">
        <f>BK328</f>
        <v>0</v>
      </c>
      <c r="K328" s="160"/>
      <c r="L328" s="165"/>
      <c r="M328" s="166"/>
      <c r="N328" s="167"/>
      <c r="O328" s="167"/>
      <c r="P328" s="168">
        <f>SUM(P329:P334)</f>
        <v>0</v>
      </c>
      <c r="Q328" s="167"/>
      <c r="R328" s="168">
        <f>SUM(R329:R334)</f>
        <v>0</v>
      </c>
      <c r="S328" s="167"/>
      <c r="T328" s="169">
        <f>SUM(T329:T334)</f>
        <v>0</v>
      </c>
      <c r="AR328" s="170" t="s">
        <v>143</v>
      </c>
      <c r="AT328" s="171" t="s">
        <v>71</v>
      </c>
      <c r="AU328" s="171" t="s">
        <v>80</v>
      </c>
      <c r="AY328" s="170" t="s">
        <v>121</v>
      </c>
      <c r="BK328" s="172">
        <f>SUM(BK329:BK334)</f>
        <v>0</v>
      </c>
    </row>
    <row r="329" spans="1:65" s="2" customFormat="1" ht="16.5" customHeight="1">
      <c r="A329" s="36"/>
      <c r="B329" s="37"/>
      <c r="C329" s="175" t="s">
        <v>543</v>
      </c>
      <c r="D329" s="175" t="s">
        <v>124</v>
      </c>
      <c r="E329" s="176" t="s">
        <v>544</v>
      </c>
      <c r="F329" s="177" t="s">
        <v>545</v>
      </c>
      <c r="G329" s="178" t="s">
        <v>250</v>
      </c>
      <c r="H329" s="179">
        <v>2</v>
      </c>
      <c r="I329" s="180"/>
      <c r="J329" s="181">
        <f>ROUND(I329*H329,2)</f>
        <v>0</v>
      </c>
      <c r="K329" s="177" t="s">
        <v>156</v>
      </c>
      <c r="L329" s="41"/>
      <c r="M329" s="182" t="s">
        <v>19</v>
      </c>
      <c r="N329" s="183" t="s">
        <v>43</v>
      </c>
      <c r="O329" s="66"/>
      <c r="P329" s="184">
        <f>O329*H329</f>
        <v>0</v>
      </c>
      <c r="Q329" s="184">
        <v>0</v>
      </c>
      <c r="R329" s="184">
        <f>Q329*H329</f>
        <v>0</v>
      </c>
      <c r="S329" s="184">
        <v>0</v>
      </c>
      <c r="T329" s="185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86" t="s">
        <v>457</v>
      </c>
      <c r="AT329" s="186" t="s">
        <v>124</v>
      </c>
      <c r="AU329" s="186" t="s">
        <v>82</v>
      </c>
      <c r="AY329" s="19" t="s">
        <v>121</v>
      </c>
      <c r="BE329" s="187">
        <f>IF(N329="základní",J329,0)</f>
        <v>0</v>
      </c>
      <c r="BF329" s="187">
        <f>IF(N329="snížená",J329,0)</f>
        <v>0</v>
      </c>
      <c r="BG329" s="187">
        <f>IF(N329="zákl. přenesená",J329,0)</f>
        <v>0</v>
      </c>
      <c r="BH329" s="187">
        <f>IF(N329="sníž. přenesená",J329,0)</f>
        <v>0</v>
      </c>
      <c r="BI329" s="187">
        <f>IF(N329="nulová",J329,0)</f>
        <v>0</v>
      </c>
      <c r="BJ329" s="19" t="s">
        <v>80</v>
      </c>
      <c r="BK329" s="187">
        <f>ROUND(I329*H329,2)</f>
        <v>0</v>
      </c>
      <c r="BL329" s="19" t="s">
        <v>457</v>
      </c>
      <c r="BM329" s="186" t="s">
        <v>546</v>
      </c>
    </row>
    <row r="330" spans="1:65" s="2" customFormat="1">
      <c r="A330" s="36"/>
      <c r="B330" s="37"/>
      <c r="C330" s="38"/>
      <c r="D330" s="214" t="s">
        <v>158</v>
      </c>
      <c r="E330" s="38"/>
      <c r="F330" s="215" t="s">
        <v>547</v>
      </c>
      <c r="G330" s="38"/>
      <c r="H330" s="38"/>
      <c r="I330" s="190"/>
      <c r="J330" s="38"/>
      <c r="K330" s="38"/>
      <c r="L330" s="41"/>
      <c r="M330" s="191"/>
      <c r="N330" s="192"/>
      <c r="O330" s="66"/>
      <c r="P330" s="66"/>
      <c r="Q330" s="66"/>
      <c r="R330" s="66"/>
      <c r="S330" s="66"/>
      <c r="T330" s="67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9" t="s">
        <v>158</v>
      </c>
      <c r="AU330" s="19" t="s">
        <v>82</v>
      </c>
    </row>
    <row r="331" spans="1:65" s="14" customFormat="1">
      <c r="B331" s="203"/>
      <c r="C331" s="204"/>
      <c r="D331" s="188" t="s">
        <v>148</v>
      </c>
      <c r="E331" s="205" t="s">
        <v>19</v>
      </c>
      <c r="F331" s="206" t="s">
        <v>548</v>
      </c>
      <c r="G331" s="204"/>
      <c r="H331" s="207">
        <v>2</v>
      </c>
      <c r="I331" s="208"/>
      <c r="J331" s="204"/>
      <c r="K331" s="204"/>
      <c r="L331" s="209"/>
      <c r="M331" s="210"/>
      <c r="N331" s="211"/>
      <c r="O331" s="211"/>
      <c r="P331" s="211"/>
      <c r="Q331" s="211"/>
      <c r="R331" s="211"/>
      <c r="S331" s="211"/>
      <c r="T331" s="212"/>
      <c r="AT331" s="213" t="s">
        <v>148</v>
      </c>
      <c r="AU331" s="213" t="s">
        <v>82</v>
      </c>
      <c r="AV331" s="14" t="s">
        <v>82</v>
      </c>
      <c r="AW331" s="14" t="s">
        <v>34</v>
      </c>
      <c r="AX331" s="14" t="s">
        <v>80</v>
      </c>
      <c r="AY331" s="213" t="s">
        <v>121</v>
      </c>
    </row>
    <row r="332" spans="1:65" s="2" customFormat="1" ht="16.5" customHeight="1">
      <c r="A332" s="36"/>
      <c r="B332" s="37"/>
      <c r="C332" s="175" t="s">
        <v>549</v>
      </c>
      <c r="D332" s="175" t="s">
        <v>124</v>
      </c>
      <c r="E332" s="176" t="s">
        <v>550</v>
      </c>
      <c r="F332" s="177" t="s">
        <v>551</v>
      </c>
      <c r="G332" s="178" t="s">
        <v>250</v>
      </c>
      <c r="H332" s="179">
        <v>1</v>
      </c>
      <c r="I332" s="180"/>
      <c r="J332" s="181">
        <f>ROUND(I332*H332,2)</f>
        <v>0</v>
      </c>
      <c r="K332" s="177" t="s">
        <v>156</v>
      </c>
      <c r="L332" s="41"/>
      <c r="M332" s="182" t="s">
        <v>19</v>
      </c>
      <c r="N332" s="183" t="s">
        <v>43</v>
      </c>
      <c r="O332" s="66"/>
      <c r="P332" s="184">
        <f>O332*H332</f>
        <v>0</v>
      </c>
      <c r="Q332" s="184">
        <v>0</v>
      </c>
      <c r="R332" s="184">
        <f>Q332*H332</f>
        <v>0</v>
      </c>
      <c r="S332" s="184">
        <v>0</v>
      </c>
      <c r="T332" s="185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86" t="s">
        <v>457</v>
      </c>
      <c r="AT332" s="186" t="s">
        <v>124</v>
      </c>
      <c r="AU332" s="186" t="s">
        <v>82</v>
      </c>
      <c r="AY332" s="19" t="s">
        <v>121</v>
      </c>
      <c r="BE332" s="187">
        <f>IF(N332="základní",J332,0)</f>
        <v>0</v>
      </c>
      <c r="BF332" s="187">
        <f>IF(N332="snížená",J332,0)</f>
        <v>0</v>
      </c>
      <c r="BG332" s="187">
        <f>IF(N332="zákl. přenesená",J332,0)</f>
        <v>0</v>
      </c>
      <c r="BH332" s="187">
        <f>IF(N332="sníž. přenesená",J332,0)</f>
        <v>0</v>
      </c>
      <c r="BI332" s="187">
        <f>IF(N332="nulová",J332,0)</f>
        <v>0</v>
      </c>
      <c r="BJ332" s="19" t="s">
        <v>80</v>
      </c>
      <c r="BK332" s="187">
        <f>ROUND(I332*H332,2)</f>
        <v>0</v>
      </c>
      <c r="BL332" s="19" t="s">
        <v>457</v>
      </c>
      <c r="BM332" s="186" t="s">
        <v>552</v>
      </c>
    </row>
    <row r="333" spans="1:65" s="2" customFormat="1">
      <c r="A333" s="36"/>
      <c r="B333" s="37"/>
      <c r="C333" s="38"/>
      <c r="D333" s="214" t="s">
        <v>158</v>
      </c>
      <c r="E333" s="38"/>
      <c r="F333" s="215" t="s">
        <v>553</v>
      </c>
      <c r="G333" s="38"/>
      <c r="H333" s="38"/>
      <c r="I333" s="190"/>
      <c r="J333" s="38"/>
      <c r="K333" s="38"/>
      <c r="L333" s="41"/>
      <c r="M333" s="191"/>
      <c r="N333" s="192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158</v>
      </c>
      <c r="AU333" s="19" t="s">
        <v>82</v>
      </c>
    </row>
    <row r="334" spans="1:65" s="2" customFormat="1" ht="19.5">
      <c r="A334" s="36"/>
      <c r="B334" s="37"/>
      <c r="C334" s="38"/>
      <c r="D334" s="188" t="s">
        <v>138</v>
      </c>
      <c r="E334" s="38"/>
      <c r="F334" s="189" t="s">
        <v>554</v>
      </c>
      <c r="G334" s="38"/>
      <c r="H334" s="38"/>
      <c r="I334" s="190"/>
      <c r="J334" s="38"/>
      <c r="K334" s="38"/>
      <c r="L334" s="41"/>
      <c r="M334" s="191"/>
      <c r="N334" s="192"/>
      <c r="O334" s="66"/>
      <c r="P334" s="66"/>
      <c r="Q334" s="66"/>
      <c r="R334" s="66"/>
      <c r="S334" s="66"/>
      <c r="T334" s="67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9" t="s">
        <v>138</v>
      </c>
      <c r="AU334" s="19" t="s">
        <v>82</v>
      </c>
    </row>
    <row r="335" spans="1:65" s="12" customFormat="1" ht="22.9" customHeight="1">
      <c r="B335" s="159"/>
      <c r="C335" s="160"/>
      <c r="D335" s="161" t="s">
        <v>71</v>
      </c>
      <c r="E335" s="173" t="s">
        <v>555</v>
      </c>
      <c r="F335" s="173" t="s">
        <v>556</v>
      </c>
      <c r="G335" s="160"/>
      <c r="H335" s="160"/>
      <c r="I335" s="163"/>
      <c r="J335" s="174">
        <f>BK335</f>
        <v>0</v>
      </c>
      <c r="K335" s="160"/>
      <c r="L335" s="165"/>
      <c r="M335" s="166"/>
      <c r="N335" s="167"/>
      <c r="O335" s="167"/>
      <c r="P335" s="168">
        <f>SUM(P336:P338)</f>
        <v>0</v>
      </c>
      <c r="Q335" s="167"/>
      <c r="R335" s="168">
        <f>SUM(R336:R338)</f>
        <v>0</v>
      </c>
      <c r="S335" s="167"/>
      <c r="T335" s="169">
        <f>SUM(T336:T338)</f>
        <v>0</v>
      </c>
      <c r="AR335" s="170" t="s">
        <v>143</v>
      </c>
      <c r="AT335" s="171" t="s">
        <v>71</v>
      </c>
      <c r="AU335" s="171" t="s">
        <v>80</v>
      </c>
      <c r="AY335" s="170" t="s">
        <v>121</v>
      </c>
      <c r="BK335" s="172">
        <f>SUM(BK336:BK338)</f>
        <v>0</v>
      </c>
    </row>
    <row r="336" spans="1:65" s="2" customFormat="1" ht="16.5" customHeight="1">
      <c r="A336" s="36"/>
      <c r="B336" s="37"/>
      <c r="C336" s="175" t="s">
        <v>557</v>
      </c>
      <c r="D336" s="175" t="s">
        <v>124</v>
      </c>
      <c r="E336" s="176" t="s">
        <v>558</v>
      </c>
      <c r="F336" s="177" t="s">
        <v>559</v>
      </c>
      <c r="G336" s="178" t="s">
        <v>250</v>
      </c>
      <c r="H336" s="179">
        <v>1</v>
      </c>
      <c r="I336" s="180"/>
      <c r="J336" s="181">
        <f>ROUND(I336*H336,2)</f>
        <v>0</v>
      </c>
      <c r="K336" s="177" t="s">
        <v>156</v>
      </c>
      <c r="L336" s="41"/>
      <c r="M336" s="182" t="s">
        <v>19</v>
      </c>
      <c r="N336" s="183" t="s">
        <v>43</v>
      </c>
      <c r="O336" s="66"/>
      <c r="P336" s="184">
        <f>O336*H336</f>
        <v>0</v>
      </c>
      <c r="Q336" s="184">
        <v>0</v>
      </c>
      <c r="R336" s="184">
        <f>Q336*H336</f>
        <v>0</v>
      </c>
      <c r="S336" s="184">
        <v>0</v>
      </c>
      <c r="T336" s="185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86" t="s">
        <v>457</v>
      </c>
      <c r="AT336" s="186" t="s">
        <v>124</v>
      </c>
      <c r="AU336" s="186" t="s">
        <v>82</v>
      </c>
      <c r="AY336" s="19" t="s">
        <v>121</v>
      </c>
      <c r="BE336" s="187">
        <f>IF(N336="základní",J336,0)</f>
        <v>0</v>
      </c>
      <c r="BF336" s="187">
        <f>IF(N336="snížená",J336,0)</f>
        <v>0</v>
      </c>
      <c r="BG336" s="187">
        <f>IF(N336="zákl. přenesená",J336,0)</f>
        <v>0</v>
      </c>
      <c r="BH336" s="187">
        <f>IF(N336="sníž. přenesená",J336,0)</f>
        <v>0</v>
      </c>
      <c r="BI336" s="187">
        <f>IF(N336="nulová",J336,0)</f>
        <v>0</v>
      </c>
      <c r="BJ336" s="19" t="s">
        <v>80</v>
      </c>
      <c r="BK336" s="187">
        <f>ROUND(I336*H336,2)</f>
        <v>0</v>
      </c>
      <c r="BL336" s="19" t="s">
        <v>457</v>
      </c>
      <c r="BM336" s="186" t="s">
        <v>560</v>
      </c>
    </row>
    <row r="337" spans="1:65" s="2" customFormat="1">
      <c r="A337" s="36"/>
      <c r="B337" s="37"/>
      <c r="C337" s="38"/>
      <c r="D337" s="214" t="s">
        <v>158</v>
      </c>
      <c r="E337" s="38"/>
      <c r="F337" s="215" t="s">
        <v>561</v>
      </c>
      <c r="G337" s="38"/>
      <c r="H337" s="38"/>
      <c r="I337" s="190"/>
      <c r="J337" s="38"/>
      <c r="K337" s="38"/>
      <c r="L337" s="41"/>
      <c r="M337" s="191"/>
      <c r="N337" s="192"/>
      <c r="O337" s="66"/>
      <c r="P337" s="66"/>
      <c r="Q337" s="66"/>
      <c r="R337" s="66"/>
      <c r="S337" s="66"/>
      <c r="T337" s="67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T337" s="19" t="s">
        <v>158</v>
      </c>
      <c r="AU337" s="19" t="s">
        <v>82</v>
      </c>
    </row>
    <row r="338" spans="1:65" s="2" customFormat="1" ht="19.5">
      <c r="A338" s="36"/>
      <c r="B338" s="37"/>
      <c r="C338" s="38"/>
      <c r="D338" s="188" t="s">
        <v>138</v>
      </c>
      <c r="E338" s="38"/>
      <c r="F338" s="189" t="s">
        <v>562</v>
      </c>
      <c r="G338" s="38"/>
      <c r="H338" s="38"/>
      <c r="I338" s="190"/>
      <c r="J338" s="38"/>
      <c r="K338" s="38"/>
      <c r="L338" s="41"/>
      <c r="M338" s="191"/>
      <c r="N338" s="192"/>
      <c r="O338" s="66"/>
      <c r="P338" s="66"/>
      <c r="Q338" s="66"/>
      <c r="R338" s="66"/>
      <c r="S338" s="66"/>
      <c r="T338" s="67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9" t="s">
        <v>138</v>
      </c>
      <c r="AU338" s="19" t="s">
        <v>82</v>
      </c>
    </row>
    <row r="339" spans="1:65" s="12" customFormat="1" ht="22.9" customHeight="1">
      <c r="B339" s="159"/>
      <c r="C339" s="160"/>
      <c r="D339" s="161" t="s">
        <v>71</v>
      </c>
      <c r="E339" s="173" t="s">
        <v>563</v>
      </c>
      <c r="F339" s="173" t="s">
        <v>564</v>
      </c>
      <c r="G339" s="160"/>
      <c r="H339" s="160"/>
      <c r="I339" s="163"/>
      <c r="J339" s="174">
        <f>BK339</f>
        <v>0</v>
      </c>
      <c r="K339" s="160"/>
      <c r="L339" s="165"/>
      <c r="M339" s="166"/>
      <c r="N339" s="167"/>
      <c r="O339" s="167"/>
      <c r="P339" s="168">
        <f>SUM(P340:P345)</f>
        <v>0</v>
      </c>
      <c r="Q339" s="167"/>
      <c r="R339" s="168">
        <f>SUM(R340:R345)</f>
        <v>0</v>
      </c>
      <c r="S339" s="167"/>
      <c r="T339" s="169">
        <f>SUM(T340:T345)</f>
        <v>0</v>
      </c>
      <c r="AR339" s="170" t="s">
        <v>143</v>
      </c>
      <c r="AT339" s="171" t="s">
        <v>71</v>
      </c>
      <c r="AU339" s="171" t="s">
        <v>80</v>
      </c>
      <c r="AY339" s="170" t="s">
        <v>121</v>
      </c>
      <c r="BK339" s="172">
        <f>SUM(BK340:BK345)</f>
        <v>0</v>
      </c>
    </row>
    <row r="340" spans="1:65" s="2" customFormat="1" ht="16.5" customHeight="1">
      <c r="A340" s="36"/>
      <c r="B340" s="37"/>
      <c r="C340" s="175" t="s">
        <v>565</v>
      </c>
      <c r="D340" s="175" t="s">
        <v>124</v>
      </c>
      <c r="E340" s="176" t="s">
        <v>566</v>
      </c>
      <c r="F340" s="177" t="s">
        <v>567</v>
      </c>
      <c r="G340" s="178" t="s">
        <v>250</v>
      </c>
      <c r="H340" s="179">
        <v>1</v>
      </c>
      <c r="I340" s="180"/>
      <c r="J340" s="181">
        <f>ROUND(I340*H340,2)</f>
        <v>0</v>
      </c>
      <c r="K340" s="177" t="s">
        <v>156</v>
      </c>
      <c r="L340" s="41"/>
      <c r="M340" s="182" t="s">
        <v>19</v>
      </c>
      <c r="N340" s="183" t="s">
        <v>43</v>
      </c>
      <c r="O340" s="66"/>
      <c r="P340" s="184">
        <f>O340*H340</f>
        <v>0</v>
      </c>
      <c r="Q340" s="184">
        <v>0</v>
      </c>
      <c r="R340" s="184">
        <f>Q340*H340</f>
        <v>0</v>
      </c>
      <c r="S340" s="184">
        <v>0</v>
      </c>
      <c r="T340" s="185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86" t="s">
        <v>457</v>
      </c>
      <c r="AT340" s="186" t="s">
        <v>124</v>
      </c>
      <c r="AU340" s="186" t="s">
        <v>82</v>
      </c>
      <c r="AY340" s="19" t="s">
        <v>121</v>
      </c>
      <c r="BE340" s="187">
        <f>IF(N340="základní",J340,0)</f>
        <v>0</v>
      </c>
      <c r="BF340" s="187">
        <f>IF(N340="snížená",J340,0)</f>
        <v>0</v>
      </c>
      <c r="BG340" s="187">
        <f>IF(N340="zákl. přenesená",J340,0)</f>
        <v>0</v>
      </c>
      <c r="BH340" s="187">
        <f>IF(N340="sníž. přenesená",J340,0)</f>
        <v>0</v>
      </c>
      <c r="BI340" s="187">
        <f>IF(N340="nulová",J340,0)</f>
        <v>0</v>
      </c>
      <c r="BJ340" s="19" t="s">
        <v>80</v>
      </c>
      <c r="BK340" s="187">
        <f>ROUND(I340*H340,2)</f>
        <v>0</v>
      </c>
      <c r="BL340" s="19" t="s">
        <v>457</v>
      </c>
      <c r="BM340" s="186" t="s">
        <v>568</v>
      </c>
    </row>
    <row r="341" spans="1:65" s="2" customFormat="1">
      <c r="A341" s="36"/>
      <c r="B341" s="37"/>
      <c r="C341" s="38"/>
      <c r="D341" s="214" t="s">
        <v>158</v>
      </c>
      <c r="E341" s="38"/>
      <c r="F341" s="215" t="s">
        <v>569</v>
      </c>
      <c r="G341" s="38"/>
      <c r="H341" s="38"/>
      <c r="I341" s="190"/>
      <c r="J341" s="38"/>
      <c r="K341" s="38"/>
      <c r="L341" s="41"/>
      <c r="M341" s="191"/>
      <c r="N341" s="192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158</v>
      </c>
      <c r="AU341" s="19" t="s">
        <v>82</v>
      </c>
    </row>
    <row r="342" spans="1:65" s="2" customFormat="1" ht="48.75">
      <c r="A342" s="36"/>
      <c r="B342" s="37"/>
      <c r="C342" s="38"/>
      <c r="D342" s="188" t="s">
        <v>138</v>
      </c>
      <c r="E342" s="38"/>
      <c r="F342" s="189" t="s">
        <v>570</v>
      </c>
      <c r="G342" s="38"/>
      <c r="H342" s="38"/>
      <c r="I342" s="190"/>
      <c r="J342" s="38"/>
      <c r="K342" s="38"/>
      <c r="L342" s="41"/>
      <c r="M342" s="191"/>
      <c r="N342" s="192"/>
      <c r="O342" s="66"/>
      <c r="P342" s="66"/>
      <c r="Q342" s="66"/>
      <c r="R342" s="66"/>
      <c r="S342" s="66"/>
      <c r="T342" s="67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9" t="s">
        <v>138</v>
      </c>
      <c r="AU342" s="19" t="s">
        <v>82</v>
      </c>
    </row>
    <row r="343" spans="1:65" s="2" customFormat="1" ht="16.5" customHeight="1">
      <c r="A343" s="36"/>
      <c r="B343" s="37"/>
      <c r="C343" s="175" t="s">
        <v>571</v>
      </c>
      <c r="D343" s="175" t="s">
        <v>124</v>
      </c>
      <c r="E343" s="176" t="s">
        <v>572</v>
      </c>
      <c r="F343" s="177" t="s">
        <v>573</v>
      </c>
      <c r="G343" s="178" t="s">
        <v>250</v>
      </c>
      <c r="H343" s="179">
        <v>1</v>
      </c>
      <c r="I343" s="180"/>
      <c r="J343" s="181">
        <f>ROUND(I343*H343,2)</f>
        <v>0</v>
      </c>
      <c r="K343" s="177" t="s">
        <v>156</v>
      </c>
      <c r="L343" s="41"/>
      <c r="M343" s="182" t="s">
        <v>19</v>
      </c>
      <c r="N343" s="183" t="s">
        <v>43</v>
      </c>
      <c r="O343" s="66"/>
      <c r="P343" s="184">
        <f>O343*H343</f>
        <v>0</v>
      </c>
      <c r="Q343" s="184">
        <v>0</v>
      </c>
      <c r="R343" s="184">
        <f>Q343*H343</f>
        <v>0</v>
      </c>
      <c r="S343" s="184">
        <v>0</v>
      </c>
      <c r="T343" s="185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86" t="s">
        <v>457</v>
      </c>
      <c r="AT343" s="186" t="s">
        <v>124</v>
      </c>
      <c r="AU343" s="186" t="s">
        <v>82</v>
      </c>
      <c r="AY343" s="19" t="s">
        <v>121</v>
      </c>
      <c r="BE343" s="187">
        <f>IF(N343="základní",J343,0)</f>
        <v>0</v>
      </c>
      <c r="BF343" s="187">
        <f>IF(N343="snížená",J343,0)</f>
        <v>0</v>
      </c>
      <c r="BG343" s="187">
        <f>IF(N343="zákl. přenesená",J343,0)</f>
        <v>0</v>
      </c>
      <c r="BH343" s="187">
        <f>IF(N343="sníž. přenesená",J343,0)</f>
        <v>0</v>
      </c>
      <c r="BI343" s="187">
        <f>IF(N343="nulová",J343,0)</f>
        <v>0</v>
      </c>
      <c r="BJ343" s="19" t="s">
        <v>80</v>
      </c>
      <c r="BK343" s="187">
        <f>ROUND(I343*H343,2)</f>
        <v>0</v>
      </c>
      <c r="BL343" s="19" t="s">
        <v>457</v>
      </c>
      <c r="BM343" s="186" t="s">
        <v>574</v>
      </c>
    </row>
    <row r="344" spans="1:65" s="2" customFormat="1">
      <c r="A344" s="36"/>
      <c r="B344" s="37"/>
      <c r="C344" s="38"/>
      <c r="D344" s="214" t="s">
        <v>158</v>
      </c>
      <c r="E344" s="38"/>
      <c r="F344" s="215" t="s">
        <v>575</v>
      </c>
      <c r="G344" s="38"/>
      <c r="H344" s="38"/>
      <c r="I344" s="190"/>
      <c r="J344" s="38"/>
      <c r="K344" s="38"/>
      <c r="L344" s="41"/>
      <c r="M344" s="191"/>
      <c r="N344" s="192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158</v>
      </c>
      <c r="AU344" s="19" t="s">
        <v>82</v>
      </c>
    </row>
    <row r="345" spans="1:65" s="2" customFormat="1" ht="48.75">
      <c r="A345" s="36"/>
      <c r="B345" s="37"/>
      <c r="C345" s="38"/>
      <c r="D345" s="188" t="s">
        <v>138</v>
      </c>
      <c r="E345" s="38"/>
      <c r="F345" s="189" t="s">
        <v>576</v>
      </c>
      <c r="G345" s="38"/>
      <c r="H345" s="38"/>
      <c r="I345" s="190"/>
      <c r="J345" s="38"/>
      <c r="K345" s="38"/>
      <c r="L345" s="41"/>
      <c r="M345" s="249"/>
      <c r="N345" s="250"/>
      <c r="O345" s="251"/>
      <c r="P345" s="251"/>
      <c r="Q345" s="251"/>
      <c r="R345" s="251"/>
      <c r="S345" s="251"/>
      <c r="T345" s="252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9" t="s">
        <v>138</v>
      </c>
      <c r="AU345" s="19" t="s">
        <v>82</v>
      </c>
    </row>
    <row r="346" spans="1:65" s="2" customFormat="1" ht="6.95" customHeight="1">
      <c r="A346" s="36"/>
      <c r="B346" s="49"/>
      <c r="C346" s="50"/>
      <c r="D346" s="50"/>
      <c r="E346" s="50"/>
      <c r="F346" s="50"/>
      <c r="G346" s="50"/>
      <c r="H346" s="50"/>
      <c r="I346" s="50"/>
      <c r="J346" s="50"/>
      <c r="K346" s="50"/>
      <c r="L346" s="41"/>
      <c r="M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</row>
  </sheetData>
  <sheetProtection algorithmName="SHA-512" hashValue="A+ToLBP5QMPPtSLXpO8KumIgmsYWD60I20enQm1ePk6dsGTBpgo9qlqOWtzFdfHWR0pfTc5BK2KqHDyP/ZsaGg==" saltValue="/znWmG+4Sp02JMeTZZ5og94z4pzQvKvGWJXIqQwIkHaVqtfTF/CqexMViMun1vYbfURx/LNn0TB2xV122pK7uw==" spinCount="100000" sheet="1" objects="1" scenarios="1" formatColumns="0" formatRows="0" autoFilter="0"/>
  <autoFilter ref="C90:K345" xr:uid="{00000000-0009-0000-0000-000001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104" r:id="rId1" xr:uid="{00000000-0004-0000-0100-000000000000}"/>
    <hyperlink ref="F108" r:id="rId2" xr:uid="{00000000-0004-0000-0100-000001000000}"/>
    <hyperlink ref="F112" r:id="rId3" xr:uid="{00000000-0004-0000-0100-000002000000}"/>
    <hyperlink ref="F116" r:id="rId4" xr:uid="{00000000-0004-0000-0100-000003000000}"/>
    <hyperlink ref="F120" r:id="rId5" xr:uid="{00000000-0004-0000-0100-000004000000}"/>
    <hyperlink ref="F127" r:id="rId6" xr:uid="{00000000-0004-0000-0100-000005000000}"/>
    <hyperlink ref="F131" r:id="rId7" xr:uid="{00000000-0004-0000-0100-000006000000}"/>
    <hyperlink ref="F136" r:id="rId8" xr:uid="{00000000-0004-0000-0100-000007000000}"/>
    <hyperlink ref="F141" r:id="rId9" xr:uid="{00000000-0004-0000-0100-000008000000}"/>
    <hyperlink ref="F145" r:id="rId10" xr:uid="{00000000-0004-0000-0100-000009000000}"/>
    <hyperlink ref="F148" r:id="rId11" xr:uid="{00000000-0004-0000-0100-00000A000000}"/>
    <hyperlink ref="F153" r:id="rId12" xr:uid="{00000000-0004-0000-0100-00000B000000}"/>
    <hyperlink ref="F173" r:id="rId13" xr:uid="{00000000-0004-0000-0100-00000C000000}"/>
    <hyperlink ref="F183" r:id="rId14" xr:uid="{00000000-0004-0000-0100-00000D000000}"/>
    <hyperlink ref="F191" r:id="rId15" xr:uid="{00000000-0004-0000-0100-00000E000000}"/>
    <hyperlink ref="F195" r:id="rId16" xr:uid="{00000000-0004-0000-0100-00000F000000}"/>
    <hyperlink ref="F202" r:id="rId17" xr:uid="{00000000-0004-0000-0100-000010000000}"/>
    <hyperlink ref="F212" r:id="rId18" xr:uid="{00000000-0004-0000-0100-000011000000}"/>
    <hyperlink ref="F218" r:id="rId19" xr:uid="{00000000-0004-0000-0100-000012000000}"/>
    <hyperlink ref="F222" r:id="rId20" xr:uid="{00000000-0004-0000-0100-000013000000}"/>
    <hyperlink ref="F231" r:id="rId21" xr:uid="{00000000-0004-0000-0100-000014000000}"/>
    <hyperlink ref="F237" r:id="rId22" xr:uid="{00000000-0004-0000-0100-000015000000}"/>
    <hyperlink ref="F242" r:id="rId23" xr:uid="{00000000-0004-0000-0100-000016000000}"/>
    <hyperlink ref="F249" r:id="rId24" xr:uid="{00000000-0004-0000-0100-000017000000}"/>
    <hyperlink ref="F254" r:id="rId25" xr:uid="{00000000-0004-0000-0100-000018000000}"/>
    <hyperlink ref="F258" r:id="rId26" xr:uid="{00000000-0004-0000-0100-000019000000}"/>
    <hyperlink ref="F264" r:id="rId27" xr:uid="{00000000-0004-0000-0100-00001A000000}"/>
    <hyperlink ref="F266" r:id="rId28" xr:uid="{00000000-0004-0000-0100-00001B000000}"/>
    <hyperlink ref="F270" r:id="rId29" xr:uid="{00000000-0004-0000-0100-00001C000000}"/>
    <hyperlink ref="F277" r:id="rId30" xr:uid="{00000000-0004-0000-0100-00001D000000}"/>
    <hyperlink ref="F282" r:id="rId31" xr:uid="{00000000-0004-0000-0100-00001E000000}"/>
    <hyperlink ref="F286" r:id="rId32" xr:uid="{00000000-0004-0000-0100-00001F000000}"/>
    <hyperlink ref="F289" r:id="rId33" xr:uid="{00000000-0004-0000-0100-000020000000}"/>
    <hyperlink ref="F293" r:id="rId34" xr:uid="{00000000-0004-0000-0100-000021000000}"/>
    <hyperlink ref="F304" r:id="rId35" xr:uid="{00000000-0004-0000-0100-000022000000}"/>
    <hyperlink ref="F309" r:id="rId36" xr:uid="{00000000-0004-0000-0100-000023000000}"/>
    <hyperlink ref="F312" r:id="rId37" xr:uid="{00000000-0004-0000-0100-000024000000}"/>
    <hyperlink ref="F314" r:id="rId38" xr:uid="{00000000-0004-0000-0100-000025000000}"/>
    <hyperlink ref="F317" r:id="rId39" xr:uid="{00000000-0004-0000-0100-000026000000}"/>
    <hyperlink ref="F323" r:id="rId40" xr:uid="{00000000-0004-0000-0100-000027000000}"/>
    <hyperlink ref="F326" r:id="rId41" xr:uid="{00000000-0004-0000-0100-000028000000}"/>
    <hyperlink ref="F330" r:id="rId42" xr:uid="{00000000-0004-0000-0100-000029000000}"/>
    <hyperlink ref="F333" r:id="rId43" xr:uid="{00000000-0004-0000-0100-00002A000000}"/>
    <hyperlink ref="F337" r:id="rId44" xr:uid="{00000000-0004-0000-0100-00002B000000}"/>
    <hyperlink ref="F341" r:id="rId45" xr:uid="{00000000-0004-0000-0100-00002C000000}"/>
    <hyperlink ref="F344" r:id="rId46" xr:uid="{00000000-0004-0000-0100-00002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9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AT2" s="19" t="s">
        <v>85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86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1" t="str">
        <f>'Rekapitulace stavby'!K6</f>
        <v>NÁHRADNÍ ZDROJ ELEKTRICKÉ ENERGIE - VÝMĚNA, LF UPOL</v>
      </c>
      <c r="F7" s="382"/>
      <c r="G7" s="382"/>
      <c r="H7" s="382"/>
      <c r="L7" s="22"/>
    </row>
    <row r="8" spans="1:46" s="2" customFormat="1" ht="12" customHeight="1">
      <c r="A8" s="36"/>
      <c r="B8" s="41"/>
      <c r="C8" s="36"/>
      <c r="D8" s="107" t="s">
        <v>87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3" t="s">
        <v>577</v>
      </c>
      <c r="F9" s="384"/>
      <c r="G9" s="384"/>
      <c r="H9" s="384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89</v>
      </c>
      <c r="G12" s="36"/>
      <c r="H12" s="36"/>
      <c r="I12" s="107" t="s">
        <v>23</v>
      </c>
      <c r="J12" s="110">
        <f>'Rekapitulace stavby'!AN8</f>
        <v>44788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24</v>
      </c>
      <c r="E14" s="36"/>
      <c r="F14" s="36"/>
      <c r="G14" s="36"/>
      <c r="H14" s="36"/>
      <c r="I14" s="107" t="s">
        <v>25</v>
      </c>
      <c r="J14" s="109" t="s">
        <v>26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25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5" t="str">
        <f>'Rekapitulace stavby'!E14</f>
        <v>Vyplň údaj</v>
      </c>
      <c r="F18" s="386"/>
      <c r="G18" s="386"/>
      <c r="H18" s="386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25</v>
      </c>
      <c r="J20" s="109" t="s">
        <v>32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33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35</v>
      </c>
      <c r="E23" s="36"/>
      <c r="F23" s="36"/>
      <c r="G23" s="36"/>
      <c r="H23" s="36"/>
      <c r="I23" s="107" t="s">
        <v>25</v>
      </c>
      <c r="J23" s="109" t="s">
        <v>32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33</v>
      </c>
      <c r="F24" s="36"/>
      <c r="G24" s="36"/>
      <c r="H24" s="36"/>
      <c r="I24" s="107" t="s">
        <v>28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1"/>
      <c r="B27" s="112"/>
      <c r="C27" s="111"/>
      <c r="D27" s="111"/>
      <c r="E27" s="387" t="s">
        <v>37</v>
      </c>
      <c r="F27" s="387"/>
      <c r="G27" s="387"/>
      <c r="H27" s="387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ROUND((SUM(BE82:BE96)),  2)</f>
        <v>0</v>
      </c>
      <c r="G33" s="36"/>
      <c r="H33" s="36"/>
      <c r="I33" s="120">
        <v>0.21</v>
      </c>
      <c r="J33" s="119">
        <f>ROUND(((SUM(BE82:BE96))*I33),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ROUND((SUM(BF82:BF96)),  2)</f>
        <v>0</v>
      </c>
      <c r="G34" s="36"/>
      <c r="H34" s="36"/>
      <c r="I34" s="120">
        <v>0.15</v>
      </c>
      <c r="J34" s="119">
        <f>ROUND(((SUM(BF82:BF96))*I34),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ROUND((SUM(BG82:BG96)),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ROUND((SUM(BH82:BH96)),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ROUND((SUM(BI82:BI96)),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90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NÁHRADNÍ ZDROJ ELEKTRICKÉ ENERGIE - VÝMĚNA, LF UPOL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87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8" t="str">
        <f>E9</f>
        <v>02 - Pravidelné servisní prohlídky</v>
      </c>
      <c r="F50" s="378"/>
      <c r="G50" s="378"/>
      <c r="H50" s="378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Olomouc</v>
      </c>
      <c r="G52" s="38"/>
      <c r="H52" s="38"/>
      <c r="I52" s="31" t="s">
        <v>23</v>
      </c>
      <c r="J52" s="61">
        <f>IF(J12="","",J12)</f>
        <v>44788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24</v>
      </c>
      <c r="D54" s="38"/>
      <c r="E54" s="38"/>
      <c r="F54" s="29" t="str">
        <f>E15</f>
        <v>Univerzita Palackého v Olomouci</v>
      </c>
      <c r="G54" s="38"/>
      <c r="H54" s="38"/>
      <c r="I54" s="31" t="s">
        <v>31</v>
      </c>
      <c r="J54" s="34" t="str">
        <f>E21</f>
        <v>Radek Vyroubal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35</v>
      </c>
      <c r="J55" s="34" t="str">
        <f>E24</f>
        <v>Radek Vyroubal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91</v>
      </c>
      <c r="D57" s="133"/>
      <c r="E57" s="133"/>
      <c r="F57" s="133"/>
      <c r="G57" s="133"/>
      <c r="H57" s="133"/>
      <c r="I57" s="133"/>
      <c r="J57" s="134" t="s">
        <v>92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93</v>
      </c>
    </row>
    <row r="60" spans="1:47" s="9" customFormat="1" ht="24.95" customHeight="1">
      <c r="B60" s="136"/>
      <c r="C60" s="137"/>
      <c r="D60" s="138" t="s">
        <v>94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578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579</v>
      </c>
      <c r="E62" s="145"/>
      <c r="F62" s="145"/>
      <c r="G62" s="145"/>
      <c r="H62" s="145"/>
      <c r="I62" s="145"/>
      <c r="J62" s="146">
        <f>J90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106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9" t="str">
        <f>E7</f>
        <v>NÁHRADNÍ ZDROJ ELEKTRICKÉ ENERGIE - VÝMĚNA, LF UPOL</v>
      </c>
      <c r="F72" s="380"/>
      <c r="G72" s="380"/>
      <c r="H72" s="380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87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48" t="str">
        <f>E9</f>
        <v>02 - Pravidelné servisní prohlídky</v>
      </c>
      <c r="F74" s="378"/>
      <c r="G74" s="378"/>
      <c r="H74" s="37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Olomouc</v>
      </c>
      <c r="G76" s="38"/>
      <c r="H76" s="38"/>
      <c r="I76" s="31" t="s">
        <v>23</v>
      </c>
      <c r="J76" s="61">
        <f>IF(J12="","",J12)</f>
        <v>44788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24</v>
      </c>
      <c r="D78" s="38"/>
      <c r="E78" s="38"/>
      <c r="F78" s="29" t="str">
        <f>E15</f>
        <v>Univerzita Palackého v Olomouci</v>
      </c>
      <c r="G78" s="38"/>
      <c r="H78" s="38"/>
      <c r="I78" s="31" t="s">
        <v>31</v>
      </c>
      <c r="J78" s="34" t="str">
        <f>E21</f>
        <v>Radek Vyroubal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29</v>
      </c>
      <c r="D79" s="38"/>
      <c r="E79" s="38"/>
      <c r="F79" s="29" t="str">
        <f>IF(E18="","",E18)</f>
        <v>Vyplň údaj</v>
      </c>
      <c r="G79" s="38"/>
      <c r="H79" s="38"/>
      <c r="I79" s="31" t="s">
        <v>35</v>
      </c>
      <c r="J79" s="34" t="str">
        <f>E24</f>
        <v>Radek Vyroubal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107</v>
      </c>
      <c r="D81" s="151" t="s">
        <v>57</v>
      </c>
      <c r="E81" s="151" t="s">
        <v>53</v>
      </c>
      <c r="F81" s="151" t="s">
        <v>54</v>
      </c>
      <c r="G81" s="151" t="s">
        <v>108</v>
      </c>
      <c r="H81" s="151" t="s">
        <v>109</v>
      </c>
      <c r="I81" s="151" t="s">
        <v>110</v>
      </c>
      <c r="J81" s="151" t="s">
        <v>92</v>
      </c>
      <c r="K81" s="152" t="s">
        <v>111</v>
      </c>
      <c r="L81" s="153"/>
      <c r="M81" s="70" t="s">
        <v>19</v>
      </c>
      <c r="N81" s="71" t="s">
        <v>42</v>
      </c>
      <c r="O81" s="71" t="s">
        <v>112</v>
      </c>
      <c r="P81" s="71" t="s">
        <v>113</v>
      </c>
      <c r="Q81" s="71" t="s">
        <v>114</v>
      </c>
      <c r="R81" s="71" t="s">
        <v>115</v>
      </c>
      <c r="S81" s="71" t="s">
        <v>116</v>
      </c>
      <c r="T81" s="72" t="s">
        <v>117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118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0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71</v>
      </c>
      <c r="AU82" s="19" t="s">
        <v>93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71</v>
      </c>
      <c r="E83" s="162" t="s">
        <v>119</v>
      </c>
      <c r="F83" s="162" t="s">
        <v>120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P84+P90</f>
        <v>0</v>
      </c>
      <c r="Q83" s="167"/>
      <c r="R83" s="168">
        <f>R84+R90</f>
        <v>0</v>
      </c>
      <c r="S83" s="167"/>
      <c r="T83" s="169">
        <f>T84+T90</f>
        <v>0</v>
      </c>
      <c r="AR83" s="170" t="s">
        <v>82</v>
      </c>
      <c r="AT83" s="171" t="s">
        <v>71</v>
      </c>
      <c r="AU83" s="171" t="s">
        <v>72</v>
      </c>
      <c r="AY83" s="170" t="s">
        <v>121</v>
      </c>
      <c r="BK83" s="172">
        <f>BK84+BK90</f>
        <v>0</v>
      </c>
    </row>
    <row r="84" spans="1:65" s="12" customFormat="1" ht="22.9" customHeight="1">
      <c r="B84" s="159"/>
      <c r="C84" s="160"/>
      <c r="D84" s="161" t="s">
        <v>71</v>
      </c>
      <c r="E84" s="173" t="s">
        <v>580</v>
      </c>
      <c r="F84" s="173" t="s">
        <v>581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SUM(P85:P89)</f>
        <v>0</v>
      </c>
      <c r="Q84" s="167"/>
      <c r="R84" s="168">
        <f>SUM(R85:R89)</f>
        <v>0</v>
      </c>
      <c r="S84" s="167"/>
      <c r="T84" s="169">
        <f>SUM(T85:T89)</f>
        <v>0</v>
      </c>
      <c r="AR84" s="170" t="s">
        <v>82</v>
      </c>
      <c r="AT84" s="171" t="s">
        <v>71</v>
      </c>
      <c r="AU84" s="171" t="s">
        <v>80</v>
      </c>
      <c r="AY84" s="170" t="s">
        <v>121</v>
      </c>
      <c r="BK84" s="172">
        <f>SUM(BK85:BK89)</f>
        <v>0</v>
      </c>
    </row>
    <row r="85" spans="1:65" s="2" customFormat="1" ht="16.5" customHeight="1">
      <c r="A85" s="36"/>
      <c r="B85" s="37"/>
      <c r="C85" s="175" t="s">
        <v>80</v>
      </c>
      <c r="D85" s="175" t="s">
        <v>124</v>
      </c>
      <c r="E85" s="176" t="s">
        <v>582</v>
      </c>
      <c r="F85" s="177" t="s">
        <v>583</v>
      </c>
      <c r="G85" s="178" t="s">
        <v>250</v>
      </c>
      <c r="H85" s="179">
        <v>5</v>
      </c>
      <c r="I85" s="180"/>
      <c r="J85" s="181">
        <f>ROUND(I85*H85,2)</f>
        <v>0</v>
      </c>
      <c r="K85" s="177" t="s">
        <v>19</v>
      </c>
      <c r="L85" s="41"/>
      <c r="M85" s="182" t="s">
        <v>19</v>
      </c>
      <c r="N85" s="183" t="s">
        <v>43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128</v>
      </c>
      <c r="AT85" s="186" t="s">
        <v>124</v>
      </c>
      <c r="AU85" s="186" t="s">
        <v>82</v>
      </c>
      <c r="AY85" s="19" t="s">
        <v>121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80</v>
      </c>
      <c r="BK85" s="187">
        <f>ROUND(I85*H85,2)</f>
        <v>0</v>
      </c>
      <c r="BL85" s="19" t="s">
        <v>128</v>
      </c>
      <c r="BM85" s="186" t="s">
        <v>584</v>
      </c>
    </row>
    <row r="86" spans="1:65" s="2" customFormat="1" ht="87.75">
      <c r="A86" s="36"/>
      <c r="B86" s="37"/>
      <c r="C86" s="38"/>
      <c r="D86" s="188" t="s">
        <v>138</v>
      </c>
      <c r="E86" s="38"/>
      <c r="F86" s="189" t="s">
        <v>585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138</v>
      </c>
      <c r="AU86" s="19" t="s">
        <v>82</v>
      </c>
    </row>
    <row r="87" spans="1:65" s="13" customFormat="1">
      <c r="B87" s="193"/>
      <c r="C87" s="194"/>
      <c r="D87" s="188" t="s">
        <v>148</v>
      </c>
      <c r="E87" s="195" t="s">
        <v>19</v>
      </c>
      <c r="F87" s="196" t="s">
        <v>586</v>
      </c>
      <c r="G87" s="194"/>
      <c r="H87" s="195" t="s">
        <v>19</v>
      </c>
      <c r="I87" s="197"/>
      <c r="J87" s="194"/>
      <c r="K87" s="194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148</v>
      </c>
      <c r="AU87" s="202" t="s">
        <v>82</v>
      </c>
      <c r="AV87" s="13" t="s">
        <v>80</v>
      </c>
      <c r="AW87" s="13" t="s">
        <v>34</v>
      </c>
      <c r="AX87" s="13" t="s">
        <v>72</v>
      </c>
      <c r="AY87" s="202" t="s">
        <v>121</v>
      </c>
    </row>
    <row r="88" spans="1:65" s="13" customFormat="1">
      <c r="B88" s="193"/>
      <c r="C88" s="194"/>
      <c r="D88" s="188" t="s">
        <v>148</v>
      </c>
      <c r="E88" s="195" t="s">
        <v>19</v>
      </c>
      <c r="F88" s="196" t="s">
        <v>587</v>
      </c>
      <c r="G88" s="194"/>
      <c r="H88" s="195" t="s">
        <v>19</v>
      </c>
      <c r="I88" s="197"/>
      <c r="J88" s="194"/>
      <c r="K88" s="194"/>
      <c r="L88" s="198"/>
      <c r="M88" s="199"/>
      <c r="N88" s="200"/>
      <c r="O88" s="200"/>
      <c r="P88" s="200"/>
      <c r="Q88" s="200"/>
      <c r="R88" s="200"/>
      <c r="S88" s="200"/>
      <c r="T88" s="201"/>
      <c r="AT88" s="202" t="s">
        <v>148</v>
      </c>
      <c r="AU88" s="202" t="s">
        <v>82</v>
      </c>
      <c r="AV88" s="13" t="s">
        <v>80</v>
      </c>
      <c r="AW88" s="13" t="s">
        <v>34</v>
      </c>
      <c r="AX88" s="13" t="s">
        <v>72</v>
      </c>
      <c r="AY88" s="202" t="s">
        <v>121</v>
      </c>
    </row>
    <row r="89" spans="1:65" s="14" customFormat="1">
      <c r="B89" s="203"/>
      <c r="C89" s="204"/>
      <c r="D89" s="188" t="s">
        <v>148</v>
      </c>
      <c r="E89" s="205" t="s">
        <v>19</v>
      </c>
      <c r="F89" s="206" t="s">
        <v>143</v>
      </c>
      <c r="G89" s="204"/>
      <c r="H89" s="207">
        <v>5</v>
      </c>
      <c r="I89" s="208"/>
      <c r="J89" s="204"/>
      <c r="K89" s="204"/>
      <c r="L89" s="209"/>
      <c r="M89" s="210"/>
      <c r="N89" s="211"/>
      <c r="O89" s="211"/>
      <c r="P89" s="211"/>
      <c r="Q89" s="211"/>
      <c r="R89" s="211"/>
      <c r="S89" s="211"/>
      <c r="T89" s="212"/>
      <c r="AT89" s="213" t="s">
        <v>148</v>
      </c>
      <c r="AU89" s="213" t="s">
        <v>82</v>
      </c>
      <c r="AV89" s="14" t="s">
        <v>82</v>
      </c>
      <c r="AW89" s="14" t="s">
        <v>34</v>
      </c>
      <c r="AX89" s="14" t="s">
        <v>80</v>
      </c>
      <c r="AY89" s="213" t="s">
        <v>121</v>
      </c>
    </row>
    <row r="90" spans="1:65" s="12" customFormat="1" ht="22.9" customHeight="1">
      <c r="B90" s="159"/>
      <c r="C90" s="160"/>
      <c r="D90" s="161" t="s">
        <v>71</v>
      </c>
      <c r="E90" s="173" t="s">
        <v>588</v>
      </c>
      <c r="F90" s="173" t="s">
        <v>589</v>
      </c>
      <c r="G90" s="160"/>
      <c r="H90" s="160"/>
      <c r="I90" s="163"/>
      <c r="J90" s="174">
        <f>BK90</f>
        <v>0</v>
      </c>
      <c r="K90" s="160"/>
      <c r="L90" s="165"/>
      <c r="M90" s="166"/>
      <c r="N90" s="167"/>
      <c r="O90" s="167"/>
      <c r="P90" s="168">
        <f>SUM(P91:P96)</f>
        <v>0</v>
      </c>
      <c r="Q90" s="167"/>
      <c r="R90" s="168">
        <f>SUM(R91:R96)</f>
        <v>0</v>
      </c>
      <c r="S90" s="167"/>
      <c r="T90" s="169">
        <f>SUM(T91:T96)</f>
        <v>0</v>
      </c>
      <c r="AR90" s="170" t="s">
        <v>82</v>
      </c>
      <c r="AT90" s="171" t="s">
        <v>71</v>
      </c>
      <c r="AU90" s="171" t="s">
        <v>80</v>
      </c>
      <c r="AY90" s="170" t="s">
        <v>121</v>
      </c>
      <c r="BK90" s="172">
        <f>SUM(BK91:BK96)</f>
        <v>0</v>
      </c>
    </row>
    <row r="91" spans="1:65" s="2" customFormat="1" ht="16.5" customHeight="1">
      <c r="A91" s="36"/>
      <c r="B91" s="37"/>
      <c r="C91" s="175" t="s">
        <v>82</v>
      </c>
      <c r="D91" s="175" t="s">
        <v>124</v>
      </c>
      <c r="E91" s="176" t="s">
        <v>590</v>
      </c>
      <c r="F91" s="177" t="s">
        <v>591</v>
      </c>
      <c r="G91" s="178" t="s">
        <v>250</v>
      </c>
      <c r="H91" s="179">
        <v>5</v>
      </c>
      <c r="I91" s="180"/>
      <c r="J91" s="181">
        <f>ROUND(I91*H91,2)</f>
        <v>0</v>
      </c>
      <c r="K91" s="177" t="s">
        <v>19</v>
      </c>
      <c r="L91" s="41"/>
      <c r="M91" s="182" t="s">
        <v>19</v>
      </c>
      <c r="N91" s="183" t="s">
        <v>43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128</v>
      </c>
      <c r="AT91" s="186" t="s">
        <v>124</v>
      </c>
      <c r="AU91" s="186" t="s">
        <v>82</v>
      </c>
      <c r="AY91" s="19" t="s">
        <v>121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80</v>
      </c>
      <c r="BK91" s="187">
        <f>ROUND(I91*H91,2)</f>
        <v>0</v>
      </c>
      <c r="BL91" s="19" t="s">
        <v>128</v>
      </c>
      <c r="BM91" s="186" t="s">
        <v>592</v>
      </c>
    </row>
    <row r="92" spans="1:65" s="2" customFormat="1" ht="107.25">
      <c r="A92" s="36"/>
      <c r="B92" s="37"/>
      <c r="C92" s="38"/>
      <c r="D92" s="188" t="s">
        <v>138</v>
      </c>
      <c r="E92" s="38"/>
      <c r="F92" s="189" t="s">
        <v>593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138</v>
      </c>
      <c r="AU92" s="19" t="s">
        <v>82</v>
      </c>
    </row>
    <row r="93" spans="1:65" s="13" customFormat="1">
      <c r="B93" s="193"/>
      <c r="C93" s="194"/>
      <c r="D93" s="188" t="s">
        <v>148</v>
      </c>
      <c r="E93" s="195" t="s">
        <v>19</v>
      </c>
      <c r="F93" s="196" t="s">
        <v>586</v>
      </c>
      <c r="G93" s="194"/>
      <c r="H93" s="195" t="s">
        <v>19</v>
      </c>
      <c r="I93" s="197"/>
      <c r="J93" s="194"/>
      <c r="K93" s="194"/>
      <c r="L93" s="198"/>
      <c r="M93" s="199"/>
      <c r="N93" s="200"/>
      <c r="O93" s="200"/>
      <c r="P93" s="200"/>
      <c r="Q93" s="200"/>
      <c r="R93" s="200"/>
      <c r="S93" s="200"/>
      <c r="T93" s="201"/>
      <c r="AT93" s="202" t="s">
        <v>148</v>
      </c>
      <c r="AU93" s="202" t="s">
        <v>82</v>
      </c>
      <c r="AV93" s="13" t="s">
        <v>80</v>
      </c>
      <c r="AW93" s="13" t="s">
        <v>34</v>
      </c>
      <c r="AX93" s="13" t="s">
        <v>72</v>
      </c>
      <c r="AY93" s="202" t="s">
        <v>121</v>
      </c>
    </row>
    <row r="94" spans="1:65" s="13" customFormat="1">
      <c r="B94" s="193"/>
      <c r="C94" s="194"/>
      <c r="D94" s="188" t="s">
        <v>148</v>
      </c>
      <c r="E94" s="195" t="s">
        <v>19</v>
      </c>
      <c r="F94" s="196" t="s">
        <v>587</v>
      </c>
      <c r="G94" s="194"/>
      <c r="H94" s="195" t="s">
        <v>19</v>
      </c>
      <c r="I94" s="197"/>
      <c r="J94" s="194"/>
      <c r="K94" s="194"/>
      <c r="L94" s="198"/>
      <c r="M94" s="199"/>
      <c r="N94" s="200"/>
      <c r="O94" s="200"/>
      <c r="P94" s="200"/>
      <c r="Q94" s="200"/>
      <c r="R94" s="200"/>
      <c r="S94" s="200"/>
      <c r="T94" s="201"/>
      <c r="AT94" s="202" t="s">
        <v>148</v>
      </c>
      <c r="AU94" s="202" t="s">
        <v>82</v>
      </c>
      <c r="AV94" s="13" t="s">
        <v>80</v>
      </c>
      <c r="AW94" s="13" t="s">
        <v>34</v>
      </c>
      <c r="AX94" s="13" t="s">
        <v>72</v>
      </c>
      <c r="AY94" s="202" t="s">
        <v>121</v>
      </c>
    </row>
    <row r="95" spans="1:65" s="14" customFormat="1">
      <c r="B95" s="203"/>
      <c r="C95" s="204"/>
      <c r="D95" s="188" t="s">
        <v>148</v>
      </c>
      <c r="E95" s="205" t="s">
        <v>19</v>
      </c>
      <c r="F95" s="206" t="s">
        <v>143</v>
      </c>
      <c r="G95" s="204"/>
      <c r="H95" s="207">
        <v>5</v>
      </c>
      <c r="I95" s="208"/>
      <c r="J95" s="204"/>
      <c r="K95" s="204"/>
      <c r="L95" s="209"/>
      <c r="M95" s="210"/>
      <c r="N95" s="211"/>
      <c r="O95" s="211"/>
      <c r="P95" s="211"/>
      <c r="Q95" s="211"/>
      <c r="R95" s="211"/>
      <c r="S95" s="211"/>
      <c r="T95" s="212"/>
      <c r="AT95" s="213" t="s">
        <v>148</v>
      </c>
      <c r="AU95" s="213" t="s">
        <v>82</v>
      </c>
      <c r="AV95" s="14" t="s">
        <v>82</v>
      </c>
      <c r="AW95" s="14" t="s">
        <v>34</v>
      </c>
      <c r="AX95" s="14" t="s">
        <v>80</v>
      </c>
      <c r="AY95" s="213" t="s">
        <v>121</v>
      </c>
    </row>
    <row r="96" spans="1:65" s="2" customFormat="1" ht="16.5" customHeight="1">
      <c r="A96" s="36"/>
      <c r="B96" s="37"/>
      <c r="C96" s="227" t="s">
        <v>133</v>
      </c>
      <c r="D96" s="227" t="s">
        <v>265</v>
      </c>
      <c r="E96" s="228" t="s">
        <v>594</v>
      </c>
      <c r="F96" s="229" t="s">
        <v>595</v>
      </c>
      <c r="G96" s="230" t="s">
        <v>250</v>
      </c>
      <c r="H96" s="231">
        <v>5</v>
      </c>
      <c r="I96" s="232"/>
      <c r="J96" s="233">
        <f>ROUND(I96*H96,2)</f>
        <v>0</v>
      </c>
      <c r="K96" s="229" t="s">
        <v>19</v>
      </c>
      <c r="L96" s="234"/>
      <c r="M96" s="253" t="s">
        <v>19</v>
      </c>
      <c r="N96" s="254" t="s">
        <v>43</v>
      </c>
      <c r="O96" s="251"/>
      <c r="P96" s="255">
        <f>O96*H96</f>
        <v>0</v>
      </c>
      <c r="Q96" s="255">
        <v>0</v>
      </c>
      <c r="R96" s="255">
        <f>Q96*H96</f>
        <v>0</v>
      </c>
      <c r="S96" s="255">
        <v>0</v>
      </c>
      <c r="T96" s="256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275</v>
      </c>
      <c r="AT96" s="186" t="s">
        <v>265</v>
      </c>
      <c r="AU96" s="186" t="s">
        <v>82</v>
      </c>
      <c r="AY96" s="19" t="s">
        <v>121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80</v>
      </c>
      <c r="BK96" s="187">
        <f>ROUND(I96*H96,2)</f>
        <v>0</v>
      </c>
      <c r="BL96" s="19" t="s">
        <v>128</v>
      </c>
      <c r="BM96" s="186" t="s">
        <v>596</v>
      </c>
    </row>
    <row r="97" spans="1:31" s="2" customFormat="1" ht="6.95" customHeight="1">
      <c r="A97" s="36"/>
      <c r="B97" s="49"/>
      <c r="C97" s="50"/>
      <c r="D97" s="50"/>
      <c r="E97" s="50"/>
      <c r="F97" s="50"/>
      <c r="G97" s="50"/>
      <c r="H97" s="50"/>
      <c r="I97" s="50"/>
      <c r="J97" s="50"/>
      <c r="K97" s="50"/>
      <c r="L97" s="41"/>
      <c r="M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</sheetData>
  <sheetProtection algorithmName="SHA-512" hashValue="JwgF8nrl7lvDPLaO6xC+3pZaBKxbI+/LtGI5azXv+iJYSB6LNT7NCKPdxlNor/Jez3r1E7zcfWU8Rwgr7rVUgQ==" saltValue="Yd2eB4cEO1xm3u3d2S+GiCfAB/x4go2LseLSgDlYfrVApoISbK77Y1eGEgQvRByF7x1W0Pws9DuPurBUSoivAg==" spinCount="100000" sheet="1" objects="1" scenarios="1" formatColumns="0" formatRows="0" autoFilter="0"/>
  <autoFilter ref="C81:K96" xr:uid="{00000000-0009-0000-0000-000002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57" customWidth="1"/>
    <col min="2" max="2" width="1.6640625" style="257" customWidth="1"/>
    <col min="3" max="4" width="5" style="257" customWidth="1"/>
    <col min="5" max="5" width="11.6640625" style="257" customWidth="1"/>
    <col min="6" max="6" width="9.1640625" style="257" customWidth="1"/>
    <col min="7" max="7" width="5" style="257" customWidth="1"/>
    <col min="8" max="8" width="77.83203125" style="257" customWidth="1"/>
    <col min="9" max="10" width="20" style="257" customWidth="1"/>
    <col min="11" max="11" width="1.6640625" style="257" customWidth="1"/>
  </cols>
  <sheetData>
    <row r="1" spans="2:11" s="1" customFormat="1" ht="37.5" customHeight="1"/>
    <row r="2" spans="2:11" s="1" customFormat="1" ht="7.5" customHeight="1">
      <c r="B2" s="258"/>
      <c r="C2" s="259"/>
      <c r="D2" s="259"/>
      <c r="E2" s="259"/>
      <c r="F2" s="259"/>
      <c r="G2" s="259"/>
      <c r="H2" s="259"/>
      <c r="I2" s="259"/>
      <c r="J2" s="259"/>
      <c r="K2" s="260"/>
    </row>
    <row r="3" spans="2:11" s="17" customFormat="1" ht="45" customHeight="1">
      <c r="B3" s="261"/>
      <c r="C3" s="389" t="s">
        <v>597</v>
      </c>
      <c r="D3" s="389"/>
      <c r="E3" s="389"/>
      <c r="F3" s="389"/>
      <c r="G3" s="389"/>
      <c r="H3" s="389"/>
      <c r="I3" s="389"/>
      <c r="J3" s="389"/>
      <c r="K3" s="262"/>
    </row>
    <row r="4" spans="2:11" s="1" customFormat="1" ht="25.5" customHeight="1">
      <c r="B4" s="263"/>
      <c r="C4" s="390" t="s">
        <v>598</v>
      </c>
      <c r="D4" s="390"/>
      <c r="E4" s="390"/>
      <c r="F4" s="390"/>
      <c r="G4" s="390"/>
      <c r="H4" s="390"/>
      <c r="I4" s="390"/>
      <c r="J4" s="390"/>
      <c r="K4" s="264"/>
    </row>
    <row r="5" spans="2:11" s="1" customFormat="1" ht="5.25" customHeight="1">
      <c r="B5" s="263"/>
      <c r="C5" s="265"/>
      <c r="D5" s="265"/>
      <c r="E5" s="265"/>
      <c r="F5" s="265"/>
      <c r="G5" s="265"/>
      <c r="H5" s="265"/>
      <c r="I5" s="265"/>
      <c r="J5" s="265"/>
      <c r="K5" s="264"/>
    </row>
    <row r="6" spans="2:11" s="1" customFormat="1" ht="15" customHeight="1">
      <c r="B6" s="263"/>
      <c r="C6" s="388" t="s">
        <v>599</v>
      </c>
      <c r="D6" s="388"/>
      <c r="E6" s="388"/>
      <c r="F6" s="388"/>
      <c r="G6" s="388"/>
      <c r="H6" s="388"/>
      <c r="I6" s="388"/>
      <c r="J6" s="388"/>
      <c r="K6" s="264"/>
    </row>
    <row r="7" spans="2:11" s="1" customFormat="1" ht="15" customHeight="1">
      <c r="B7" s="267"/>
      <c r="C7" s="388" t="s">
        <v>600</v>
      </c>
      <c r="D7" s="388"/>
      <c r="E7" s="388"/>
      <c r="F7" s="388"/>
      <c r="G7" s="388"/>
      <c r="H7" s="388"/>
      <c r="I7" s="388"/>
      <c r="J7" s="388"/>
      <c r="K7" s="264"/>
    </row>
    <row r="8" spans="2:11" s="1" customFormat="1" ht="12.75" customHeight="1">
      <c r="B8" s="267"/>
      <c r="C8" s="266"/>
      <c r="D8" s="266"/>
      <c r="E8" s="266"/>
      <c r="F8" s="266"/>
      <c r="G8" s="266"/>
      <c r="H8" s="266"/>
      <c r="I8" s="266"/>
      <c r="J8" s="266"/>
      <c r="K8" s="264"/>
    </row>
    <row r="9" spans="2:11" s="1" customFormat="1" ht="15" customHeight="1">
      <c r="B9" s="267"/>
      <c r="C9" s="388" t="s">
        <v>601</v>
      </c>
      <c r="D9" s="388"/>
      <c r="E9" s="388"/>
      <c r="F9" s="388"/>
      <c r="G9" s="388"/>
      <c r="H9" s="388"/>
      <c r="I9" s="388"/>
      <c r="J9" s="388"/>
      <c r="K9" s="264"/>
    </row>
    <row r="10" spans="2:11" s="1" customFormat="1" ht="15" customHeight="1">
      <c r="B10" s="267"/>
      <c r="C10" s="266"/>
      <c r="D10" s="388" t="s">
        <v>602</v>
      </c>
      <c r="E10" s="388"/>
      <c r="F10" s="388"/>
      <c r="G10" s="388"/>
      <c r="H10" s="388"/>
      <c r="I10" s="388"/>
      <c r="J10" s="388"/>
      <c r="K10" s="264"/>
    </row>
    <row r="11" spans="2:11" s="1" customFormat="1" ht="15" customHeight="1">
      <c r="B11" s="267"/>
      <c r="C11" s="268"/>
      <c r="D11" s="388" t="s">
        <v>603</v>
      </c>
      <c r="E11" s="388"/>
      <c r="F11" s="388"/>
      <c r="G11" s="388"/>
      <c r="H11" s="388"/>
      <c r="I11" s="388"/>
      <c r="J11" s="388"/>
      <c r="K11" s="264"/>
    </row>
    <row r="12" spans="2:11" s="1" customFormat="1" ht="15" customHeight="1">
      <c r="B12" s="267"/>
      <c r="C12" s="268"/>
      <c r="D12" s="266"/>
      <c r="E12" s="266"/>
      <c r="F12" s="266"/>
      <c r="G12" s="266"/>
      <c r="H12" s="266"/>
      <c r="I12" s="266"/>
      <c r="J12" s="266"/>
      <c r="K12" s="264"/>
    </row>
    <row r="13" spans="2:11" s="1" customFormat="1" ht="15" customHeight="1">
      <c r="B13" s="267"/>
      <c r="C13" s="268"/>
      <c r="D13" s="269" t="s">
        <v>604</v>
      </c>
      <c r="E13" s="266"/>
      <c r="F13" s="266"/>
      <c r="G13" s="266"/>
      <c r="H13" s="266"/>
      <c r="I13" s="266"/>
      <c r="J13" s="266"/>
      <c r="K13" s="264"/>
    </row>
    <row r="14" spans="2:11" s="1" customFormat="1" ht="12.75" customHeight="1">
      <c r="B14" s="267"/>
      <c r="C14" s="268"/>
      <c r="D14" s="268"/>
      <c r="E14" s="268"/>
      <c r="F14" s="268"/>
      <c r="G14" s="268"/>
      <c r="H14" s="268"/>
      <c r="I14" s="268"/>
      <c r="J14" s="268"/>
      <c r="K14" s="264"/>
    </row>
    <row r="15" spans="2:11" s="1" customFormat="1" ht="15" customHeight="1">
      <c r="B15" s="267"/>
      <c r="C15" s="268"/>
      <c r="D15" s="388" t="s">
        <v>605</v>
      </c>
      <c r="E15" s="388"/>
      <c r="F15" s="388"/>
      <c r="G15" s="388"/>
      <c r="H15" s="388"/>
      <c r="I15" s="388"/>
      <c r="J15" s="388"/>
      <c r="K15" s="264"/>
    </row>
    <row r="16" spans="2:11" s="1" customFormat="1" ht="15" customHeight="1">
      <c r="B16" s="267"/>
      <c r="C16" s="268"/>
      <c r="D16" s="388" t="s">
        <v>606</v>
      </c>
      <c r="E16" s="388"/>
      <c r="F16" s="388"/>
      <c r="G16" s="388"/>
      <c r="H16" s="388"/>
      <c r="I16" s="388"/>
      <c r="J16" s="388"/>
      <c r="K16" s="264"/>
    </row>
    <row r="17" spans="2:11" s="1" customFormat="1" ht="15" customHeight="1">
      <c r="B17" s="267"/>
      <c r="C17" s="268"/>
      <c r="D17" s="388" t="s">
        <v>607</v>
      </c>
      <c r="E17" s="388"/>
      <c r="F17" s="388"/>
      <c r="G17" s="388"/>
      <c r="H17" s="388"/>
      <c r="I17" s="388"/>
      <c r="J17" s="388"/>
      <c r="K17" s="264"/>
    </row>
    <row r="18" spans="2:11" s="1" customFormat="1" ht="15" customHeight="1">
      <c r="B18" s="267"/>
      <c r="C18" s="268"/>
      <c r="D18" s="268"/>
      <c r="E18" s="270" t="s">
        <v>79</v>
      </c>
      <c r="F18" s="388" t="s">
        <v>608</v>
      </c>
      <c r="G18" s="388"/>
      <c r="H18" s="388"/>
      <c r="I18" s="388"/>
      <c r="J18" s="388"/>
      <c r="K18" s="264"/>
    </row>
    <row r="19" spans="2:11" s="1" customFormat="1" ht="15" customHeight="1">
      <c r="B19" s="267"/>
      <c r="C19" s="268"/>
      <c r="D19" s="268"/>
      <c r="E19" s="270" t="s">
        <v>609</v>
      </c>
      <c r="F19" s="388" t="s">
        <v>610</v>
      </c>
      <c r="G19" s="388"/>
      <c r="H19" s="388"/>
      <c r="I19" s="388"/>
      <c r="J19" s="388"/>
      <c r="K19" s="264"/>
    </row>
    <row r="20" spans="2:11" s="1" customFormat="1" ht="15" customHeight="1">
      <c r="B20" s="267"/>
      <c r="C20" s="268"/>
      <c r="D20" s="268"/>
      <c r="E20" s="270" t="s">
        <v>611</v>
      </c>
      <c r="F20" s="388" t="s">
        <v>612</v>
      </c>
      <c r="G20" s="388"/>
      <c r="H20" s="388"/>
      <c r="I20" s="388"/>
      <c r="J20" s="388"/>
      <c r="K20" s="264"/>
    </row>
    <row r="21" spans="2:11" s="1" customFormat="1" ht="15" customHeight="1">
      <c r="B21" s="267"/>
      <c r="C21" s="268"/>
      <c r="D21" s="268"/>
      <c r="E21" s="270" t="s">
        <v>613</v>
      </c>
      <c r="F21" s="388" t="s">
        <v>614</v>
      </c>
      <c r="G21" s="388"/>
      <c r="H21" s="388"/>
      <c r="I21" s="388"/>
      <c r="J21" s="388"/>
      <c r="K21" s="264"/>
    </row>
    <row r="22" spans="2:11" s="1" customFormat="1" ht="15" customHeight="1">
      <c r="B22" s="267"/>
      <c r="C22" s="268"/>
      <c r="D22" s="268"/>
      <c r="E22" s="270" t="s">
        <v>615</v>
      </c>
      <c r="F22" s="388" t="s">
        <v>616</v>
      </c>
      <c r="G22" s="388"/>
      <c r="H22" s="388"/>
      <c r="I22" s="388"/>
      <c r="J22" s="388"/>
      <c r="K22" s="264"/>
    </row>
    <row r="23" spans="2:11" s="1" customFormat="1" ht="15" customHeight="1">
      <c r="B23" s="267"/>
      <c r="C23" s="268"/>
      <c r="D23" s="268"/>
      <c r="E23" s="270" t="s">
        <v>617</v>
      </c>
      <c r="F23" s="388" t="s">
        <v>618</v>
      </c>
      <c r="G23" s="388"/>
      <c r="H23" s="388"/>
      <c r="I23" s="388"/>
      <c r="J23" s="388"/>
      <c r="K23" s="264"/>
    </row>
    <row r="24" spans="2:11" s="1" customFormat="1" ht="12.75" customHeight="1">
      <c r="B24" s="267"/>
      <c r="C24" s="268"/>
      <c r="D24" s="268"/>
      <c r="E24" s="268"/>
      <c r="F24" s="268"/>
      <c r="G24" s="268"/>
      <c r="H24" s="268"/>
      <c r="I24" s="268"/>
      <c r="J24" s="268"/>
      <c r="K24" s="264"/>
    </row>
    <row r="25" spans="2:11" s="1" customFormat="1" ht="15" customHeight="1">
      <c r="B25" s="267"/>
      <c r="C25" s="388" t="s">
        <v>619</v>
      </c>
      <c r="D25" s="388"/>
      <c r="E25" s="388"/>
      <c r="F25" s="388"/>
      <c r="G25" s="388"/>
      <c r="H25" s="388"/>
      <c r="I25" s="388"/>
      <c r="J25" s="388"/>
      <c r="K25" s="264"/>
    </row>
    <row r="26" spans="2:11" s="1" customFormat="1" ht="15" customHeight="1">
      <c r="B26" s="267"/>
      <c r="C26" s="388" t="s">
        <v>620</v>
      </c>
      <c r="D26" s="388"/>
      <c r="E26" s="388"/>
      <c r="F26" s="388"/>
      <c r="G26" s="388"/>
      <c r="H26" s="388"/>
      <c r="I26" s="388"/>
      <c r="J26" s="388"/>
      <c r="K26" s="264"/>
    </row>
    <row r="27" spans="2:11" s="1" customFormat="1" ht="15" customHeight="1">
      <c r="B27" s="267"/>
      <c r="C27" s="266"/>
      <c r="D27" s="388" t="s">
        <v>621</v>
      </c>
      <c r="E27" s="388"/>
      <c r="F27" s="388"/>
      <c r="G27" s="388"/>
      <c r="H27" s="388"/>
      <c r="I27" s="388"/>
      <c r="J27" s="388"/>
      <c r="K27" s="264"/>
    </row>
    <row r="28" spans="2:11" s="1" customFormat="1" ht="15" customHeight="1">
      <c r="B28" s="267"/>
      <c r="C28" s="268"/>
      <c r="D28" s="388" t="s">
        <v>622</v>
      </c>
      <c r="E28" s="388"/>
      <c r="F28" s="388"/>
      <c r="G28" s="388"/>
      <c r="H28" s="388"/>
      <c r="I28" s="388"/>
      <c r="J28" s="388"/>
      <c r="K28" s="264"/>
    </row>
    <row r="29" spans="2:11" s="1" customFormat="1" ht="12.75" customHeight="1">
      <c r="B29" s="267"/>
      <c r="C29" s="268"/>
      <c r="D29" s="268"/>
      <c r="E29" s="268"/>
      <c r="F29" s="268"/>
      <c r="G29" s="268"/>
      <c r="H29" s="268"/>
      <c r="I29" s="268"/>
      <c r="J29" s="268"/>
      <c r="K29" s="264"/>
    </row>
    <row r="30" spans="2:11" s="1" customFormat="1" ht="15" customHeight="1">
      <c r="B30" s="267"/>
      <c r="C30" s="268"/>
      <c r="D30" s="388" t="s">
        <v>623</v>
      </c>
      <c r="E30" s="388"/>
      <c r="F30" s="388"/>
      <c r="G30" s="388"/>
      <c r="H30" s="388"/>
      <c r="I30" s="388"/>
      <c r="J30" s="388"/>
      <c r="K30" s="264"/>
    </row>
    <row r="31" spans="2:11" s="1" customFormat="1" ht="15" customHeight="1">
      <c r="B31" s="267"/>
      <c r="C31" s="268"/>
      <c r="D31" s="388" t="s">
        <v>624</v>
      </c>
      <c r="E31" s="388"/>
      <c r="F31" s="388"/>
      <c r="G31" s="388"/>
      <c r="H31" s="388"/>
      <c r="I31" s="388"/>
      <c r="J31" s="388"/>
      <c r="K31" s="264"/>
    </row>
    <row r="32" spans="2:11" s="1" customFormat="1" ht="12.75" customHeight="1">
      <c r="B32" s="267"/>
      <c r="C32" s="268"/>
      <c r="D32" s="268"/>
      <c r="E32" s="268"/>
      <c r="F32" s="268"/>
      <c r="G32" s="268"/>
      <c r="H32" s="268"/>
      <c r="I32" s="268"/>
      <c r="J32" s="268"/>
      <c r="K32" s="264"/>
    </row>
    <row r="33" spans="2:11" s="1" customFormat="1" ht="15" customHeight="1">
      <c r="B33" s="267"/>
      <c r="C33" s="268"/>
      <c r="D33" s="388" t="s">
        <v>625</v>
      </c>
      <c r="E33" s="388"/>
      <c r="F33" s="388"/>
      <c r="G33" s="388"/>
      <c r="H33" s="388"/>
      <c r="I33" s="388"/>
      <c r="J33" s="388"/>
      <c r="K33" s="264"/>
    </row>
    <row r="34" spans="2:11" s="1" customFormat="1" ht="15" customHeight="1">
      <c r="B34" s="267"/>
      <c r="C34" s="268"/>
      <c r="D34" s="388" t="s">
        <v>626</v>
      </c>
      <c r="E34" s="388"/>
      <c r="F34" s="388"/>
      <c r="G34" s="388"/>
      <c r="H34" s="388"/>
      <c r="I34" s="388"/>
      <c r="J34" s="388"/>
      <c r="K34" s="264"/>
    </row>
    <row r="35" spans="2:11" s="1" customFormat="1" ht="15" customHeight="1">
      <c r="B35" s="267"/>
      <c r="C35" s="268"/>
      <c r="D35" s="388" t="s">
        <v>627</v>
      </c>
      <c r="E35" s="388"/>
      <c r="F35" s="388"/>
      <c r="G35" s="388"/>
      <c r="H35" s="388"/>
      <c r="I35" s="388"/>
      <c r="J35" s="388"/>
      <c r="K35" s="264"/>
    </row>
    <row r="36" spans="2:11" s="1" customFormat="1" ht="15" customHeight="1">
      <c r="B36" s="267"/>
      <c r="C36" s="268"/>
      <c r="D36" s="266"/>
      <c r="E36" s="269" t="s">
        <v>107</v>
      </c>
      <c r="F36" s="266"/>
      <c r="G36" s="388" t="s">
        <v>628</v>
      </c>
      <c r="H36" s="388"/>
      <c r="I36" s="388"/>
      <c r="J36" s="388"/>
      <c r="K36" s="264"/>
    </row>
    <row r="37" spans="2:11" s="1" customFormat="1" ht="30.75" customHeight="1">
      <c r="B37" s="267"/>
      <c r="C37" s="268"/>
      <c r="D37" s="266"/>
      <c r="E37" s="269" t="s">
        <v>629</v>
      </c>
      <c r="F37" s="266"/>
      <c r="G37" s="388" t="s">
        <v>630</v>
      </c>
      <c r="H37" s="388"/>
      <c r="I37" s="388"/>
      <c r="J37" s="388"/>
      <c r="K37" s="264"/>
    </row>
    <row r="38" spans="2:11" s="1" customFormat="1" ht="15" customHeight="1">
      <c r="B38" s="267"/>
      <c r="C38" s="268"/>
      <c r="D38" s="266"/>
      <c r="E38" s="269" t="s">
        <v>53</v>
      </c>
      <c r="F38" s="266"/>
      <c r="G38" s="388" t="s">
        <v>631</v>
      </c>
      <c r="H38" s="388"/>
      <c r="I38" s="388"/>
      <c r="J38" s="388"/>
      <c r="K38" s="264"/>
    </row>
    <row r="39" spans="2:11" s="1" customFormat="1" ht="15" customHeight="1">
      <c r="B39" s="267"/>
      <c r="C39" s="268"/>
      <c r="D39" s="266"/>
      <c r="E39" s="269" t="s">
        <v>54</v>
      </c>
      <c r="F39" s="266"/>
      <c r="G39" s="388" t="s">
        <v>632</v>
      </c>
      <c r="H39" s="388"/>
      <c r="I39" s="388"/>
      <c r="J39" s="388"/>
      <c r="K39" s="264"/>
    </row>
    <row r="40" spans="2:11" s="1" customFormat="1" ht="15" customHeight="1">
      <c r="B40" s="267"/>
      <c r="C40" s="268"/>
      <c r="D40" s="266"/>
      <c r="E40" s="269" t="s">
        <v>108</v>
      </c>
      <c r="F40" s="266"/>
      <c r="G40" s="388" t="s">
        <v>633</v>
      </c>
      <c r="H40" s="388"/>
      <c r="I40" s="388"/>
      <c r="J40" s="388"/>
      <c r="K40" s="264"/>
    </row>
    <row r="41" spans="2:11" s="1" customFormat="1" ht="15" customHeight="1">
      <c r="B41" s="267"/>
      <c r="C41" s="268"/>
      <c r="D41" s="266"/>
      <c r="E41" s="269" t="s">
        <v>109</v>
      </c>
      <c r="F41" s="266"/>
      <c r="G41" s="388" t="s">
        <v>634</v>
      </c>
      <c r="H41" s="388"/>
      <c r="I41" s="388"/>
      <c r="J41" s="388"/>
      <c r="K41" s="264"/>
    </row>
    <row r="42" spans="2:11" s="1" customFormat="1" ht="15" customHeight="1">
      <c r="B42" s="267"/>
      <c r="C42" s="268"/>
      <c r="D42" s="266"/>
      <c r="E42" s="269" t="s">
        <v>635</v>
      </c>
      <c r="F42" s="266"/>
      <c r="G42" s="388" t="s">
        <v>636</v>
      </c>
      <c r="H42" s="388"/>
      <c r="I42" s="388"/>
      <c r="J42" s="388"/>
      <c r="K42" s="264"/>
    </row>
    <row r="43" spans="2:11" s="1" customFormat="1" ht="15" customHeight="1">
      <c r="B43" s="267"/>
      <c r="C43" s="268"/>
      <c r="D43" s="266"/>
      <c r="E43" s="269"/>
      <c r="F43" s="266"/>
      <c r="G43" s="388" t="s">
        <v>637</v>
      </c>
      <c r="H43" s="388"/>
      <c r="I43" s="388"/>
      <c r="J43" s="388"/>
      <c r="K43" s="264"/>
    </row>
    <row r="44" spans="2:11" s="1" customFormat="1" ht="15" customHeight="1">
      <c r="B44" s="267"/>
      <c r="C44" s="268"/>
      <c r="D44" s="266"/>
      <c r="E44" s="269" t="s">
        <v>638</v>
      </c>
      <c r="F44" s="266"/>
      <c r="G44" s="388" t="s">
        <v>639</v>
      </c>
      <c r="H44" s="388"/>
      <c r="I44" s="388"/>
      <c r="J44" s="388"/>
      <c r="K44" s="264"/>
    </row>
    <row r="45" spans="2:11" s="1" customFormat="1" ht="15" customHeight="1">
      <c r="B45" s="267"/>
      <c r="C45" s="268"/>
      <c r="D45" s="266"/>
      <c r="E45" s="269" t="s">
        <v>111</v>
      </c>
      <c r="F45" s="266"/>
      <c r="G45" s="388" t="s">
        <v>640</v>
      </c>
      <c r="H45" s="388"/>
      <c r="I45" s="388"/>
      <c r="J45" s="388"/>
      <c r="K45" s="264"/>
    </row>
    <row r="46" spans="2:11" s="1" customFormat="1" ht="12.75" customHeight="1">
      <c r="B46" s="267"/>
      <c r="C46" s="268"/>
      <c r="D46" s="266"/>
      <c r="E46" s="266"/>
      <c r="F46" s="266"/>
      <c r="G46" s="266"/>
      <c r="H46" s="266"/>
      <c r="I46" s="266"/>
      <c r="J46" s="266"/>
      <c r="K46" s="264"/>
    </row>
    <row r="47" spans="2:11" s="1" customFormat="1" ht="15" customHeight="1">
      <c r="B47" s="267"/>
      <c r="C47" s="268"/>
      <c r="D47" s="388" t="s">
        <v>641</v>
      </c>
      <c r="E47" s="388"/>
      <c r="F47" s="388"/>
      <c r="G47" s="388"/>
      <c r="H47" s="388"/>
      <c r="I47" s="388"/>
      <c r="J47" s="388"/>
      <c r="K47" s="264"/>
    </row>
    <row r="48" spans="2:11" s="1" customFormat="1" ht="15" customHeight="1">
      <c r="B48" s="267"/>
      <c r="C48" s="268"/>
      <c r="D48" s="268"/>
      <c r="E48" s="388" t="s">
        <v>642</v>
      </c>
      <c r="F48" s="388"/>
      <c r="G48" s="388"/>
      <c r="H48" s="388"/>
      <c r="I48" s="388"/>
      <c r="J48" s="388"/>
      <c r="K48" s="264"/>
    </row>
    <row r="49" spans="2:11" s="1" customFormat="1" ht="15" customHeight="1">
      <c r="B49" s="267"/>
      <c r="C49" s="268"/>
      <c r="D49" s="268"/>
      <c r="E49" s="388" t="s">
        <v>643</v>
      </c>
      <c r="F49" s="388"/>
      <c r="G49" s="388"/>
      <c r="H49" s="388"/>
      <c r="I49" s="388"/>
      <c r="J49" s="388"/>
      <c r="K49" s="264"/>
    </row>
    <row r="50" spans="2:11" s="1" customFormat="1" ht="15" customHeight="1">
      <c r="B50" s="267"/>
      <c r="C50" s="268"/>
      <c r="D50" s="268"/>
      <c r="E50" s="388" t="s">
        <v>644</v>
      </c>
      <c r="F50" s="388"/>
      <c r="G50" s="388"/>
      <c r="H50" s="388"/>
      <c r="I50" s="388"/>
      <c r="J50" s="388"/>
      <c r="K50" s="264"/>
    </row>
    <row r="51" spans="2:11" s="1" customFormat="1" ht="15" customHeight="1">
      <c r="B51" s="267"/>
      <c r="C51" s="268"/>
      <c r="D51" s="388" t="s">
        <v>645</v>
      </c>
      <c r="E51" s="388"/>
      <c r="F51" s="388"/>
      <c r="G51" s="388"/>
      <c r="H51" s="388"/>
      <c r="I51" s="388"/>
      <c r="J51" s="388"/>
      <c r="K51" s="264"/>
    </row>
    <row r="52" spans="2:11" s="1" customFormat="1" ht="25.5" customHeight="1">
      <c r="B52" s="263"/>
      <c r="C52" s="390" t="s">
        <v>646</v>
      </c>
      <c r="D52" s="390"/>
      <c r="E52" s="390"/>
      <c r="F52" s="390"/>
      <c r="G52" s="390"/>
      <c r="H52" s="390"/>
      <c r="I52" s="390"/>
      <c r="J52" s="390"/>
      <c r="K52" s="264"/>
    </row>
    <row r="53" spans="2:11" s="1" customFormat="1" ht="5.25" customHeight="1">
      <c r="B53" s="263"/>
      <c r="C53" s="265"/>
      <c r="D53" s="265"/>
      <c r="E53" s="265"/>
      <c r="F53" s="265"/>
      <c r="G53" s="265"/>
      <c r="H53" s="265"/>
      <c r="I53" s="265"/>
      <c r="J53" s="265"/>
      <c r="K53" s="264"/>
    </row>
    <row r="54" spans="2:11" s="1" customFormat="1" ht="15" customHeight="1">
      <c r="B54" s="263"/>
      <c r="C54" s="388" t="s">
        <v>647</v>
      </c>
      <c r="D54" s="388"/>
      <c r="E54" s="388"/>
      <c r="F54" s="388"/>
      <c r="G54" s="388"/>
      <c r="H54" s="388"/>
      <c r="I54" s="388"/>
      <c r="J54" s="388"/>
      <c r="K54" s="264"/>
    </row>
    <row r="55" spans="2:11" s="1" customFormat="1" ht="15" customHeight="1">
      <c r="B55" s="263"/>
      <c r="C55" s="388" t="s">
        <v>648</v>
      </c>
      <c r="D55" s="388"/>
      <c r="E55" s="388"/>
      <c r="F55" s="388"/>
      <c r="G55" s="388"/>
      <c r="H55" s="388"/>
      <c r="I55" s="388"/>
      <c r="J55" s="388"/>
      <c r="K55" s="264"/>
    </row>
    <row r="56" spans="2:11" s="1" customFormat="1" ht="12.75" customHeight="1">
      <c r="B56" s="263"/>
      <c r="C56" s="266"/>
      <c r="D56" s="266"/>
      <c r="E56" s="266"/>
      <c r="F56" s="266"/>
      <c r="G56" s="266"/>
      <c r="H56" s="266"/>
      <c r="I56" s="266"/>
      <c r="J56" s="266"/>
      <c r="K56" s="264"/>
    </row>
    <row r="57" spans="2:11" s="1" customFormat="1" ht="15" customHeight="1">
      <c r="B57" s="263"/>
      <c r="C57" s="388" t="s">
        <v>649</v>
      </c>
      <c r="D57" s="388"/>
      <c r="E57" s="388"/>
      <c r="F57" s="388"/>
      <c r="G57" s="388"/>
      <c r="H57" s="388"/>
      <c r="I57" s="388"/>
      <c r="J57" s="388"/>
      <c r="K57" s="264"/>
    </row>
    <row r="58" spans="2:11" s="1" customFormat="1" ht="15" customHeight="1">
      <c r="B58" s="263"/>
      <c r="C58" s="268"/>
      <c r="D58" s="388" t="s">
        <v>650</v>
      </c>
      <c r="E58" s="388"/>
      <c r="F58" s="388"/>
      <c r="G58" s="388"/>
      <c r="H58" s="388"/>
      <c r="I58" s="388"/>
      <c r="J58" s="388"/>
      <c r="K58" s="264"/>
    </row>
    <row r="59" spans="2:11" s="1" customFormat="1" ht="15" customHeight="1">
      <c r="B59" s="263"/>
      <c r="C59" s="268"/>
      <c r="D59" s="388" t="s">
        <v>651</v>
      </c>
      <c r="E59" s="388"/>
      <c r="F59" s="388"/>
      <c r="G59" s="388"/>
      <c r="H59" s="388"/>
      <c r="I59" s="388"/>
      <c r="J59" s="388"/>
      <c r="K59" s="264"/>
    </row>
    <row r="60" spans="2:11" s="1" customFormat="1" ht="15" customHeight="1">
      <c r="B60" s="263"/>
      <c r="C60" s="268"/>
      <c r="D60" s="388" t="s">
        <v>652</v>
      </c>
      <c r="E60" s="388"/>
      <c r="F60" s="388"/>
      <c r="G60" s="388"/>
      <c r="H60" s="388"/>
      <c r="I60" s="388"/>
      <c r="J60" s="388"/>
      <c r="K60" s="264"/>
    </row>
    <row r="61" spans="2:11" s="1" customFormat="1" ht="15" customHeight="1">
      <c r="B61" s="263"/>
      <c r="C61" s="268"/>
      <c r="D61" s="388" t="s">
        <v>653</v>
      </c>
      <c r="E61" s="388"/>
      <c r="F61" s="388"/>
      <c r="G61" s="388"/>
      <c r="H61" s="388"/>
      <c r="I61" s="388"/>
      <c r="J61" s="388"/>
      <c r="K61" s="264"/>
    </row>
    <row r="62" spans="2:11" s="1" customFormat="1" ht="15" customHeight="1">
      <c r="B62" s="263"/>
      <c r="C62" s="268"/>
      <c r="D62" s="392" t="s">
        <v>654</v>
      </c>
      <c r="E62" s="392"/>
      <c r="F62" s="392"/>
      <c r="G62" s="392"/>
      <c r="H62" s="392"/>
      <c r="I62" s="392"/>
      <c r="J62" s="392"/>
      <c r="K62" s="264"/>
    </row>
    <row r="63" spans="2:11" s="1" customFormat="1" ht="15" customHeight="1">
      <c r="B63" s="263"/>
      <c r="C63" s="268"/>
      <c r="D63" s="388" t="s">
        <v>655</v>
      </c>
      <c r="E63" s="388"/>
      <c r="F63" s="388"/>
      <c r="G63" s="388"/>
      <c r="H63" s="388"/>
      <c r="I63" s="388"/>
      <c r="J63" s="388"/>
      <c r="K63" s="264"/>
    </row>
    <row r="64" spans="2:11" s="1" customFormat="1" ht="12.75" customHeight="1">
      <c r="B64" s="263"/>
      <c r="C64" s="268"/>
      <c r="D64" s="268"/>
      <c r="E64" s="271"/>
      <c r="F64" s="268"/>
      <c r="G64" s="268"/>
      <c r="H64" s="268"/>
      <c r="I64" s="268"/>
      <c r="J64" s="268"/>
      <c r="K64" s="264"/>
    </row>
    <row r="65" spans="2:11" s="1" customFormat="1" ht="15" customHeight="1">
      <c r="B65" s="263"/>
      <c r="C65" s="268"/>
      <c r="D65" s="388" t="s">
        <v>656</v>
      </c>
      <c r="E65" s="388"/>
      <c r="F65" s="388"/>
      <c r="G65" s="388"/>
      <c r="H65" s="388"/>
      <c r="I65" s="388"/>
      <c r="J65" s="388"/>
      <c r="K65" s="264"/>
    </row>
    <row r="66" spans="2:11" s="1" customFormat="1" ht="15" customHeight="1">
      <c r="B66" s="263"/>
      <c r="C66" s="268"/>
      <c r="D66" s="392" t="s">
        <v>657</v>
      </c>
      <c r="E66" s="392"/>
      <c r="F66" s="392"/>
      <c r="G66" s="392"/>
      <c r="H66" s="392"/>
      <c r="I66" s="392"/>
      <c r="J66" s="392"/>
      <c r="K66" s="264"/>
    </row>
    <row r="67" spans="2:11" s="1" customFormat="1" ht="15" customHeight="1">
      <c r="B67" s="263"/>
      <c r="C67" s="268"/>
      <c r="D67" s="388" t="s">
        <v>658</v>
      </c>
      <c r="E67" s="388"/>
      <c r="F67" s="388"/>
      <c r="G67" s="388"/>
      <c r="H67" s="388"/>
      <c r="I67" s="388"/>
      <c r="J67" s="388"/>
      <c r="K67" s="264"/>
    </row>
    <row r="68" spans="2:11" s="1" customFormat="1" ht="15" customHeight="1">
      <c r="B68" s="263"/>
      <c r="C68" s="268"/>
      <c r="D68" s="388" t="s">
        <v>659</v>
      </c>
      <c r="E68" s="388"/>
      <c r="F68" s="388"/>
      <c r="G68" s="388"/>
      <c r="H68" s="388"/>
      <c r="I68" s="388"/>
      <c r="J68" s="388"/>
      <c r="K68" s="264"/>
    </row>
    <row r="69" spans="2:11" s="1" customFormat="1" ht="15" customHeight="1">
      <c r="B69" s="263"/>
      <c r="C69" s="268"/>
      <c r="D69" s="388" t="s">
        <v>660</v>
      </c>
      <c r="E69" s="388"/>
      <c r="F69" s="388"/>
      <c r="G69" s="388"/>
      <c r="H69" s="388"/>
      <c r="I69" s="388"/>
      <c r="J69" s="388"/>
      <c r="K69" s="264"/>
    </row>
    <row r="70" spans="2:11" s="1" customFormat="1" ht="15" customHeight="1">
      <c r="B70" s="263"/>
      <c r="C70" s="268"/>
      <c r="D70" s="388" t="s">
        <v>661</v>
      </c>
      <c r="E70" s="388"/>
      <c r="F70" s="388"/>
      <c r="G70" s="388"/>
      <c r="H70" s="388"/>
      <c r="I70" s="388"/>
      <c r="J70" s="388"/>
      <c r="K70" s="264"/>
    </row>
    <row r="71" spans="2:11" s="1" customFormat="1" ht="12.75" customHeight="1">
      <c r="B71" s="272"/>
      <c r="C71" s="273"/>
      <c r="D71" s="273"/>
      <c r="E71" s="273"/>
      <c r="F71" s="273"/>
      <c r="G71" s="273"/>
      <c r="H71" s="273"/>
      <c r="I71" s="273"/>
      <c r="J71" s="273"/>
      <c r="K71" s="274"/>
    </row>
    <row r="72" spans="2:11" s="1" customFormat="1" ht="18.75" customHeight="1">
      <c r="B72" s="275"/>
      <c r="C72" s="275"/>
      <c r="D72" s="275"/>
      <c r="E72" s="275"/>
      <c r="F72" s="275"/>
      <c r="G72" s="275"/>
      <c r="H72" s="275"/>
      <c r="I72" s="275"/>
      <c r="J72" s="275"/>
      <c r="K72" s="276"/>
    </row>
    <row r="73" spans="2:11" s="1" customFormat="1" ht="18.75" customHeight="1">
      <c r="B73" s="276"/>
      <c r="C73" s="276"/>
      <c r="D73" s="276"/>
      <c r="E73" s="276"/>
      <c r="F73" s="276"/>
      <c r="G73" s="276"/>
      <c r="H73" s="276"/>
      <c r="I73" s="276"/>
      <c r="J73" s="276"/>
      <c r="K73" s="276"/>
    </row>
    <row r="74" spans="2:11" s="1" customFormat="1" ht="7.5" customHeight="1">
      <c r="B74" s="277"/>
      <c r="C74" s="278"/>
      <c r="D74" s="278"/>
      <c r="E74" s="278"/>
      <c r="F74" s="278"/>
      <c r="G74" s="278"/>
      <c r="H74" s="278"/>
      <c r="I74" s="278"/>
      <c r="J74" s="278"/>
      <c r="K74" s="279"/>
    </row>
    <row r="75" spans="2:11" s="1" customFormat="1" ht="45" customHeight="1">
      <c r="B75" s="280"/>
      <c r="C75" s="391" t="s">
        <v>662</v>
      </c>
      <c r="D75" s="391"/>
      <c r="E75" s="391"/>
      <c r="F75" s="391"/>
      <c r="G75" s="391"/>
      <c r="H75" s="391"/>
      <c r="I75" s="391"/>
      <c r="J75" s="391"/>
      <c r="K75" s="281"/>
    </row>
    <row r="76" spans="2:11" s="1" customFormat="1" ht="17.25" customHeight="1">
      <c r="B76" s="280"/>
      <c r="C76" s="282" t="s">
        <v>663</v>
      </c>
      <c r="D76" s="282"/>
      <c r="E76" s="282"/>
      <c r="F76" s="282" t="s">
        <v>664</v>
      </c>
      <c r="G76" s="283"/>
      <c r="H76" s="282" t="s">
        <v>54</v>
      </c>
      <c r="I76" s="282" t="s">
        <v>57</v>
      </c>
      <c r="J76" s="282" t="s">
        <v>665</v>
      </c>
      <c r="K76" s="281"/>
    </row>
    <row r="77" spans="2:11" s="1" customFormat="1" ht="17.25" customHeight="1">
      <c r="B77" s="280"/>
      <c r="C77" s="284" t="s">
        <v>666</v>
      </c>
      <c r="D77" s="284"/>
      <c r="E77" s="284"/>
      <c r="F77" s="285" t="s">
        <v>667</v>
      </c>
      <c r="G77" s="286"/>
      <c r="H77" s="284"/>
      <c r="I77" s="284"/>
      <c r="J77" s="284" t="s">
        <v>668</v>
      </c>
      <c r="K77" s="281"/>
    </row>
    <row r="78" spans="2:11" s="1" customFormat="1" ht="5.25" customHeight="1">
      <c r="B78" s="280"/>
      <c r="C78" s="287"/>
      <c r="D78" s="287"/>
      <c r="E78" s="287"/>
      <c r="F78" s="287"/>
      <c r="G78" s="288"/>
      <c r="H78" s="287"/>
      <c r="I78" s="287"/>
      <c r="J78" s="287"/>
      <c r="K78" s="281"/>
    </row>
    <row r="79" spans="2:11" s="1" customFormat="1" ht="15" customHeight="1">
      <c r="B79" s="280"/>
      <c r="C79" s="269" t="s">
        <v>53</v>
      </c>
      <c r="D79" s="289"/>
      <c r="E79" s="289"/>
      <c r="F79" s="290" t="s">
        <v>669</v>
      </c>
      <c r="G79" s="291"/>
      <c r="H79" s="269" t="s">
        <v>670</v>
      </c>
      <c r="I79" s="269" t="s">
        <v>671</v>
      </c>
      <c r="J79" s="269">
        <v>20</v>
      </c>
      <c r="K79" s="281"/>
    </row>
    <row r="80" spans="2:11" s="1" customFormat="1" ht="15" customHeight="1">
      <c r="B80" s="280"/>
      <c r="C80" s="269" t="s">
        <v>672</v>
      </c>
      <c r="D80" s="269"/>
      <c r="E80" s="269"/>
      <c r="F80" s="290" t="s">
        <v>669</v>
      </c>
      <c r="G80" s="291"/>
      <c r="H80" s="269" t="s">
        <v>673</v>
      </c>
      <c r="I80" s="269" t="s">
        <v>671</v>
      </c>
      <c r="J80" s="269">
        <v>120</v>
      </c>
      <c r="K80" s="281"/>
    </row>
    <row r="81" spans="2:11" s="1" customFormat="1" ht="15" customHeight="1">
      <c r="B81" s="292"/>
      <c r="C81" s="269" t="s">
        <v>674</v>
      </c>
      <c r="D81" s="269"/>
      <c r="E81" s="269"/>
      <c r="F81" s="290" t="s">
        <v>675</v>
      </c>
      <c r="G81" s="291"/>
      <c r="H81" s="269" t="s">
        <v>676</v>
      </c>
      <c r="I81" s="269" t="s">
        <v>671</v>
      </c>
      <c r="J81" s="269">
        <v>50</v>
      </c>
      <c r="K81" s="281"/>
    </row>
    <row r="82" spans="2:11" s="1" customFormat="1" ht="15" customHeight="1">
      <c r="B82" s="292"/>
      <c r="C82" s="269" t="s">
        <v>677</v>
      </c>
      <c r="D82" s="269"/>
      <c r="E82" s="269"/>
      <c r="F82" s="290" t="s">
        <v>669</v>
      </c>
      <c r="G82" s="291"/>
      <c r="H82" s="269" t="s">
        <v>678</v>
      </c>
      <c r="I82" s="269" t="s">
        <v>679</v>
      </c>
      <c r="J82" s="269"/>
      <c r="K82" s="281"/>
    </row>
    <row r="83" spans="2:11" s="1" customFormat="1" ht="15" customHeight="1">
      <c r="B83" s="292"/>
      <c r="C83" s="293" t="s">
        <v>680</v>
      </c>
      <c r="D83" s="293"/>
      <c r="E83" s="293"/>
      <c r="F83" s="294" t="s">
        <v>675</v>
      </c>
      <c r="G83" s="293"/>
      <c r="H83" s="293" t="s">
        <v>681</v>
      </c>
      <c r="I83" s="293" t="s">
        <v>671</v>
      </c>
      <c r="J83" s="293">
        <v>15</v>
      </c>
      <c r="K83" s="281"/>
    </row>
    <row r="84" spans="2:11" s="1" customFormat="1" ht="15" customHeight="1">
      <c r="B84" s="292"/>
      <c r="C84" s="293" t="s">
        <v>682</v>
      </c>
      <c r="D84" s="293"/>
      <c r="E84" s="293"/>
      <c r="F84" s="294" t="s">
        <v>675</v>
      </c>
      <c r="G84" s="293"/>
      <c r="H84" s="293" t="s">
        <v>683</v>
      </c>
      <c r="I84" s="293" t="s">
        <v>671</v>
      </c>
      <c r="J84" s="293">
        <v>15</v>
      </c>
      <c r="K84" s="281"/>
    </row>
    <row r="85" spans="2:11" s="1" customFormat="1" ht="15" customHeight="1">
      <c r="B85" s="292"/>
      <c r="C85" s="293" t="s">
        <v>684</v>
      </c>
      <c r="D85" s="293"/>
      <c r="E85" s="293"/>
      <c r="F85" s="294" t="s">
        <v>675</v>
      </c>
      <c r="G85" s="293"/>
      <c r="H85" s="293" t="s">
        <v>685</v>
      </c>
      <c r="I85" s="293" t="s">
        <v>671</v>
      </c>
      <c r="J85" s="293">
        <v>20</v>
      </c>
      <c r="K85" s="281"/>
    </row>
    <row r="86" spans="2:11" s="1" customFormat="1" ht="15" customHeight="1">
      <c r="B86" s="292"/>
      <c r="C86" s="293" t="s">
        <v>686</v>
      </c>
      <c r="D86" s="293"/>
      <c r="E86" s="293"/>
      <c r="F86" s="294" t="s">
        <v>675</v>
      </c>
      <c r="G86" s="293"/>
      <c r="H86" s="293" t="s">
        <v>687</v>
      </c>
      <c r="I86" s="293" t="s">
        <v>671</v>
      </c>
      <c r="J86" s="293">
        <v>20</v>
      </c>
      <c r="K86" s="281"/>
    </row>
    <row r="87" spans="2:11" s="1" customFormat="1" ht="15" customHeight="1">
      <c r="B87" s="292"/>
      <c r="C87" s="269" t="s">
        <v>688</v>
      </c>
      <c r="D87" s="269"/>
      <c r="E87" s="269"/>
      <c r="F87" s="290" t="s">
        <v>675</v>
      </c>
      <c r="G87" s="291"/>
      <c r="H87" s="269" t="s">
        <v>689</v>
      </c>
      <c r="I87" s="269" t="s">
        <v>671</v>
      </c>
      <c r="J87" s="269">
        <v>50</v>
      </c>
      <c r="K87" s="281"/>
    </row>
    <row r="88" spans="2:11" s="1" customFormat="1" ht="15" customHeight="1">
      <c r="B88" s="292"/>
      <c r="C88" s="269" t="s">
        <v>690</v>
      </c>
      <c r="D88" s="269"/>
      <c r="E88" s="269"/>
      <c r="F88" s="290" t="s">
        <v>675</v>
      </c>
      <c r="G88" s="291"/>
      <c r="H88" s="269" t="s">
        <v>691</v>
      </c>
      <c r="I88" s="269" t="s">
        <v>671</v>
      </c>
      <c r="J88" s="269">
        <v>20</v>
      </c>
      <c r="K88" s="281"/>
    </row>
    <row r="89" spans="2:11" s="1" customFormat="1" ht="15" customHeight="1">
      <c r="B89" s="292"/>
      <c r="C89" s="269" t="s">
        <v>692</v>
      </c>
      <c r="D89" s="269"/>
      <c r="E89" s="269"/>
      <c r="F89" s="290" t="s">
        <v>675</v>
      </c>
      <c r="G89" s="291"/>
      <c r="H89" s="269" t="s">
        <v>693</v>
      </c>
      <c r="I89" s="269" t="s">
        <v>671</v>
      </c>
      <c r="J89" s="269">
        <v>20</v>
      </c>
      <c r="K89" s="281"/>
    </row>
    <row r="90" spans="2:11" s="1" customFormat="1" ht="15" customHeight="1">
      <c r="B90" s="292"/>
      <c r="C90" s="269" t="s">
        <v>694</v>
      </c>
      <c r="D90" s="269"/>
      <c r="E90" s="269"/>
      <c r="F90" s="290" t="s">
        <v>675</v>
      </c>
      <c r="G90" s="291"/>
      <c r="H90" s="269" t="s">
        <v>695</v>
      </c>
      <c r="I90" s="269" t="s">
        <v>671</v>
      </c>
      <c r="J90" s="269">
        <v>50</v>
      </c>
      <c r="K90" s="281"/>
    </row>
    <row r="91" spans="2:11" s="1" customFormat="1" ht="15" customHeight="1">
      <c r="B91" s="292"/>
      <c r="C91" s="269" t="s">
        <v>696</v>
      </c>
      <c r="D91" s="269"/>
      <c r="E91" s="269"/>
      <c r="F91" s="290" t="s">
        <v>675</v>
      </c>
      <c r="G91" s="291"/>
      <c r="H91" s="269" t="s">
        <v>696</v>
      </c>
      <c r="I91" s="269" t="s">
        <v>671</v>
      </c>
      <c r="J91" s="269">
        <v>50</v>
      </c>
      <c r="K91" s="281"/>
    </row>
    <row r="92" spans="2:11" s="1" customFormat="1" ht="15" customHeight="1">
      <c r="B92" s="292"/>
      <c r="C92" s="269" t="s">
        <v>697</v>
      </c>
      <c r="D92" s="269"/>
      <c r="E92" s="269"/>
      <c r="F92" s="290" t="s">
        <v>675</v>
      </c>
      <c r="G92" s="291"/>
      <c r="H92" s="269" t="s">
        <v>698</v>
      </c>
      <c r="I92" s="269" t="s">
        <v>671</v>
      </c>
      <c r="J92" s="269">
        <v>255</v>
      </c>
      <c r="K92" s="281"/>
    </row>
    <row r="93" spans="2:11" s="1" customFormat="1" ht="15" customHeight="1">
      <c r="B93" s="292"/>
      <c r="C93" s="269" t="s">
        <v>699</v>
      </c>
      <c r="D93" s="269"/>
      <c r="E93" s="269"/>
      <c r="F93" s="290" t="s">
        <v>669</v>
      </c>
      <c r="G93" s="291"/>
      <c r="H93" s="269" t="s">
        <v>700</v>
      </c>
      <c r="I93" s="269" t="s">
        <v>701</v>
      </c>
      <c r="J93" s="269"/>
      <c r="K93" s="281"/>
    </row>
    <row r="94" spans="2:11" s="1" customFormat="1" ht="15" customHeight="1">
      <c r="B94" s="292"/>
      <c r="C94" s="269" t="s">
        <v>702</v>
      </c>
      <c r="D94" s="269"/>
      <c r="E94" s="269"/>
      <c r="F94" s="290" t="s">
        <v>669</v>
      </c>
      <c r="G94" s="291"/>
      <c r="H94" s="269" t="s">
        <v>703</v>
      </c>
      <c r="I94" s="269" t="s">
        <v>704</v>
      </c>
      <c r="J94" s="269"/>
      <c r="K94" s="281"/>
    </row>
    <row r="95" spans="2:11" s="1" customFormat="1" ht="15" customHeight="1">
      <c r="B95" s="292"/>
      <c r="C95" s="269" t="s">
        <v>705</v>
      </c>
      <c r="D95" s="269"/>
      <c r="E95" s="269"/>
      <c r="F95" s="290" t="s">
        <v>669</v>
      </c>
      <c r="G95" s="291"/>
      <c r="H95" s="269" t="s">
        <v>705</v>
      </c>
      <c r="I95" s="269" t="s">
        <v>704</v>
      </c>
      <c r="J95" s="269"/>
      <c r="K95" s="281"/>
    </row>
    <row r="96" spans="2:11" s="1" customFormat="1" ht="15" customHeight="1">
      <c r="B96" s="292"/>
      <c r="C96" s="269" t="s">
        <v>38</v>
      </c>
      <c r="D96" s="269"/>
      <c r="E96" s="269"/>
      <c r="F96" s="290" t="s">
        <v>669</v>
      </c>
      <c r="G96" s="291"/>
      <c r="H96" s="269" t="s">
        <v>706</v>
      </c>
      <c r="I96" s="269" t="s">
        <v>704</v>
      </c>
      <c r="J96" s="269"/>
      <c r="K96" s="281"/>
    </row>
    <row r="97" spans="2:11" s="1" customFormat="1" ht="15" customHeight="1">
      <c r="B97" s="292"/>
      <c r="C97" s="269" t="s">
        <v>48</v>
      </c>
      <c r="D97" s="269"/>
      <c r="E97" s="269"/>
      <c r="F97" s="290" t="s">
        <v>669</v>
      </c>
      <c r="G97" s="291"/>
      <c r="H97" s="269" t="s">
        <v>707</v>
      </c>
      <c r="I97" s="269" t="s">
        <v>704</v>
      </c>
      <c r="J97" s="269"/>
      <c r="K97" s="281"/>
    </row>
    <row r="98" spans="2:11" s="1" customFormat="1" ht="15" customHeight="1">
      <c r="B98" s="295"/>
      <c r="C98" s="296"/>
      <c r="D98" s="296"/>
      <c r="E98" s="296"/>
      <c r="F98" s="296"/>
      <c r="G98" s="296"/>
      <c r="H98" s="296"/>
      <c r="I98" s="296"/>
      <c r="J98" s="296"/>
      <c r="K98" s="297"/>
    </row>
    <row r="99" spans="2:11" s="1" customFormat="1" ht="18.75" customHeight="1">
      <c r="B99" s="298"/>
      <c r="C99" s="299"/>
      <c r="D99" s="299"/>
      <c r="E99" s="299"/>
      <c r="F99" s="299"/>
      <c r="G99" s="299"/>
      <c r="H99" s="299"/>
      <c r="I99" s="299"/>
      <c r="J99" s="299"/>
      <c r="K99" s="298"/>
    </row>
    <row r="100" spans="2:11" s="1" customFormat="1" ht="18.75" customHeight="1"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</row>
    <row r="101" spans="2:11" s="1" customFormat="1" ht="7.5" customHeight="1">
      <c r="B101" s="277"/>
      <c r="C101" s="278"/>
      <c r="D101" s="278"/>
      <c r="E101" s="278"/>
      <c r="F101" s="278"/>
      <c r="G101" s="278"/>
      <c r="H101" s="278"/>
      <c r="I101" s="278"/>
      <c r="J101" s="278"/>
      <c r="K101" s="279"/>
    </row>
    <row r="102" spans="2:11" s="1" customFormat="1" ht="45" customHeight="1">
      <c r="B102" s="280"/>
      <c r="C102" s="391" t="s">
        <v>708</v>
      </c>
      <c r="D102" s="391"/>
      <c r="E102" s="391"/>
      <c r="F102" s="391"/>
      <c r="G102" s="391"/>
      <c r="H102" s="391"/>
      <c r="I102" s="391"/>
      <c r="J102" s="391"/>
      <c r="K102" s="281"/>
    </row>
    <row r="103" spans="2:11" s="1" customFormat="1" ht="17.25" customHeight="1">
      <c r="B103" s="280"/>
      <c r="C103" s="282" t="s">
        <v>663</v>
      </c>
      <c r="D103" s="282"/>
      <c r="E103" s="282"/>
      <c r="F103" s="282" t="s">
        <v>664</v>
      </c>
      <c r="G103" s="283"/>
      <c r="H103" s="282" t="s">
        <v>54</v>
      </c>
      <c r="I103" s="282" t="s">
        <v>57</v>
      </c>
      <c r="J103" s="282" t="s">
        <v>665</v>
      </c>
      <c r="K103" s="281"/>
    </row>
    <row r="104" spans="2:11" s="1" customFormat="1" ht="17.25" customHeight="1">
      <c r="B104" s="280"/>
      <c r="C104" s="284" t="s">
        <v>666</v>
      </c>
      <c r="D104" s="284"/>
      <c r="E104" s="284"/>
      <c r="F104" s="285" t="s">
        <v>667</v>
      </c>
      <c r="G104" s="286"/>
      <c r="H104" s="284"/>
      <c r="I104" s="284"/>
      <c r="J104" s="284" t="s">
        <v>668</v>
      </c>
      <c r="K104" s="281"/>
    </row>
    <row r="105" spans="2:11" s="1" customFormat="1" ht="5.25" customHeight="1">
      <c r="B105" s="280"/>
      <c r="C105" s="282"/>
      <c r="D105" s="282"/>
      <c r="E105" s="282"/>
      <c r="F105" s="282"/>
      <c r="G105" s="300"/>
      <c r="H105" s="282"/>
      <c r="I105" s="282"/>
      <c r="J105" s="282"/>
      <c r="K105" s="281"/>
    </row>
    <row r="106" spans="2:11" s="1" customFormat="1" ht="15" customHeight="1">
      <c r="B106" s="280"/>
      <c r="C106" s="269" t="s">
        <v>53</v>
      </c>
      <c r="D106" s="289"/>
      <c r="E106" s="289"/>
      <c r="F106" s="290" t="s">
        <v>669</v>
      </c>
      <c r="G106" s="269"/>
      <c r="H106" s="269" t="s">
        <v>709</v>
      </c>
      <c r="I106" s="269" t="s">
        <v>671</v>
      </c>
      <c r="J106" s="269">
        <v>20</v>
      </c>
      <c r="K106" s="281"/>
    </row>
    <row r="107" spans="2:11" s="1" customFormat="1" ht="15" customHeight="1">
      <c r="B107" s="280"/>
      <c r="C107" s="269" t="s">
        <v>672</v>
      </c>
      <c r="D107" s="269"/>
      <c r="E107" s="269"/>
      <c r="F107" s="290" t="s">
        <v>669</v>
      </c>
      <c r="G107" s="269"/>
      <c r="H107" s="269" t="s">
        <v>709</v>
      </c>
      <c r="I107" s="269" t="s">
        <v>671</v>
      </c>
      <c r="J107" s="269">
        <v>120</v>
      </c>
      <c r="K107" s="281"/>
    </row>
    <row r="108" spans="2:11" s="1" customFormat="1" ht="15" customHeight="1">
      <c r="B108" s="292"/>
      <c r="C108" s="269" t="s">
        <v>674</v>
      </c>
      <c r="D108" s="269"/>
      <c r="E108" s="269"/>
      <c r="F108" s="290" t="s">
        <v>675</v>
      </c>
      <c r="G108" s="269"/>
      <c r="H108" s="269" t="s">
        <v>709</v>
      </c>
      <c r="I108" s="269" t="s">
        <v>671</v>
      </c>
      <c r="J108" s="269">
        <v>50</v>
      </c>
      <c r="K108" s="281"/>
    </row>
    <row r="109" spans="2:11" s="1" customFormat="1" ht="15" customHeight="1">
      <c r="B109" s="292"/>
      <c r="C109" s="269" t="s">
        <v>677</v>
      </c>
      <c r="D109" s="269"/>
      <c r="E109" s="269"/>
      <c r="F109" s="290" t="s">
        <v>669</v>
      </c>
      <c r="G109" s="269"/>
      <c r="H109" s="269" t="s">
        <v>709</v>
      </c>
      <c r="I109" s="269" t="s">
        <v>679</v>
      </c>
      <c r="J109" s="269"/>
      <c r="K109" s="281"/>
    </row>
    <row r="110" spans="2:11" s="1" customFormat="1" ht="15" customHeight="1">
      <c r="B110" s="292"/>
      <c r="C110" s="269" t="s">
        <v>688</v>
      </c>
      <c r="D110" s="269"/>
      <c r="E110" s="269"/>
      <c r="F110" s="290" t="s">
        <v>675</v>
      </c>
      <c r="G110" s="269"/>
      <c r="H110" s="269" t="s">
        <v>709</v>
      </c>
      <c r="I110" s="269" t="s">
        <v>671</v>
      </c>
      <c r="J110" s="269">
        <v>50</v>
      </c>
      <c r="K110" s="281"/>
    </row>
    <row r="111" spans="2:11" s="1" customFormat="1" ht="15" customHeight="1">
      <c r="B111" s="292"/>
      <c r="C111" s="269" t="s">
        <v>696</v>
      </c>
      <c r="D111" s="269"/>
      <c r="E111" s="269"/>
      <c r="F111" s="290" t="s">
        <v>675</v>
      </c>
      <c r="G111" s="269"/>
      <c r="H111" s="269" t="s">
        <v>709</v>
      </c>
      <c r="I111" s="269" t="s">
        <v>671</v>
      </c>
      <c r="J111" s="269">
        <v>50</v>
      </c>
      <c r="K111" s="281"/>
    </row>
    <row r="112" spans="2:11" s="1" customFormat="1" ht="15" customHeight="1">
      <c r="B112" s="292"/>
      <c r="C112" s="269" t="s">
        <v>694</v>
      </c>
      <c r="D112" s="269"/>
      <c r="E112" s="269"/>
      <c r="F112" s="290" t="s">
        <v>675</v>
      </c>
      <c r="G112" s="269"/>
      <c r="H112" s="269" t="s">
        <v>709</v>
      </c>
      <c r="I112" s="269" t="s">
        <v>671</v>
      </c>
      <c r="J112" s="269">
        <v>50</v>
      </c>
      <c r="K112" s="281"/>
    </row>
    <row r="113" spans="2:11" s="1" customFormat="1" ht="15" customHeight="1">
      <c r="B113" s="292"/>
      <c r="C113" s="269" t="s">
        <v>53</v>
      </c>
      <c r="D113" s="269"/>
      <c r="E113" s="269"/>
      <c r="F113" s="290" t="s">
        <v>669</v>
      </c>
      <c r="G113" s="269"/>
      <c r="H113" s="269" t="s">
        <v>710</v>
      </c>
      <c r="I113" s="269" t="s">
        <v>671</v>
      </c>
      <c r="J113" s="269">
        <v>20</v>
      </c>
      <c r="K113" s="281"/>
    </row>
    <row r="114" spans="2:11" s="1" customFormat="1" ht="15" customHeight="1">
      <c r="B114" s="292"/>
      <c r="C114" s="269" t="s">
        <v>711</v>
      </c>
      <c r="D114" s="269"/>
      <c r="E114" s="269"/>
      <c r="F114" s="290" t="s">
        <v>669</v>
      </c>
      <c r="G114" s="269"/>
      <c r="H114" s="269" t="s">
        <v>712</v>
      </c>
      <c r="I114" s="269" t="s">
        <v>671</v>
      </c>
      <c r="J114" s="269">
        <v>120</v>
      </c>
      <c r="K114" s="281"/>
    </row>
    <row r="115" spans="2:11" s="1" customFormat="1" ht="15" customHeight="1">
      <c r="B115" s="292"/>
      <c r="C115" s="269" t="s">
        <v>38</v>
      </c>
      <c r="D115" s="269"/>
      <c r="E115" s="269"/>
      <c r="F115" s="290" t="s">
        <v>669</v>
      </c>
      <c r="G115" s="269"/>
      <c r="H115" s="269" t="s">
        <v>713</v>
      </c>
      <c r="I115" s="269" t="s">
        <v>704</v>
      </c>
      <c r="J115" s="269"/>
      <c r="K115" s="281"/>
    </row>
    <row r="116" spans="2:11" s="1" customFormat="1" ht="15" customHeight="1">
      <c r="B116" s="292"/>
      <c r="C116" s="269" t="s">
        <v>48</v>
      </c>
      <c r="D116" s="269"/>
      <c r="E116" s="269"/>
      <c r="F116" s="290" t="s">
        <v>669</v>
      </c>
      <c r="G116" s="269"/>
      <c r="H116" s="269" t="s">
        <v>714</v>
      </c>
      <c r="I116" s="269" t="s">
        <v>704</v>
      </c>
      <c r="J116" s="269"/>
      <c r="K116" s="281"/>
    </row>
    <row r="117" spans="2:11" s="1" customFormat="1" ht="15" customHeight="1">
      <c r="B117" s="292"/>
      <c r="C117" s="269" t="s">
        <v>57</v>
      </c>
      <c r="D117" s="269"/>
      <c r="E117" s="269"/>
      <c r="F117" s="290" t="s">
        <v>669</v>
      </c>
      <c r="G117" s="269"/>
      <c r="H117" s="269" t="s">
        <v>715</v>
      </c>
      <c r="I117" s="269" t="s">
        <v>716</v>
      </c>
      <c r="J117" s="269"/>
      <c r="K117" s="281"/>
    </row>
    <row r="118" spans="2:11" s="1" customFormat="1" ht="15" customHeight="1">
      <c r="B118" s="295"/>
      <c r="C118" s="301"/>
      <c r="D118" s="301"/>
      <c r="E118" s="301"/>
      <c r="F118" s="301"/>
      <c r="G118" s="301"/>
      <c r="H118" s="301"/>
      <c r="I118" s="301"/>
      <c r="J118" s="301"/>
      <c r="K118" s="297"/>
    </row>
    <row r="119" spans="2:11" s="1" customFormat="1" ht="18.75" customHeight="1">
      <c r="B119" s="302"/>
      <c r="C119" s="303"/>
      <c r="D119" s="303"/>
      <c r="E119" s="303"/>
      <c r="F119" s="304"/>
      <c r="G119" s="303"/>
      <c r="H119" s="303"/>
      <c r="I119" s="303"/>
      <c r="J119" s="303"/>
      <c r="K119" s="302"/>
    </row>
    <row r="120" spans="2:11" s="1" customFormat="1" ht="18.75" customHeight="1"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</row>
    <row r="121" spans="2:11" s="1" customFormat="1" ht="7.5" customHeight="1">
      <c r="B121" s="305"/>
      <c r="C121" s="306"/>
      <c r="D121" s="306"/>
      <c r="E121" s="306"/>
      <c r="F121" s="306"/>
      <c r="G121" s="306"/>
      <c r="H121" s="306"/>
      <c r="I121" s="306"/>
      <c r="J121" s="306"/>
      <c r="K121" s="307"/>
    </row>
    <row r="122" spans="2:11" s="1" customFormat="1" ht="45" customHeight="1">
      <c r="B122" s="308"/>
      <c r="C122" s="389" t="s">
        <v>717</v>
      </c>
      <c r="D122" s="389"/>
      <c r="E122" s="389"/>
      <c r="F122" s="389"/>
      <c r="G122" s="389"/>
      <c r="H122" s="389"/>
      <c r="I122" s="389"/>
      <c r="J122" s="389"/>
      <c r="K122" s="309"/>
    </row>
    <row r="123" spans="2:11" s="1" customFormat="1" ht="17.25" customHeight="1">
      <c r="B123" s="310"/>
      <c r="C123" s="282" t="s">
        <v>663</v>
      </c>
      <c r="D123" s="282"/>
      <c r="E123" s="282"/>
      <c r="F123" s="282" t="s">
        <v>664</v>
      </c>
      <c r="G123" s="283"/>
      <c r="H123" s="282" t="s">
        <v>54</v>
      </c>
      <c r="I123" s="282" t="s">
        <v>57</v>
      </c>
      <c r="J123" s="282" t="s">
        <v>665</v>
      </c>
      <c r="K123" s="311"/>
    </row>
    <row r="124" spans="2:11" s="1" customFormat="1" ht="17.25" customHeight="1">
      <c r="B124" s="310"/>
      <c r="C124" s="284" t="s">
        <v>666</v>
      </c>
      <c r="D124" s="284"/>
      <c r="E124" s="284"/>
      <c r="F124" s="285" t="s">
        <v>667</v>
      </c>
      <c r="G124" s="286"/>
      <c r="H124" s="284"/>
      <c r="I124" s="284"/>
      <c r="J124" s="284" t="s">
        <v>668</v>
      </c>
      <c r="K124" s="311"/>
    </row>
    <row r="125" spans="2:11" s="1" customFormat="1" ht="5.25" customHeight="1">
      <c r="B125" s="312"/>
      <c r="C125" s="287"/>
      <c r="D125" s="287"/>
      <c r="E125" s="287"/>
      <c r="F125" s="287"/>
      <c r="G125" s="313"/>
      <c r="H125" s="287"/>
      <c r="I125" s="287"/>
      <c r="J125" s="287"/>
      <c r="K125" s="314"/>
    </row>
    <row r="126" spans="2:11" s="1" customFormat="1" ht="15" customHeight="1">
      <c r="B126" s="312"/>
      <c r="C126" s="269" t="s">
        <v>672</v>
      </c>
      <c r="D126" s="289"/>
      <c r="E126" s="289"/>
      <c r="F126" s="290" t="s">
        <v>669</v>
      </c>
      <c r="G126" s="269"/>
      <c r="H126" s="269" t="s">
        <v>709</v>
      </c>
      <c r="I126" s="269" t="s">
        <v>671</v>
      </c>
      <c r="J126" s="269">
        <v>120</v>
      </c>
      <c r="K126" s="315"/>
    </row>
    <row r="127" spans="2:11" s="1" customFormat="1" ht="15" customHeight="1">
      <c r="B127" s="312"/>
      <c r="C127" s="269" t="s">
        <v>718</v>
      </c>
      <c r="D127" s="269"/>
      <c r="E127" s="269"/>
      <c r="F127" s="290" t="s">
        <v>669</v>
      </c>
      <c r="G127" s="269"/>
      <c r="H127" s="269" t="s">
        <v>719</v>
      </c>
      <c r="I127" s="269" t="s">
        <v>671</v>
      </c>
      <c r="J127" s="269" t="s">
        <v>720</v>
      </c>
      <c r="K127" s="315"/>
    </row>
    <row r="128" spans="2:11" s="1" customFormat="1" ht="15" customHeight="1">
      <c r="B128" s="312"/>
      <c r="C128" s="269" t="s">
        <v>617</v>
      </c>
      <c r="D128" s="269"/>
      <c r="E128" s="269"/>
      <c r="F128" s="290" t="s">
        <v>669</v>
      </c>
      <c r="G128" s="269"/>
      <c r="H128" s="269" t="s">
        <v>721</v>
      </c>
      <c r="I128" s="269" t="s">
        <v>671</v>
      </c>
      <c r="J128" s="269" t="s">
        <v>720</v>
      </c>
      <c r="K128" s="315"/>
    </row>
    <row r="129" spans="2:11" s="1" customFormat="1" ht="15" customHeight="1">
      <c r="B129" s="312"/>
      <c r="C129" s="269" t="s">
        <v>680</v>
      </c>
      <c r="D129" s="269"/>
      <c r="E129" s="269"/>
      <c r="F129" s="290" t="s">
        <v>675</v>
      </c>
      <c r="G129" s="269"/>
      <c r="H129" s="269" t="s">
        <v>681</v>
      </c>
      <c r="I129" s="269" t="s">
        <v>671</v>
      </c>
      <c r="J129" s="269">
        <v>15</v>
      </c>
      <c r="K129" s="315"/>
    </row>
    <row r="130" spans="2:11" s="1" customFormat="1" ht="15" customHeight="1">
      <c r="B130" s="312"/>
      <c r="C130" s="293" t="s">
        <v>682</v>
      </c>
      <c r="D130" s="293"/>
      <c r="E130" s="293"/>
      <c r="F130" s="294" t="s">
        <v>675</v>
      </c>
      <c r="G130" s="293"/>
      <c r="H130" s="293" t="s">
        <v>683</v>
      </c>
      <c r="I130" s="293" t="s">
        <v>671</v>
      </c>
      <c r="J130" s="293">
        <v>15</v>
      </c>
      <c r="K130" s="315"/>
    </row>
    <row r="131" spans="2:11" s="1" customFormat="1" ht="15" customHeight="1">
      <c r="B131" s="312"/>
      <c r="C131" s="293" t="s">
        <v>684</v>
      </c>
      <c r="D131" s="293"/>
      <c r="E131" s="293"/>
      <c r="F131" s="294" t="s">
        <v>675</v>
      </c>
      <c r="G131" s="293"/>
      <c r="H131" s="293" t="s">
        <v>685</v>
      </c>
      <c r="I131" s="293" t="s">
        <v>671</v>
      </c>
      <c r="J131" s="293">
        <v>20</v>
      </c>
      <c r="K131" s="315"/>
    </row>
    <row r="132" spans="2:11" s="1" customFormat="1" ht="15" customHeight="1">
      <c r="B132" s="312"/>
      <c r="C132" s="293" t="s">
        <v>686</v>
      </c>
      <c r="D132" s="293"/>
      <c r="E132" s="293"/>
      <c r="F132" s="294" t="s">
        <v>675</v>
      </c>
      <c r="G132" s="293"/>
      <c r="H132" s="293" t="s">
        <v>687</v>
      </c>
      <c r="I132" s="293" t="s">
        <v>671</v>
      </c>
      <c r="J132" s="293">
        <v>20</v>
      </c>
      <c r="K132" s="315"/>
    </row>
    <row r="133" spans="2:11" s="1" customFormat="1" ht="15" customHeight="1">
      <c r="B133" s="312"/>
      <c r="C133" s="269" t="s">
        <v>674</v>
      </c>
      <c r="D133" s="269"/>
      <c r="E133" s="269"/>
      <c r="F133" s="290" t="s">
        <v>675</v>
      </c>
      <c r="G133" s="269"/>
      <c r="H133" s="269" t="s">
        <v>709</v>
      </c>
      <c r="I133" s="269" t="s">
        <v>671</v>
      </c>
      <c r="J133" s="269">
        <v>50</v>
      </c>
      <c r="K133" s="315"/>
    </row>
    <row r="134" spans="2:11" s="1" customFormat="1" ht="15" customHeight="1">
      <c r="B134" s="312"/>
      <c r="C134" s="269" t="s">
        <v>688</v>
      </c>
      <c r="D134" s="269"/>
      <c r="E134" s="269"/>
      <c r="F134" s="290" t="s">
        <v>675</v>
      </c>
      <c r="G134" s="269"/>
      <c r="H134" s="269" t="s">
        <v>709</v>
      </c>
      <c r="I134" s="269" t="s">
        <v>671</v>
      </c>
      <c r="J134" s="269">
        <v>50</v>
      </c>
      <c r="K134" s="315"/>
    </row>
    <row r="135" spans="2:11" s="1" customFormat="1" ht="15" customHeight="1">
      <c r="B135" s="312"/>
      <c r="C135" s="269" t="s">
        <v>694</v>
      </c>
      <c r="D135" s="269"/>
      <c r="E135" s="269"/>
      <c r="F135" s="290" t="s">
        <v>675</v>
      </c>
      <c r="G135" s="269"/>
      <c r="H135" s="269" t="s">
        <v>709</v>
      </c>
      <c r="I135" s="269" t="s">
        <v>671</v>
      </c>
      <c r="J135" s="269">
        <v>50</v>
      </c>
      <c r="K135" s="315"/>
    </row>
    <row r="136" spans="2:11" s="1" customFormat="1" ht="15" customHeight="1">
      <c r="B136" s="312"/>
      <c r="C136" s="269" t="s">
        <v>696</v>
      </c>
      <c r="D136" s="269"/>
      <c r="E136" s="269"/>
      <c r="F136" s="290" t="s">
        <v>675</v>
      </c>
      <c r="G136" s="269"/>
      <c r="H136" s="269" t="s">
        <v>709</v>
      </c>
      <c r="I136" s="269" t="s">
        <v>671</v>
      </c>
      <c r="J136" s="269">
        <v>50</v>
      </c>
      <c r="K136" s="315"/>
    </row>
    <row r="137" spans="2:11" s="1" customFormat="1" ht="15" customHeight="1">
      <c r="B137" s="312"/>
      <c r="C137" s="269" t="s">
        <v>697</v>
      </c>
      <c r="D137" s="269"/>
      <c r="E137" s="269"/>
      <c r="F137" s="290" t="s">
        <v>675</v>
      </c>
      <c r="G137" s="269"/>
      <c r="H137" s="269" t="s">
        <v>722</v>
      </c>
      <c r="I137" s="269" t="s">
        <v>671</v>
      </c>
      <c r="J137" s="269">
        <v>255</v>
      </c>
      <c r="K137" s="315"/>
    </row>
    <row r="138" spans="2:11" s="1" customFormat="1" ht="15" customHeight="1">
      <c r="B138" s="312"/>
      <c r="C138" s="269" t="s">
        <v>699</v>
      </c>
      <c r="D138" s="269"/>
      <c r="E138" s="269"/>
      <c r="F138" s="290" t="s">
        <v>669</v>
      </c>
      <c r="G138" s="269"/>
      <c r="H138" s="269" t="s">
        <v>723</v>
      </c>
      <c r="I138" s="269" t="s">
        <v>701</v>
      </c>
      <c r="J138" s="269"/>
      <c r="K138" s="315"/>
    </row>
    <row r="139" spans="2:11" s="1" customFormat="1" ht="15" customHeight="1">
      <c r="B139" s="312"/>
      <c r="C139" s="269" t="s">
        <v>702</v>
      </c>
      <c r="D139" s="269"/>
      <c r="E139" s="269"/>
      <c r="F139" s="290" t="s">
        <v>669</v>
      </c>
      <c r="G139" s="269"/>
      <c r="H139" s="269" t="s">
        <v>724</v>
      </c>
      <c r="I139" s="269" t="s">
        <v>704</v>
      </c>
      <c r="J139" s="269"/>
      <c r="K139" s="315"/>
    </row>
    <row r="140" spans="2:11" s="1" customFormat="1" ht="15" customHeight="1">
      <c r="B140" s="312"/>
      <c r="C140" s="269" t="s">
        <v>705</v>
      </c>
      <c r="D140" s="269"/>
      <c r="E140" s="269"/>
      <c r="F140" s="290" t="s">
        <v>669</v>
      </c>
      <c r="G140" s="269"/>
      <c r="H140" s="269" t="s">
        <v>705</v>
      </c>
      <c r="I140" s="269" t="s">
        <v>704</v>
      </c>
      <c r="J140" s="269"/>
      <c r="K140" s="315"/>
    </row>
    <row r="141" spans="2:11" s="1" customFormat="1" ht="15" customHeight="1">
      <c r="B141" s="312"/>
      <c r="C141" s="269" t="s">
        <v>38</v>
      </c>
      <c r="D141" s="269"/>
      <c r="E141" s="269"/>
      <c r="F141" s="290" t="s">
        <v>669</v>
      </c>
      <c r="G141" s="269"/>
      <c r="H141" s="269" t="s">
        <v>725</v>
      </c>
      <c r="I141" s="269" t="s">
        <v>704</v>
      </c>
      <c r="J141" s="269"/>
      <c r="K141" s="315"/>
    </row>
    <row r="142" spans="2:11" s="1" customFormat="1" ht="15" customHeight="1">
      <c r="B142" s="312"/>
      <c r="C142" s="269" t="s">
        <v>726</v>
      </c>
      <c r="D142" s="269"/>
      <c r="E142" s="269"/>
      <c r="F142" s="290" t="s">
        <v>669</v>
      </c>
      <c r="G142" s="269"/>
      <c r="H142" s="269" t="s">
        <v>727</v>
      </c>
      <c r="I142" s="269" t="s">
        <v>704</v>
      </c>
      <c r="J142" s="269"/>
      <c r="K142" s="315"/>
    </row>
    <row r="143" spans="2:11" s="1" customFormat="1" ht="15" customHeight="1">
      <c r="B143" s="316"/>
      <c r="C143" s="317"/>
      <c r="D143" s="317"/>
      <c r="E143" s="317"/>
      <c r="F143" s="317"/>
      <c r="G143" s="317"/>
      <c r="H143" s="317"/>
      <c r="I143" s="317"/>
      <c r="J143" s="317"/>
      <c r="K143" s="318"/>
    </row>
    <row r="144" spans="2:11" s="1" customFormat="1" ht="18.75" customHeight="1">
      <c r="B144" s="303"/>
      <c r="C144" s="303"/>
      <c r="D144" s="303"/>
      <c r="E144" s="303"/>
      <c r="F144" s="304"/>
      <c r="G144" s="303"/>
      <c r="H144" s="303"/>
      <c r="I144" s="303"/>
      <c r="J144" s="303"/>
      <c r="K144" s="303"/>
    </row>
    <row r="145" spans="2:11" s="1" customFormat="1" ht="18.75" customHeight="1"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</row>
    <row r="146" spans="2:11" s="1" customFormat="1" ht="7.5" customHeight="1">
      <c r="B146" s="277"/>
      <c r="C146" s="278"/>
      <c r="D146" s="278"/>
      <c r="E146" s="278"/>
      <c r="F146" s="278"/>
      <c r="G146" s="278"/>
      <c r="H146" s="278"/>
      <c r="I146" s="278"/>
      <c r="J146" s="278"/>
      <c r="K146" s="279"/>
    </row>
    <row r="147" spans="2:11" s="1" customFormat="1" ht="45" customHeight="1">
      <c r="B147" s="280"/>
      <c r="C147" s="391" t="s">
        <v>728</v>
      </c>
      <c r="D147" s="391"/>
      <c r="E147" s="391"/>
      <c r="F147" s="391"/>
      <c r="G147" s="391"/>
      <c r="H147" s="391"/>
      <c r="I147" s="391"/>
      <c r="J147" s="391"/>
      <c r="K147" s="281"/>
    </row>
    <row r="148" spans="2:11" s="1" customFormat="1" ht="17.25" customHeight="1">
      <c r="B148" s="280"/>
      <c r="C148" s="282" t="s">
        <v>663</v>
      </c>
      <c r="D148" s="282"/>
      <c r="E148" s="282"/>
      <c r="F148" s="282" t="s">
        <v>664</v>
      </c>
      <c r="G148" s="283"/>
      <c r="H148" s="282" t="s">
        <v>54</v>
      </c>
      <c r="I148" s="282" t="s">
        <v>57</v>
      </c>
      <c r="J148" s="282" t="s">
        <v>665</v>
      </c>
      <c r="K148" s="281"/>
    </row>
    <row r="149" spans="2:11" s="1" customFormat="1" ht="17.25" customHeight="1">
      <c r="B149" s="280"/>
      <c r="C149" s="284" t="s">
        <v>666</v>
      </c>
      <c r="D149" s="284"/>
      <c r="E149" s="284"/>
      <c r="F149" s="285" t="s">
        <v>667</v>
      </c>
      <c r="G149" s="286"/>
      <c r="H149" s="284"/>
      <c r="I149" s="284"/>
      <c r="J149" s="284" t="s">
        <v>668</v>
      </c>
      <c r="K149" s="281"/>
    </row>
    <row r="150" spans="2:11" s="1" customFormat="1" ht="5.25" customHeight="1">
      <c r="B150" s="292"/>
      <c r="C150" s="287"/>
      <c r="D150" s="287"/>
      <c r="E150" s="287"/>
      <c r="F150" s="287"/>
      <c r="G150" s="288"/>
      <c r="H150" s="287"/>
      <c r="I150" s="287"/>
      <c r="J150" s="287"/>
      <c r="K150" s="315"/>
    </row>
    <row r="151" spans="2:11" s="1" customFormat="1" ht="15" customHeight="1">
      <c r="B151" s="292"/>
      <c r="C151" s="319" t="s">
        <v>672</v>
      </c>
      <c r="D151" s="269"/>
      <c r="E151" s="269"/>
      <c r="F151" s="320" t="s">
        <v>669</v>
      </c>
      <c r="G151" s="269"/>
      <c r="H151" s="319" t="s">
        <v>709</v>
      </c>
      <c r="I151" s="319" t="s">
        <v>671</v>
      </c>
      <c r="J151" s="319">
        <v>120</v>
      </c>
      <c r="K151" s="315"/>
    </row>
    <row r="152" spans="2:11" s="1" customFormat="1" ht="15" customHeight="1">
      <c r="B152" s="292"/>
      <c r="C152" s="319" t="s">
        <v>718</v>
      </c>
      <c r="D152" s="269"/>
      <c r="E152" s="269"/>
      <c r="F152" s="320" t="s">
        <v>669</v>
      </c>
      <c r="G152" s="269"/>
      <c r="H152" s="319" t="s">
        <v>729</v>
      </c>
      <c r="I152" s="319" t="s">
        <v>671</v>
      </c>
      <c r="J152" s="319" t="s">
        <v>720</v>
      </c>
      <c r="K152" s="315"/>
    </row>
    <row r="153" spans="2:11" s="1" customFormat="1" ht="15" customHeight="1">
      <c r="B153" s="292"/>
      <c r="C153" s="319" t="s">
        <v>617</v>
      </c>
      <c r="D153" s="269"/>
      <c r="E153" s="269"/>
      <c r="F153" s="320" t="s">
        <v>669</v>
      </c>
      <c r="G153" s="269"/>
      <c r="H153" s="319" t="s">
        <v>730</v>
      </c>
      <c r="I153" s="319" t="s">
        <v>671</v>
      </c>
      <c r="J153" s="319" t="s">
        <v>720</v>
      </c>
      <c r="K153" s="315"/>
    </row>
    <row r="154" spans="2:11" s="1" customFormat="1" ht="15" customHeight="1">
      <c r="B154" s="292"/>
      <c r="C154" s="319" t="s">
        <v>674</v>
      </c>
      <c r="D154" s="269"/>
      <c r="E154" s="269"/>
      <c r="F154" s="320" t="s">
        <v>675</v>
      </c>
      <c r="G154" s="269"/>
      <c r="H154" s="319" t="s">
        <v>709</v>
      </c>
      <c r="I154" s="319" t="s">
        <v>671</v>
      </c>
      <c r="J154" s="319">
        <v>50</v>
      </c>
      <c r="K154" s="315"/>
    </row>
    <row r="155" spans="2:11" s="1" customFormat="1" ht="15" customHeight="1">
      <c r="B155" s="292"/>
      <c r="C155" s="319" t="s">
        <v>677</v>
      </c>
      <c r="D155" s="269"/>
      <c r="E155" s="269"/>
      <c r="F155" s="320" t="s">
        <v>669</v>
      </c>
      <c r="G155" s="269"/>
      <c r="H155" s="319" t="s">
        <v>709</v>
      </c>
      <c r="I155" s="319" t="s">
        <v>679</v>
      </c>
      <c r="J155" s="319"/>
      <c r="K155" s="315"/>
    </row>
    <row r="156" spans="2:11" s="1" customFormat="1" ht="15" customHeight="1">
      <c r="B156" s="292"/>
      <c r="C156" s="319" t="s">
        <v>688</v>
      </c>
      <c r="D156" s="269"/>
      <c r="E156" s="269"/>
      <c r="F156" s="320" t="s">
        <v>675</v>
      </c>
      <c r="G156" s="269"/>
      <c r="H156" s="319" t="s">
        <v>709</v>
      </c>
      <c r="I156" s="319" t="s">
        <v>671</v>
      </c>
      <c r="J156" s="319">
        <v>50</v>
      </c>
      <c r="K156" s="315"/>
    </row>
    <row r="157" spans="2:11" s="1" customFormat="1" ht="15" customHeight="1">
      <c r="B157" s="292"/>
      <c r="C157" s="319" t="s">
        <v>696</v>
      </c>
      <c r="D157" s="269"/>
      <c r="E157" s="269"/>
      <c r="F157" s="320" t="s">
        <v>675</v>
      </c>
      <c r="G157" s="269"/>
      <c r="H157" s="319" t="s">
        <v>709</v>
      </c>
      <c r="I157" s="319" t="s">
        <v>671</v>
      </c>
      <c r="J157" s="319">
        <v>50</v>
      </c>
      <c r="K157" s="315"/>
    </row>
    <row r="158" spans="2:11" s="1" customFormat="1" ht="15" customHeight="1">
      <c r="B158" s="292"/>
      <c r="C158" s="319" t="s">
        <v>694</v>
      </c>
      <c r="D158" s="269"/>
      <c r="E158" s="269"/>
      <c r="F158" s="320" t="s">
        <v>675</v>
      </c>
      <c r="G158" s="269"/>
      <c r="H158" s="319" t="s">
        <v>709</v>
      </c>
      <c r="I158" s="319" t="s">
        <v>671</v>
      </c>
      <c r="J158" s="319">
        <v>50</v>
      </c>
      <c r="K158" s="315"/>
    </row>
    <row r="159" spans="2:11" s="1" customFormat="1" ht="15" customHeight="1">
      <c r="B159" s="292"/>
      <c r="C159" s="319" t="s">
        <v>91</v>
      </c>
      <c r="D159" s="269"/>
      <c r="E159" s="269"/>
      <c r="F159" s="320" t="s">
        <v>669</v>
      </c>
      <c r="G159" s="269"/>
      <c r="H159" s="319" t="s">
        <v>731</v>
      </c>
      <c r="I159" s="319" t="s">
        <v>671</v>
      </c>
      <c r="J159" s="319" t="s">
        <v>732</v>
      </c>
      <c r="K159" s="315"/>
    </row>
    <row r="160" spans="2:11" s="1" customFormat="1" ht="15" customHeight="1">
      <c r="B160" s="292"/>
      <c r="C160" s="319" t="s">
        <v>733</v>
      </c>
      <c r="D160" s="269"/>
      <c r="E160" s="269"/>
      <c r="F160" s="320" t="s">
        <v>669</v>
      </c>
      <c r="G160" s="269"/>
      <c r="H160" s="319" t="s">
        <v>734</v>
      </c>
      <c r="I160" s="319" t="s">
        <v>704</v>
      </c>
      <c r="J160" s="319"/>
      <c r="K160" s="315"/>
    </row>
    <row r="161" spans="2:11" s="1" customFormat="1" ht="15" customHeight="1">
      <c r="B161" s="321"/>
      <c r="C161" s="301"/>
      <c r="D161" s="301"/>
      <c r="E161" s="301"/>
      <c r="F161" s="301"/>
      <c r="G161" s="301"/>
      <c r="H161" s="301"/>
      <c r="I161" s="301"/>
      <c r="J161" s="301"/>
      <c r="K161" s="322"/>
    </row>
    <row r="162" spans="2:11" s="1" customFormat="1" ht="18.75" customHeight="1">
      <c r="B162" s="303"/>
      <c r="C162" s="313"/>
      <c r="D162" s="313"/>
      <c r="E162" s="313"/>
      <c r="F162" s="323"/>
      <c r="G162" s="313"/>
      <c r="H162" s="313"/>
      <c r="I162" s="313"/>
      <c r="J162" s="313"/>
      <c r="K162" s="303"/>
    </row>
    <row r="163" spans="2:11" s="1" customFormat="1" ht="18.75" customHeight="1"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</row>
    <row r="164" spans="2:11" s="1" customFormat="1" ht="7.5" customHeight="1">
      <c r="B164" s="258"/>
      <c r="C164" s="259"/>
      <c r="D164" s="259"/>
      <c r="E164" s="259"/>
      <c r="F164" s="259"/>
      <c r="G164" s="259"/>
      <c r="H164" s="259"/>
      <c r="I164" s="259"/>
      <c r="J164" s="259"/>
      <c r="K164" s="260"/>
    </row>
    <row r="165" spans="2:11" s="1" customFormat="1" ht="45" customHeight="1">
      <c r="B165" s="261"/>
      <c r="C165" s="389" t="s">
        <v>735</v>
      </c>
      <c r="D165" s="389"/>
      <c r="E165" s="389"/>
      <c r="F165" s="389"/>
      <c r="G165" s="389"/>
      <c r="H165" s="389"/>
      <c r="I165" s="389"/>
      <c r="J165" s="389"/>
      <c r="K165" s="262"/>
    </row>
    <row r="166" spans="2:11" s="1" customFormat="1" ht="17.25" customHeight="1">
      <c r="B166" s="261"/>
      <c r="C166" s="282" t="s">
        <v>663</v>
      </c>
      <c r="D166" s="282"/>
      <c r="E166" s="282"/>
      <c r="F166" s="282" t="s">
        <v>664</v>
      </c>
      <c r="G166" s="324"/>
      <c r="H166" s="325" t="s">
        <v>54</v>
      </c>
      <c r="I166" s="325" t="s">
        <v>57</v>
      </c>
      <c r="J166" s="282" t="s">
        <v>665</v>
      </c>
      <c r="K166" s="262"/>
    </row>
    <row r="167" spans="2:11" s="1" customFormat="1" ht="17.25" customHeight="1">
      <c r="B167" s="263"/>
      <c r="C167" s="284" t="s">
        <v>666</v>
      </c>
      <c r="D167" s="284"/>
      <c r="E167" s="284"/>
      <c r="F167" s="285" t="s">
        <v>667</v>
      </c>
      <c r="G167" s="326"/>
      <c r="H167" s="327"/>
      <c r="I167" s="327"/>
      <c r="J167" s="284" t="s">
        <v>668</v>
      </c>
      <c r="K167" s="264"/>
    </row>
    <row r="168" spans="2:11" s="1" customFormat="1" ht="5.25" customHeight="1">
      <c r="B168" s="292"/>
      <c r="C168" s="287"/>
      <c r="D168" s="287"/>
      <c r="E168" s="287"/>
      <c r="F168" s="287"/>
      <c r="G168" s="288"/>
      <c r="H168" s="287"/>
      <c r="I168" s="287"/>
      <c r="J168" s="287"/>
      <c r="K168" s="315"/>
    </row>
    <row r="169" spans="2:11" s="1" customFormat="1" ht="15" customHeight="1">
      <c r="B169" s="292"/>
      <c r="C169" s="269" t="s">
        <v>672</v>
      </c>
      <c r="D169" s="269"/>
      <c r="E169" s="269"/>
      <c r="F169" s="290" t="s">
        <v>669</v>
      </c>
      <c r="G169" s="269"/>
      <c r="H169" s="269" t="s">
        <v>709</v>
      </c>
      <c r="I169" s="269" t="s">
        <v>671</v>
      </c>
      <c r="J169" s="269">
        <v>120</v>
      </c>
      <c r="K169" s="315"/>
    </row>
    <row r="170" spans="2:11" s="1" customFormat="1" ht="15" customHeight="1">
      <c r="B170" s="292"/>
      <c r="C170" s="269" t="s">
        <v>718</v>
      </c>
      <c r="D170" s="269"/>
      <c r="E170" s="269"/>
      <c r="F170" s="290" t="s">
        <v>669</v>
      </c>
      <c r="G170" s="269"/>
      <c r="H170" s="269" t="s">
        <v>719</v>
      </c>
      <c r="I170" s="269" t="s">
        <v>671</v>
      </c>
      <c r="J170" s="269" t="s">
        <v>720</v>
      </c>
      <c r="K170" s="315"/>
    </row>
    <row r="171" spans="2:11" s="1" customFormat="1" ht="15" customHeight="1">
      <c r="B171" s="292"/>
      <c r="C171" s="269" t="s">
        <v>617</v>
      </c>
      <c r="D171" s="269"/>
      <c r="E171" s="269"/>
      <c r="F171" s="290" t="s">
        <v>669</v>
      </c>
      <c r="G171" s="269"/>
      <c r="H171" s="269" t="s">
        <v>736</v>
      </c>
      <c r="I171" s="269" t="s">
        <v>671</v>
      </c>
      <c r="J171" s="269" t="s">
        <v>720</v>
      </c>
      <c r="K171" s="315"/>
    </row>
    <row r="172" spans="2:11" s="1" customFormat="1" ht="15" customHeight="1">
      <c r="B172" s="292"/>
      <c r="C172" s="269" t="s">
        <v>674</v>
      </c>
      <c r="D172" s="269"/>
      <c r="E172" s="269"/>
      <c r="F172" s="290" t="s">
        <v>675</v>
      </c>
      <c r="G172" s="269"/>
      <c r="H172" s="269" t="s">
        <v>736</v>
      </c>
      <c r="I172" s="269" t="s">
        <v>671</v>
      </c>
      <c r="J172" s="269">
        <v>50</v>
      </c>
      <c r="K172" s="315"/>
    </row>
    <row r="173" spans="2:11" s="1" customFormat="1" ht="15" customHeight="1">
      <c r="B173" s="292"/>
      <c r="C173" s="269" t="s">
        <v>677</v>
      </c>
      <c r="D173" s="269"/>
      <c r="E173" s="269"/>
      <c r="F173" s="290" t="s">
        <v>669</v>
      </c>
      <c r="G173" s="269"/>
      <c r="H173" s="269" t="s">
        <v>736</v>
      </c>
      <c r="I173" s="269" t="s">
        <v>679</v>
      </c>
      <c r="J173" s="269"/>
      <c r="K173" s="315"/>
    </row>
    <row r="174" spans="2:11" s="1" customFormat="1" ht="15" customHeight="1">
      <c r="B174" s="292"/>
      <c r="C174" s="269" t="s">
        <v>688</v>
      </c>
      <c r="D174" s="269"/>
      <c r="E174" s="269"/>
      <c r="F174" s="290" t="s">
        <v>675</v>
      </c>
      <c r="G174" s="269"/>
      <c r="H174" s="269" t="s">
        <v>736</v>
      </c>
      <c r="I174" s="269" t="s">
        <v>671</v>
      </c>
      <c r="J174" s="269">
        <v>50</v>
      </c>
      <c r="K174" s="315"/>
    </row>
    <row r="175" spans="2:11" s="1" customFormat="1" ht="15" customHeight="1">
      <c r="B175" s="292"/>
      <c r="C175" s="269" t="s">
        <v>696</v>
      </c>
      <c r="D175" s="269"/>
      <c r="E175" s="269"/>
      <c r="F175" s="290" t="s">
        <v>675</v>
      </c>
      <c r="G175" s="269"/>
      <c r="H175" s="269" t="s">
        <v>736</v>
      </c>
      <c r="I175" s="269" t="s">
        <v>671</v>
      </c>
      <c r="J175" s="269">
        <v>50</v>
      </c>
      <c r="K175" s="315"/>
    </row>
    <row r="176" spans="2:11" s="1" customFormat="1" ht="15" customHeight="1">
      <c r="B176" s="292"/>
      <c r="C176" s="269" t="s">
        <v>694</v>
      </c>
      <c r="D176" s="269"/>
      <c r="E176" s="269"/>
      <c r="F176" s="290" t="s">
        <v>675</v>
      </c>
      <c r="G176" s="269"/>
      <c r="H176" s="269" t="s">
        <v>736</v>
      </c>
      <c r="I176" s="269" t="s">
        <v>671</v>
      </c>
      <c r="J176" s="269">
        <v>50</v>
      </c>
      <c r="K176" s="315"/>
    </row>
    <row r="177" spans="2:11" s="1" customFormat="1" ht="15" customHeight="1">
      <c r="B177" s="292"/>
      <c r="C177" s="269" t="s">
        <v>107</v>
      </c>
      <c r="D177" s="269"/>
      <c r="E177" s="269"/>
      <c r="F177" s="290" t="s">
        <v>669</v>
      </c>
      <c r="G177" s="269"/>
      <c r="H177" s="269" t="s">
        <v>737</v>
      </c>
      <c r="I177" s="269" t="s">
        <v>738</v>
      </c>
      <c r="J177" s="269"/>
      <c r="K177" s="315"/>
    </row>
    <row r="178" spans="2:11" s="1" customFormat="1" ht="15" customHeight="1">
      <c r="B178" s="292"/>
      <c r="C178" s="269" t="s">
        <v>57</v>
      </c>
      <c r="D178" s="269"/>
      <c r="E178" s="269"/>
      <c r="F178" s="290" t="s">
        <v>669</v>
      </c>
      <c r="G178" s="269"/>
      <c r="H178" s="269" t="s">
        <v>739</v>
      </c>
      <c r="I178" s="269" t="s">
        <v>740</v>
      </c>
      <c r="J178" s="269">
        <v>1</v>
      </c>
      <c r="K178" s="315"/>
    </row>
    <row r="179" spans="2:11" s="1" customFormat="1" ht="15" customHeight="1">
      <c r="B179" s="292"/>
      <c r="C179" s="269" t="s">
        <v>53</v>
      </c>
      <c r="D179" s="269"/>
      <c r="E179" s="269"/>
      <c r="F179" s="290" t="s">
        <v>669</v>
      </c>
      <c r="G179" s="269"/>
      <c r="H179" s="269" t="s">
        <v>741</v>
      </c>
      <c r="I179" s="269" t="s">
        <v>671</v>
      </c>
      <c r="J179" s="269">
        <v>20</v>
      </c>
      <c r="K179" s="315"/>
    </row>
    <row r="180" spans="2:11" s="1" customFormat="1" ht="15" customHeight="1">
      <c r="B180" s="292"/>
      <c r="C180" s="269" t="s">
        <v>54</v>
      </c>
      <c r="D180" s="269"/>
      <c r="E180" s="269"/>
      <c r="F180" s="290" t="s">
        <v>669</v>
      </c>
      <c r="G180" s="269"/>
      <c r="H180" s="269" t="s">
        <v>742</v>
      </c>
      <c r="I180" s="269" t="s">
        <v>671</v>
      </c>
      <c r="J180" s="269">
        <v>255</v>
      </c>
      <c r="K180" s="315"/>
    </row>
    <row r="181" spans="2:11" s="1" customFormat="1" ht="15" customHeight="1">
      <c r="B181" s="292"/>
      <c r="C181" s="269" t="s">
        <v>108</v>
      </c>
      <c r="D181" s="269"/>
      <c r="E181" s="269"/>
      <c r="F181" s="290" t="s">
        <v>669</v>
      </c>
      <c r="G181" s="269"/>
      <c r="H181" s="269" t="s">
        <v>633</v>
      </c>
      <c r="I181" s="269" t="s">
        <v>671</v>
      </c>
      <c r="J181" s="269">
        <v>10</v>
      </c>
      <c r="K181" s="315"/>
    </row>
    <row r="182" spans="2:11" s="1" customFormat="1" ht="15" customHeight="1">
      <c r="B182" s="292"/>
      <c r="C182" s="269" t="s">
        <v>109</v>
      </c>
      <c r="D182" s="269"/>
      <c r="E182" s="269"/>
      <c r="F182" s="290" t="s">
        <v>669</v>
      </c>
      <c r="G182" s="269"/>
      <c r="H182" s="269" t="s">
        <v>743</v>
      </c>
      <c r="I182" s="269" t="s">
        <v>704</v>
      </c>
      <c r="J182" s="269"/>
      <c r="K182" s="315"/>
    </row>
    <row r="183" spans="2:11" s="1" customFormat="1" ht="15" customHeight="1">
      <c r="B183" s="292"/>
      <c r="C183" s="269" t="s">
        <v>744</v>
      </c>
      <c r="D183" s="269"/>
      <c r="E183" s="269"/>
      <c r="F183" s="290" t="s">
        <v>669</v>
      </c>
      <c r="G183" s="269"/>
      <c r="H183" s="269" t="s">
        <v>745</v>
      </c>
      <c r="I183" s="269" t="s">
        <v>704</v>
      </c>
      <c r="J183" s="269"/>
      <c r="K183" s="315"/>
    </row>
    <row r="184" spans="2:11" s="1" customFormat="1" ht="15" customHeight="1">
      <c r="B184" s="292"/>
      <c r="C184" s="269" t="s">
        <v>733</v>
      </c>
      <c r="D184" s="269"/>
      <c r="E184" s="269"/>
      <c r="F184" s="290" t="s">
        <v>669</v>
      </c>
      <c r="G184" s="269"/>
      <c r="H184" s="269" t="s">
        <v>746</v>
      </c>
      <c r="I184" s="269" t="s">
        <v>704</v>
      </c>
      <c r="J184" s="269"/>
      <c r="K184" s="315"/>
    </row>
    <row r="185" spans="2:11" s="1" customFormat="1" ht="15" customHeight="1">
      <c r="B185" s="292"/>
      <c r="C185" s="269" t="s">
        <v>111</v>
      </c>
      <c r="D185" s="269"/>
      <c r="E185" s="269"/>
      <c r="F185" s="290" t="s">
        <v>675</v>
      </c>
      <c r="G185" s="269"/>
      <c r="H185" s="269" t="s">
        <v>747</v>
      </c>
      <c r="I185" s="269" t="s">
        <v>671</v>
      </c>
      <c r="J185" s="269">
        <v>50</v>
      </c>
      <c r="K185" s="315"/>
    </row>
    <row r="186" spans="2:11" s="1" customFormat="1" ht="15" customHeight="1">
      <c r="B186" s="292"/>
      <c r="C186" s="269" t="s">
        <v>748</v>
      </c>
      <c r="D186" s="269"/>
      <c r="E186" s="269"/>
      <c r="F186" s="290" t="s">
        <v>675</v>
      </c>
      <c r="G186" s="269"/>
      <c r="H186" s="269" t="s">
        <v>749</v>
      </c>
      <c r="I186" s="269" t="s">
        <v>750</v>
      </c>
      <c r="J186" s="269"/>
      <c r="K186" s="315"/>
    </row>
    <row r="187" spans="2:11" s="1" customFormat="1" ht="15" customHeight="1">
      <c r="B187" s="292"/>
      <c r="C187" s="269" t="s">
        <v>751</v>
      </c>
      <c r="D187" s="269"/>
      <c r="E187" s="269"/>
      <c r="F187" s="290" t="s">
        <v>675</v>
      </c>
      <c r="G187" s="269"/>
      <c r="H187" s="269" t="s">
        <v>752</v>
      </c>
      <c r="I187" s="269" t="s">
        <v>750</v>
      </c>
      <c r="J187" s="269"/>
      <c r="K187" s="315"/>
    </row>
    <row r="188" spans="2:11" s="1" customFormat="1" ht="15" customHeight="1">
      <c r="B188" s="292"/>
      <c r="C188" s="269" t="s">
        <v>753</v>
      </c>
      <c r="D188" s="269"/>
      <c r="E188" s="269"/>
      <c r="F188" s="290" t="s">
        <v>675</v>
      </c>
      <c r="G188" s="269"/>
      <c r="H188" s="269" t="s">
        <v>754</v>
      </c>
      <c r="I188" s="269" t="s">
        <v>750</v>
      </c>
      <c r="J188" s="269"/>
      <c r="K188" s="315"/>
    </row>
    <row r="189" spans="2:11" s="1" customFormat="1" ht="15" customHeight="1">
      <c r="B189" s="292"/>
      <c r="C189" s="328" t="s">
        <v>755</v>
      </c>
      <c r="D189" s="269"/>
      <c r="E189" s="269"/>
      <c r="F189" s="290" t="s">
        <v>675</v>
      </c>
      <c r="G189" s="269"/>
      <c r="H189" s="269" t="s">
        <v>756</v>
      </c>
      <c r="I189" s="269" t="s">
        <v>757</v>
      </c>
      <c r="J189" s="329" t="s">
        <v>758</v>
      </c>
      <c r="K189" s="315"/>
    </row>
    <row r="190" spans="2:11" s="1" customFormat="1" ht="15" customHeight="1">
      <c r="B190" s="292"/>
      <c r="C190" s="328" t="s">
        <v>42</v>
      </c>
      <c r="D190" s="269"/>
      <c r="E190" s="269"/>
      <c r="F190" s="290" t="s">
        <v>669</v>
      </c>
      <c r="G190" s="269"/>
      <c r="H190" s="266" t="s">
        <v>759</v>
      </c>
      <c r="I190" s="269" t="s">
        <v>760</v>
      </c>
      <c r="J190" s="269"/>
      <c r="K190" s="315"/>
    </row>
    <row r="191" spans="2:11" s="1" customFormat="1" ht="15" customHeight="1">
      <c r="B191" s="292"/>
      <c r="C191" s="328" t="s">
        <v>761</v>
      </c>
      <c r="D191" s="269"/>
      <c r="E191" s="269"/>
      <c r="F191" s="290" t="s">
        <v>669</v>
      </c>
      <c r="G191" s="269"/>
      <c r="H191" s="269" t="s">
        <v>762</v>
      </c>
      <c r="I191" s="269" t="s">
        <v>704</v>
      </c>
      <c r="J191" s="269"/>
      <c r="K191" s="315"/>
    </row>
    <row r="192" spans="2:11" s="1" customFormat="1" ht="15" customHeight="1">
      <c r="B192" s="292"/>
      <c r="C192" s="328" t="s">
        <v>763</v>
      </c>
      <c r="D192" s="269"/>
      <c r="E192" s="269"/>
      <c r="F192" s="290" t="s">
        <v>669</v>
      </c>
      <c r="G192" s="269"/>
      <c r="H192" s="269" t="s">
        <v>764</v>
      </c>
      <c r="I192" s="269" t="s">
        <v>704</v>
      </c>
      <c r="J192" s="269"/>
      <c r="K192" s="315"/>
    </row>
    <row r="193" spans="2:11" s="1" customFormat="1" ht="15" customHeight="1">
      <c r="B193" s="292"/>
      <c r="C193" s="328" t="s">
        <v>765</v>
      </c>
      <c r="D193" s="269"/>
      <c r="E193" s="269"/>
      <c r="F193" s="290" t="s">
        <v>675</v>
      </c>
      <c r="G193" s="269"/>
      <c r="H193" s="269" t="s">
        <v>766</v>
      </c>
      <c r="I193" s="269" t="s">
        <v>704</v>
      </c>
      <c r="J193" s="269"/>
      <c r="K193" s="315"/>
    </row>
    <row r="194" spans="2:11" s="1" customFormat="1" ht="15" customHeight="1">
      <c r="B194" s="321"/>
      <c r="C194" s="330"/>
      <c r="D194" s="301"/>
      <c r="E194" s="301"/>
      <c r="F194" s="301"/>
      <c r="G194" s="301"/>
      <c r="H194" s="301"/>
      <c r="I194" s="301"/>
      <c r="J194" s="301"/>
      <c r="K194" s="322"/>
    </row>
    <row r="195" spans="2:11" s="1" customFormat="1" ht="18.75" customHeight="1">
      <c r="B195" s="303"/>
      <c r="C195" s="313"/>
      <c r="D195" s="313"/>
      <c r="E195" s="313"/>
      <c r="F195" s="323"/>
      <c r="G195" s="313"/>
      <c r="H195" s="313"/>
      <c r="I195" s="313"/>
      <c r="J195" s="313"/>
      <c r="K195" s="303"/>
    </row>
    <row r="196" spans="2:11" s="1" customFormat="1" ht="18.75" customHeight="1">
      <c r="B196" s="303"/>
      <c r="C196" s="313"/>
      <c r="D196" s="313"/>
      <c r="E196" s="313"/>
      <c r="F196" s="323"/>
      <c r="G196" s="313"/>
      <c r="H196" s="313"/>
      <c r="I196" s="313"/>
      <c r="J196" s="313"/>
      <c r="K196" s="303"/>
    </row>
    <row r="197" spans="2:11" s="1" customFormat="1" ht="18.75" customHeight="1">
      <c r="B197" s="276"/>
      <c r="C197" s="276"/>
      <c r="D197" s="276"/>
      <c r="E197" s="276"/>
      <c r="F197" s="276"/>
      <c r="G197" s="276"/>
      <c r="H197" s="276"/>
      <c r="I197" s="276"/>
      <c r="J197" s="276"/>
      <c r="K197" s="276"/>
    </row>
    <row r="198" spans="2:11" s="1" customFormat="1" ht="13.5">
      <c r="B198" s="258"/>
      <c r="C198" s="259"/>
      <c r="D198" s="259"/>
      <c r="E198" s="259"/>
      <c r="F198" s="259"/>
      <c r="G198" s="259"/>
      <c r="H198" s="259"/>
      <c r="I198" s="259"/>
      <c r="J198" s="259"/>
      <c r="K198" s="260"/>
    </row>
    <row r="199" spans="2:11" s="1" customFormat="1" ht="21">
      <c r="B199" s="261"/>
      <c r="C199" s="389" t="s">
        <v>767</v>
      </c>
      <c r="D199" s="389"/>
      <c r="E199" s="389"/>
      <c r="F199" s="389"/>
      <c r="G199" s="389"/>
      <c r="H199" s="389"/>
      <c r="I199" s="389"/>
      <c r="J199" s="389"/>
      <c r="K199" s="262"/>
    </row>
    <row r="200" spans="2:11" s="1" customFormat="1" ht="25.5" customHeight="1">
      <c r="B200" s="261"/>
      <c r="C200" s="331" t="s">
        <v>768</v>
      </c>
      <c r="D200" s="331"/>
      <c r="E200" s="331"/>
      <c r="F200" s="331" t="s">
        <v>769</v>
      </c>
      <c r="G200" s="332"/>
      <c r="H200" s="395" t="s">
        <v>770</v>
      </c>
      <c r="I200" s="395"/>
      <c r="J200" s="395"/>
      <c r="K200" s="262"/>
    </row>
    <row r="201" spans="2:11" s="1" customFormat="1" ht="5.25" customHeight="1">
      <c r="B201" s="292"/>
      <c r="C201" s="287"/>
      <c r="D201" s="287"/>
      <c r="E201" s="287"/>
      <c r="F201" s="287"/>
      <c r="G201" s="313"/>
      <c r="H201" s="287"/>
      <c r="I201" s="287"/>
      <c r="J201" s="287"/>
      <c r="K201" s="315"/>
    </row>
    <row r="202" spans="2:11" s="1" customFormat="1" ht="15" customHeight="1">
      <c r="B202" s="292"/>
      <c r="C202" s="269" t="s">
        <v>760</v>
      </c>
      <c r="D202" s="269"/>
      <c r="E202" s="269"/>
      <c r="F202" s="290" t="s">
        <v>43</v>
      </c>
      <c r="G202" s="269"/>
      <c r="H202" s="394" t="s">
        <v>771</v>
      </c>
      <c r="I202" s="394"/>
      <c r="J202" s="394"/>
      <c r="K202" s="315"/>
    </row>
    <row r="203" spans="2:11" s="1" customFormat="1" ht="15" customHeight="1">
      <c r="B203" s="292"/>
      <c r="C203" s="269"/>
      <c r="D203" s="269"/>
      <c r="E203" s="269"/>
      <c r="F203" s="290" t="s">
        <v>44</v>
      </c>
      <c r="G203" s="269"/>
      <c r="H203" s="394" t="s">
        <v>772</v>
      </c>
      <c r="I203" s="394"/>
      <c r="J203" s="394"/>
      <c r="K203" s="315"/>
    </row>
    <row r="204" spans="2:11" s="1" customFormat="1" ht="15" customHeight="1">
      <c r="B204" s="292"/>
      <c r="C204" s="269"/>
      <c r="D204" s="269"/>
      <c r="E204" s="269"/>
      <c r="F204" s="290" t="s">
        <v>47</v>
      </c>
      <c r="G204" s="269"/>
      <c r="H204" s="394" t="s">
        <v>773</v>
      </c>
      <c r="I204" s="394"/>
      <c r="J204" s="394"/>
      <c r="K204" s="315"/>
    </row>
    <row r="205" spans="2:11" s="1" customFormat="1" ht="15" customHeight="1">
      <c r="B205" s="292"/>
      <c r="C205" s="269"/>
      <c r="D205" s="269"/>
      <c r="E205" s="269"/>
      <c r="F205" s="290" t="s">
        <v>45</v>
      </c>
      <c r="G205" s="269"/>
      <c r="H205" s="394" t="s">
        <v>774</v>
      </c>
      <c r="I205" s="394"/>
      <c r="J205" s="394"/>
      <c r="K205" s="315"/>
    </row>
    <row r="206" spans="2:11" s="1" customFormat="1" ht="15" customHeight="1">
      <c r="B206" s="292"/>
      <c r="C206" s="269"/>
      <c r="D206" s="269"/>
      <c r="E206" s="269"/>
      <c r="F206" s="290" t="s">
        <v>46</v>
      </c>
      <c r="G206" s="269"/>
      <c r="H206" s="394" t="s">
        <v>775</v>
      </c>
      <c r="I206" s="394"/>
      <c r="J206" s="394"/>
      <c r="K206" s="315"/>
    </row>
    <row r="207" spans="2:11" s="1" customFormat="1" ht="15" customHeight="1">
      <c r="B207" s="292"/>
      <c r="C207" s="269"/>
      <c r="D207" s="269"/>
      <c r="E207" s="269"/>
      <c r="F207" s="290"/>
      <c r="G207" s="269"/>
      <c r="H207" s="269"/>
      <c r="I207" s="269"/>
      <c r="J207" s="269"/>
      <c r="K207" s="315"/>
    </row>
    <row r="208" spans="2:11" s="1" customFormat="1" ht="15" customHeight="1">
      <c r="B208" s="292"/>
      <c r="C208" s="269" t="s">
        <v>716</v>
      </c>
      <c r="D208" s="269"/>
      <c r="E208" s="269"/>
      <c r="F208" s="290" t="s">
        <v>79</v>
      </c>
      <c r="G208" s="269"/>
      <c r="H208" s="394" t="s">
        <v>776</v>
      </c>
      <c r="I208" s="394"/>
      <c r="J208" s="394"/>
      <c r="K208" s="315"/>
    </row>
    <row r="209" spans="2:11" s="1" customFormat="1" ht="15" customHeight="1">
      <c r="B209" s="292"/>
      <c r="C209" s="269"/>
      <c r="D209" s="269"/>
      <c r="E209" s="269"/>
      <c r="F209" s="290" t="s">
        <v>611</v>
      </c>
      <c r="G209" s="269"/>
      <c r="H209" s="394" t="s">
        <v>612</v>
      </c>
      <c r="I209" s="394"/>
      <c r="J209" s="394"/>
      <c r="K209" s="315"/>
    </row>
    <row r="210" spans="2:11" s="1" customFormat="1" ht="15" customHeight="1">
      <c r="B210" s="292"/>
      <c r="C210" s="269"/>
      <c r="D210" s="269"/>
      <c r="E210" s="269"/>
      <c r="F210" s="290" t="s">
        <v>609</v>
      </c>
      <c r="G210" s="269"/>
      <c r="H210" s="394" t="s">
        <v>777</v>
      </c>
      <c r="I210" s="394"/>
      <c r="J210" s="394"/>
      <c r="K210" s="315"/>
    </row>
    <row r="211" spans="2:11" s="1" customFormat="1" ht="15" customHeight="1">
      <c r="B211" s="333"/>
      <c r="C211" s="269"/>
      <c r="D211" s="269"/>
      <c r="E211" s="269"/>
      <c r="F211" s="290" t="s">
        <v>613</v>
      </c>
      <c r="G211" s="328"/>
      <c r="H211" s="393" t="s">
        <v>614</v>
      </c>
      <c r="I211" s="393"/>
      <c r="J211" s="393"/>
      <c r="K211" s="334"/>
    </row>
    <row r="212" spans="2:11" s="1" customFormat="1" ht="15" customHeight="1">
      <c r="B212" s="333"/>
      <c r="C212" s="269"/>
      <c r="D212" s="269"/>
      <c r="E212" s="269"/>
      <c r="F212" s="290" t="s">
        <v>615</v>
      </c>
      <c r="G212" s="328"/>
      <c r="H212" s="393" t="s">
        <v>564</v>
      </c>
      <c r="I212" s="393"/>
      <c r="J212" s="393"/>
      <c r="K212" s="334"/>
    </row>
    <row r="213" spans="2:11" s="1" customFormat="1" ht="15" customHeight="1">
      <c r="B213" s="333"/>
      <c r="C213" s="269"/>
      <c r="D213" s="269"/>
      <c r="E213" s="269"/>
      <c r="F213" s="290"/>
      <c r="G213" s="328"/>
      <c r="H213" s="319"/>
      <c r="I213" s="319"/>
      <c r="J213" s="319"/>
      <c r="K213" s="334"/>
    </row>
    <row r="214" spans="2:11" s="1" customFormat="1" ht="15" customHeight="1">
      <c r="B214" s="333"/>
      <c r="C214" s="269" t="s">
        <v>740</v>
      </c>
      <c r="D214" s="269"/>
      <c r="E214" s="269"/>
      <c r="F214" s="290">
        <v>1</v>
      </c>
      <c r="G214" s="328"/>
      <c r="H214" s="393" t="s">
        <v>778</v>
      </c>
      <c r="I214" s="393"/>
      <c r="J214" s="393"/>
      <c r="K214" s="334"/>
    </row>
    <row r="215" spans="2:11" s="1" customFormat="1" ht="15" customHeight="1">
      <c r="B215" s="333"/>
      <c r="C215" s="269"/>
      <c r="D215" s="269"/>
      <c r="E215" s="269"/>
      <c r="F215" s="290">
        <v>2</v>
      </c>
      <c r="G215" s="328"/>
      <c r="H215" s="393" t="s">
        <v>779</v>
      </c>
      <c r="I215" s="393"/>
      <c r="J215" s="393"/>
      <c r="K215" s="334"/>
    </row>
    <row r="216" spans="2:11" s="1" customFormat="1" ht="15" customHeight="1">
      <c r="B216" s="333"/>
      <c r="C216" s="269"/>
      <c r="D216" s="269"/>
      <c r="E216" s="269"/>
      <c r="F216" s="290">
        <v>3</v>
      </c>
      <c r="G216" s="328"/>
      <c r="H216" s="393" t="s">
        <v>780</v>
      </c>
      <c r="I216" s="393"/>
      <c r="J216" s="393"/>
      <c r="K216" s="334"/>
    </row>
    <row r="217" spans="2:11" s="1" customFormat="1" ht="15" customHeight="1">
      <c r="B217" s="333"/>
      <c r="C217" s="269"/>
      <c r="D217" s="269"/>
      <c r="E217" s="269"/>
      <c r="F217" s="290">
        <v>4</v>
      </c>
      <c r="G217" s="328"/>
      <c r="H217" s="393" t="s">
        <v>781</v>
      </c>
      <c r="I217" s="393"/>
      <c r="J217" s="393"/>
      <c r="K217" s="334"/>
    </row>
    <row r="218" spans="2:11" s="1" customFormat="1" ht="12.75" customHeight="1">
      <c r="B218" s="335"/>
      <c r="C218" s="336"/>
      <c r="D218" s="336"/>
      <c r="E218" s="336"/>
      <c r="F218" s="336"/>
      <c r="G218" s="336"/>
      <c r="H218" s="336"/>
      <c r="I218" s="336"/>
      <c r="J218" s="336"/>
      <c r="K218" s="337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Demontáže, montáže z...</vt:lpstr>
      <vt:lpstr>02 - Pravidelné servisní ...</vt:lpstr>
      <vt:lpstr>Pokyny pro vyplnění</vt:lpstr>
      <vt:lpstr>'01 - Demontáže, montáže z...'!Názvy_tisku</vt:lpstr>
      <vt:lpstr>'02 - Pravidelné servisní ...'!Názvy_tisku</vt:lpstr>
      <vt:lpstr>'Rekapitulace stavby'!Názvy_tisku</vt:lpstr>
      <vt:lpstr>'01 - Demontáže, montáže z...'!Oblast_tisku</vt:lpstr>
      <vt:lpstr>'02 - Pravidelné servisní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VYROUBAL-NTB\RADEK</dc:creator>
  <cp:lastModifiedBy>Gren Vojtech</cp:lastModifiedBy>
  <dcterms:created xsi:type="dcterms:W3CDTF">2022-08-15T07:03:29Z</dcterms:created>
  <dcterms:modified xsi:type="dcterms:W3CDTF">2022-08-15T07:25:30Z</dcterms:modified>
</cp:coreProperties>
</file>