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grenv\Desktop\UPOL\SOUTĚŽE\2022\Žižkovo nám. 5 - modernizace komunikačních prostor\DOTAZY\3\"/>
    </mc:Choice>
  </mc:AlternateContent>
  <xr:revisionPtr revIDLastSave="0" documentId="8_{53D77E5F-3354-4B15-B234-A77B4566A68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21-SO041-01.1 - d.1.1 arc..." sheetId="2" r:id="rId2"/>
    <sheet name="21-SO041-01.2 - d.1.2 kon..." sheetId="3" r:id="rId3"/>
    <sheet name="21-SO041-02.1 - d.1.1 arc..." sheetId="4" r:id="rId4"/>
    <sheet name="21-SO041-02.2 - d.1.2 kon..." sheetId="5" r:id="rId5"/>
    <sheet name="21-SO041-03.1 - d.1.1 arc..." sheetId="6" r:id="rId6"/>
    <sheet name="21-SO041-04 - Vedlejší a ..." sheetId="7" r:id="rId7"/>
    <sheet name="Pokyny pro vyplnění" sheetId="8" r:id="rId8"/>
  </sheets>
  <definedNames>
    <definedName name="_xlnm._FilterDatabase" localSheetId="1" hidden="1">'21-SO041-01.1 - d.1.1 arc...'!$C$103:$K$650</definedName>
    <definedName name="_xlnm._FilterDatabase" localSheetId="2" hidden="1">'21-SO041-01.2 - d.1.2 kon...'!$C$89:$K$461</definedName>
    <definedName name="_xlnm._FilterDatabase" localSheetId="3" hidden="1">'21-SO041-02.1 - d.1.1 arc...'!$C$101:$K$643</definedName>
    <definedName name="_xlnm._FilterDatabase" localSheetId="4" hidden="1">'21-SO041-02.2 - d.1.2 kon...'!$C$89:$K$566</definedName>
    <definedName name="_xlnm._FilterDatabase" localSheetId="5" hidden="1">'21-SO041-03.1 - d.1.1 arc...'!$C$98:$K$352</definedName>
    <definedName name="_xlnm._FilterDatabase" localSheetId="6" hidden="1">'21-SO041-04 - Vedlejší a ...'!$C$82:$K$101</definedName>
    <definedName name="_xlnm.Print_Titles" localSheetId="1">'21-SO041-01.1 - d.1.1 arc...'!$103:$103</definedName>
    <definedName name="_xlnm.Print_Titles" localSheetId="2">'21-SO041-01.2 - d.1.2 kon...'!$89:$89</definedName>
    <definedName name="_xlnm.Print_Titles" localSheetId="3">'21-SO041-02.1 - d.1.1 arc...'!$101:$101</definedName>
    <definedName name="_xlnm.Print_Titles" localSheetId="4">'21-SO041-02.2 - d.1.2 kon...'!$89:$89</definedName>
    <definedName name="_xlnm.Print_Titles" localSheetId="5">'21-SO041-03.1 - d.1.1 arc...'!$98:$98</definedName>
    <definedName name="_xlnm.Print_Titles" localSheetId="6">'21-SO041-04 - Vedlejší a ...'!$82:$82</definedName>
    <definedName name="_xlnm.Print_Titles" localSheetId="0">'Rekapitulace stavby'!$52:$52</definedName>
    <definedName name="_xlnm.Print_Area" localSheetId="1">'21-SO041-01.1 - d.1.1 arc...'!$C$4:$J$41,'21-SO041-01.1 - d.1.1 arc...'!$C$47:$J$83,'21-SO041-01.1 - d.1.1 arc...'!$C$89:$K$650</definedName>
    <definedName name="_xlnm.Print_Area" localSheetId="2">'21-SO041-01.2 - d.1.2 kon...'!$C$4:$J$41,'21-SO041-01.2 - d.1.2 kon...'!$C$47:$J$69,'21-SO041-01.2 - d.1.2 kon...'!$C$75:$K$461</definedName>
    <definedName name="_xlnm.Print_Area" localSheetId="3">'21-SO041-02.1 - d.1.1 arc...'!$C$4:$J$41,'21-SO041-02.1 - d.1.1 arc...'!$C$47:$J$81,'21-SO041-02.1 - d.1.1 arc...'!$C$87:$K$643</definedName>
    <definedName name="_xlnm.Print_Area" localSheetId="4">'21-SO041-02.2 - d.1.2 kon...'!$C$4:$J$41,'21-SO041-02.2 - d.1.2 kon...'!$C$47:$J$69,'21-SO041-02.2 - d.1.2 kon...'!$C$75:$K$566</definedName>
    <definedName name="_xlnm.Print_Area" localSheetId="5">'21-SO041-03.1 - d.1.1 arc...'!$C$4:$J$41,'21-SO041-03.1 - d.1.1 arc...'!$C$47:$J$78,'21-SO041-03.1 - d.1.1 arc...'!$C$84:$K$352</definedName>
    <definedName name="_xlnm.Print_Area" localSheetId="6">'21-SO041-04 - Vedlejší a ...'!$C$4:$J$39,'21-SO041-04 - Vedlejší a ...'!$C$45:$J$64,'21-SO041-04 - Vedlejší a ...'!$C$70:$K$101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3" i="1"/>
  <c r="J35" i="7"/>
  <c r="AX63" i="1"/>
  <c r="BI99" i="7"/>
  <c r="BH99" i="7"/>
  <c r="BG99" i="7"/>
  <c r="BF99" i="7"/>
  <c r="T99" i="7"/>
  <c r="T98" i="7"/>
  <c r="R99" i="7"/>
  <c r="R98" i="7" s="1"/>
  <c r="P99" i="7"/>
  <c r="P98" i="7"/>
  <c r="BI96" i="7"/>
  <c r="BH96" i="7"/>
  <c r="BG96" i="7"/>
  <c r="BF96" i="7"/>
  <c r="T96" i="7"/>
  <c r="T95" i="7" s="1"/>
  <c r="R96" i="7"/>
  <c r="R95" i="7"/>
  <c r="P96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80" i="7"/>
  <c r="J17" i="7"/>
  <c r="J12" i="7"/>
  <c r="J77" i="7" s="1"/>
  <c r="E7" i="7"/>
  <c r="E73" i="7" s="1"/>
  <c r="J39" i="6"/>
  <c r="J38" i="6"/>
  <c r="AY62" i="1"/>
  <c r="J37" i="6"/>
  <c r="AX62" i="1"/>
  <c r="BI348" i="6"/>
  <c r="BH348" i="6"/>
  <c r="BG348" i="6"/>
  <c r="BF348" i="6"/>
  <c r="T348" i="6"/>
  <c r="T347" i="6"/>
  <c r="R348" i="6"/>
  <c r="R347" i="6"/>
  <c r="P348" i="6"/>
  <c r="P347" i="6"/>
  <c r="BI340" i="6"/>
  <c r="BH340" i="6"/>
  <c r="BG340" i="6"/>
  <c r="BF340" i="6"/>
  <c r="T340" i="6"/>
  <c r="T339" i="6"/>
  <c r="R340" i="6"/>
  <c r="R339" i="6"/>
  <c r="P340" i="6"/>
  <c r="P339" i="6"/>
  <c r="BI336" i="6"/>
  <c r="BH336" i="6"/>
  <c r="BG336" i="6"/>
  <c r="BF336" i="6"/>
  <c r="T336" i="6"/>
  <c r="R336" i="6"/>
  <c r="P336" i="6"/>
  <c r="BI326" i="6"/>
  <c r="BH326" i="6"/>
  <c r="BG326" i="6"/>
  <c r="BF326" i="6"/>
  <c r="T326" i="6"/>
  <c r="R326" i="6"/>
  <c r="P326" i="6"/>
  <c r="BI314" i="6"/>
  <c r="BH314" i="6"/>
  <c r="BG314" i="6"/>
  <c r="BF314" i="6"/>
  <c r="T314" i="6"/>
  <c r="R314" i="6"/>
  <c r="P314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6" i="6"/>
  <c r="BH296" i="6"/>
  <c r="BG296" i="6"/>
  <c r="BF296" i="6"/>
  <c r="T296" i="6"/>
  <c r="R296" i="6"/>
  <c r="P296" i="6"/>
  <c r="BI291" i="6"/>
  <c r="BH291" i="6"/>
  <c r="BG291" i="6"/>
  <c r="BF291" i="6"/>
  <c r="T291" i="6"/>
  <c r="R291" i="6"/>
  <c r="P291" i="6"/>
  <c r="BI270" i="6"/>
  <c r="BH270" i="6"/>
  <c r="BG270" i="6"/>
  <c r="BF270" i="6"/>
  <c r="T270" i="6"/>
  <c r="T269" i="6" s="1"/>
  <c r="R270" i="6"/>
  <c r="R269" i="6" s="1"/>
  <c r="P270" i="6"/>
  <c r="P269" i="6" s="1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5" i="6"/>
  <c r="BH245" i="6"/>
  <c r="BG245" i="6"/>
  <c r="BF245" i="6"/>
  <c r="T245" i="6"/>
  <c r="R245" i="6"/>
  <c r="P245" i="6"/>
  <c r="BI237" i="6"/>
  <c r="BH237" i="6"/>
  <c r="BG237" i="6"/>
  <c r="BF237" i="6"/>
  <c r="T237" i="6"/>
  <c r="R237" i="6"/>
  <c r="P237" i="6"/>
  <c r="BI228" i="6"/>
  <c r="BH228" i="6"/>
  <c r="BG228" i="6"/>
  <c r="BF228" i="6"/>
  <c r="T228" i="6"/>
  <c r="R228" i="6"/>
  <c r="P228" i="6"/>
  <c r="BI217" i="6"/>
  <c r="BH217" i="6"/>
  <c r="BG217" i="6"/>
  <c r="BF217" i="6"/>
  <c r="T217" i="6"/>
  <c r="R217" i="6"/>
  <c r="P217" i="6"/>
  <c r="BI211" i="6"/>
  <c r="BH211" i="6"/>
  <c r="BG211" i="6"/>
  <c r="BF211" i="6"/>
  <c r="T211" i="6"/>
  <c r="T210" i="6" s="1"/>
  <c r="R211" i="6"/>
  <c r="R210" i="6" s="1"/>
  <c r="P211" i="6"/>
  <c r="P210" i="6" s="1"/>
  <c r="BI206" i="6"/>
  <c r="BH206" i="6"/>
  <c r="BG206" i="6"/>
  <c r="BF206" i="6"/>
  <c r="T206" i="6"/>
  <c r="T205" i="6" s="1"/>
  <c r="R206" i="6"/>
  <c r="R205" i="6" s="1"/>
  <c r="P206" i="6"/>
  <c r="P205" i="6" s="1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33" i="6"/>
  <c r="BH133" i="6"/>
  <c r="BG133" i="6"/>
  <c r="BF133" i="6"/>
  <c r="T133" i="6"/>
  <c r="R133" i="6"/>
  <c r="P133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J96" i="6"/>
  <c r="J95" i="6"/>
  <c r="F95" i="6"/>
  <c r="F93" i="6"/>
  <c r="E91" i="6"/>
  <c r="J59" i="6"/>
  <c r="J58" i="6"/>
  <c r="F58" i="6"/>
  <c r="F56" i="6"/>
  <c r="E54" i="6"/>
  <c r="J20" i="6"/>
  <c r="E20" i="6"/>
  <c r="F96" i="6" s="1"/>
  <c r="J19" i="6"/>
  <c r="J14" i="6"/>
  <c r="J56" i="6"/>
  <c r="E7" i="6"/>
  <c r="E87" i="6"/>
  <c r="J39" i="5"/>
  <c r="J38" i="5"/>
  <c r="AY60" i="1" s="1"/>
  <c r="J37" i="5"/>
  <c r="AX60" i="1" s="1"/>
  <c r="BI564" i="5"/>
  <c r="BH564" i="5"/>
  <c r="BG564" i="5"/>
  <c r="BF564" i="5"/>
  <c r="T564" i="5"/>
  <c r="T563" i="5" s="1"/>
  <c r="R564" i="5"/>
  <c r="R563" i="5" s="1"/>
  <c r="P564" i="5"/>
  <c r="P563" i="5" s="1"/>
  <c r="BI560" i="5"/>
  <c r="BH560" i="5"/>
  <c r="BG560" i="5"/>
  <c r="BF560" i="5"/>
  <c r="T560" i="5"/>
  <c r="R560" i="5"/>
  <c r="P560" i="5"/>
  <c r="BI556" i="5"/>
  <c r="BH556" i="5"/>
  <c r="BG556" i="5"/>
  <c r="BF556" i="5"/>
  <c r="T556" i="5"/>
  <c r="R556" i="5"/>
  <c r="P556" i="5"/>
  <c r="BI553" i="5"/>
  <c r="BH553" i="5"/>
  <c r="BG553" i="5"/>
  <c r="BF553" i="5"/>
  <c r="T553" i="5"/>
  <c r="R553" i="5"/>
  <c r="P553" i="5"/>
  <c r="BI550" i="5"/>
  <c r="BH550" i="5"/>
  <c r="BG550" i="5"/>
  <c r="BF550" i="5"/>
  <c r="T550" i="5"/>
  <c r="R550" i="5"/>
  <c r="P550" i="5"/>
  <c r="BI531" i="5"/>
  <c r="BH531" i="5"/>
  <c r="BG531" i="5"/>
  <c r="BF531" i="5"/>
  <c r="T531" i="5"/>
  <c r="R531" i="5"/>
  <c r="P531" i="5"/>
  <c r="BI519" i="5"/>
  <c r="BH519" i="5"/>
  <c r="BG519" i="5"/>
  <c r="BF519" i="5"/>
  <c r="T519" i="5"/>
  <c r="R519" i="5"/>
  <c r="P519" i="5"/>
  <c r="BI500" i="5"/>
  <c r="BH500" i="5"/>
  <c r="BG500" i="5"/>
  <c r="BF500" i="5"/>
  <c r="T500" i="5"/>
  <c r="R500" i="5"/>
  <c r="P500" i="5"/>
  <c r="BI455" i="5"/>
  <c r="BH455" i="5"/>
  <c r="BG455" i="5"/>
  <c r="BF455" i="5"/>
  <c r="T455" i="5"/>
  <c r="R455" i="5"/>
  <c r="P455" i="5"/>
  <c r="BI449" i="5"/>
  <c r="BH449" i="5"/>
  <c r="BG449" i="5"/>
  <c r="BF449" i="5"/>
  <c r="T449" i="5"/>
  <c r="R449" i="5"/>
  <c r="P449" i="5"/>
  <c r="BI431" i="5"/>
  <c r="BH431" i="5"/>
  <c r="BG431" i="5"/>
  <c r="BF431" i="5"/>
  <c r="T431" i="5"/>
  <c r="R431" i="5"/>
  <c r="P431" i="5"/>
  <c r="BI393" i="5"/>
  <c r="BH393" i="5"/>
  <c r="BG393" i="5"/>
  <c r="BF393" i="5"/>
  <c r="T393" i="5"/>
  <c r="R393" i="5"/>
  <c r="P393" i="5"/>
  <c r="BI371" i="5"/>
  <c r="BH371" i="5"/>
  <c r="BG371" i="5"/>
  <c r="BF371" i="5"/>
  <c r="T371" i="5"/>
  <c r="R371" i="5"/>
  <c r="P371" i="5"/>
  <c r="BI364" i="5"/>
  <c r="BH364" i="5"/>
  <c r="BG364" i="5"/>
  <c r="BF364" i="5"/>
  <c r="T364" i="5"/>
  <c r="R364" i="5"/>
  <c r="P364" i="5"/>
  <c r="BI357" i="5"/>
  <c r="BH357" i="5"/>
  <c r="BG357" i="5"/>
  <c r="BF357" i="5"/>
  <c r="T357" i="5"/>
  <c r="R357" i="5"/>
  <c r="P357" i="5"/>
  <c r="BI326" i="5"/>
  <c r="BH326" i="5"/>
  <c r="BG326" i="5"/>
  <c r="BF326" i="5"/>
  <c r="T326" i="5"/>
  <c r="R326" i="5"/>
  <c r="P326" i="5"/>
  <c r="BI297" i="5"/>
  <c r="BH297" i="5"/>
  <c r="BG297" i="5"/>
  <c r="BF297" i="5"/>
  <c r="T297" i="5"/>
  <c r="R297" i="5"/>
  <c r="P297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27" i="5"/>
  <c r="BH227" i="5"/>
  <c r="BG227" i="5"/>
  <c r="BF227" i="5"/>
  <c r="T227" i="5"/>
  <c r="R227" i="5"/>
  <c r="P227" i="5"/>
  <c r="BI207" i="5"/>
  <c r="BH207" i="5"/>
  <c r="BG207" i="5"/>
  <c r="BF207" i="5"/>
  <c r="T207" i="5"/>
  <c r="R207" i="5"/>
  <c r="P207" i="5"/>
  <c r="BI196" i="5"/>
  <c r="BH196" i="5"/>
  <c r="BG196" i="5"/>
  <c r="BF196" i="5"/>
  <c r="T196" i="5"/>
  <c r="R196" i="5"/>
  <c r="P196" i="5"/>
  <c r="BI173" i="5"/>
  <c r="BH173" i="5"/>
  <c r="BG173" i="5"/>
  <c r="BF173" i="5"/>
  <c r="T173" i="5"/>
  <c r="R173" i="5"/>
  <c r="P173" i="5"/>
  <c r="BI144" i="5"/>
  <c r="BH144" i="5"/>
  <c r="BG144" i="5"/>
  <c r="BF144" i="5"/>
  <c r="T144" i="5"/>
  <c r="R144" i="5"/>
  <c r="P144" i="5"/>
  <c r="BI110" i="5"/>
  <c r="BH110" i="5"/>
  <c r="BG110" i="5"/>
  <c r="BF110" i="5"/>
  <c r="T110" i="5"/>
  <c r="R110" i="5"/>
  <c r="P110" i="5"/>
  <c r="BI98" i="5"/>
  <c r="BH98" i="5"/>
  <c r="BG98" i="5"/>
  <c r="BF98" i="5"/>
  <c r="T98" i="5"/>
  <c r="R98" i="5"/>
  <c r="P98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87" i="5" s="1"/>
  <c r="J19" i="5"/>
  <c r="J14" i="5"/>
  <c r="J56" i="5"/>
  <c r="E7" i="5"/>
  <c r="E78" i="5"/>
  <c r="J39" i="4"/>
  <c r="J38" i="4"/>
  <c r="AY59" i="1" s="1"/>
  <c r="J37" i="4"/>
  <c r="AX59" i="1" s="1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5" i="4"/>
  <c r="BH635" i="4"/>
  <c r="BG635" i="4"/>
  <c r="BF635" i="4"/>
  <c r="T635" i="4"/>
  <c r="R635" i="4"/>
  <c r="P635" i="4"/>
  <c r="BI632" i="4"/>
  <c r="BH632" i="4"/>
  <c r="BG632" i="4"/>
  <c r="BF632" i="4"/>
  <c r="T632" i="4"/>
  <c r="R632" i="4"/>
  <c r="P632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3" i="4"/>
  <c r="BH623" i="4"/>
  <c r="BG623" i="4"/>
  <c r="BF623" i="4"/>
  <c r="T623" i="4"/>
  <c r="R623" i="4"/>
  <c r="P623" i="4"/>
  <c r="BI620" i="4"/>
  <c r="BH620" i="4"/>
  <c r="BG620" i="4"/>
  <c r="BF620" i="4"/>
  <c r="T620" i="4"/>
  <c r="R620" i="4"/>
  <c r="P620" i="4"/>
  <c r="BI617" i="4"/>
  <c r="BH617" i="4"/>
  <c r="BG617" i="4"/>
  <c r="BF617" i="4"/>
  <c r="T617" i="4"/>
  <c r="R617" i="4"/>
  <c r="P617" i="4"/>
  <c r="BI613" i="4"/>
  <c r="BH613" i="4"/>
  <c r="BG613" i="4"/>
  <c r="BF613" i="4"/>
  <c r="T613" i="4"/>
  <c r="R613" i="4"/>
  <c r="P613" i="4"/>
  <c r="BI610" i="4"/>
  <c r="BH610" i="4"/>
  <c r="BG610" i="4"/>
  <c r="BF610" i="4"/>
  <c r="T610" i="4"/>
  <c r="R610" i="4"/>
  <c r="P610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R592" i="4"/>
  <c r="P592" i="4"/>
  <c r="BI588" i="4"/>
  <c r="BH588" i="4"/>
  <c r="BG588" i="4"/>
  <c r="BF588" i="4"/>
  <c r="T588" i="4"/>
  <c r="R588" i="4"/>
  <c r="P588" i="4"/>
  <c r="BI580" i="4"/>
  <c r="BH580" i="4"/>
  <c r="BG580" i="4"/>
  <c r="BF580" i="4"/>
  <c r="T580" i="4"/>
  <c r="R580" i="4"/>
  <c r="P580" i="4"/>
  <c r="BI572" i="4"/>
  <c r="BH572" i="4"/>
  <c r="BG572" i="4"/>
  <c r="BF572" i="4"/>
  <c r="T572" i="4"/>
  <c r="R572" i="4"/>
  <c r="P572" i="4"/>
  <c r="BI564" i="4"/>
  <c r="BH564" i="4"/>
  <c r="BG564" i="4"/>
  <c r="BF564" i="4"/>
  <c r="T564" i="4"/>
  <c r="R564" i="4"/>
  <c r="P564" i="4"/>
  <c r="BI553" i="4"/>
  <c r="BH553" i="4"/>
  <c r="BG553" i="4"/>
  <c r="BF553" i="4"/>
  <c r="T553" i="4"/>
  <c r="R553" i="4"/>
  <c r="P553" i="4"/>
  <c r="BI547" i="4"/>
  <c r="BH547" i="4"/>
  <c r="BG547" i="4"/>
  <c r="BF547" i="4"/>
  <c r="T547" i="4"/>
  <c r="R547" i="4"/>
  <c r="P547" i="4"/>
  <c r="BI536" i="4"/>
  <c r="BH536" i="4"/>
  <c r="BG536" i="4"/>
  <c r="BF536" i="4"/>
  <c r="T536" i="4"/>
  <c r="R536" i="4"/>
  <c r="P536" i="4"/>
  <c r="BI519" i="4"/>
  <c r="BH519" i="4"/>
  <c r="BG519" i="4"/>
  <c r="BF519" i="4"/>
  <c r="T519" i="4"/>
  <c r="R519" i="4"/>
  <c r="P519" i="4"/>
  <c r="BI504" i="4"/>
  <c r="BH504" i="4"/>
  <c r="BG504" i="4"/>
  <c r="BF504" i="4"/>
  <c r="T504" i="4"/>
  <c r="R504" i="4"/>
  <c r="P504" i="4"/>
  <c r="BI496" i="4"/>
  <c r="BH496" i="4"/>
  <c r="BG496" i="4"/>
  <c r="BF496" i="4"/>
  <c r="T496" i="4"/>
  <c r="R496" i="4"/>
  <c r="P496" i="4"/>
  <c r="BI488" i="4"/>
  <c r="BH488" i="4"/>
  <c r="BG488" i="4"/>
  <c r="BF488" i="4"/>
  <c r="T488" i="4"/>
  <c r="R488" i="4"/>
  <c r="P488" i="4"/>
  <c r="BI480" i="4"/>
  <c r="BH480" i="4"/>
  <c r="BG480" i="4"/>
  <c r="BF480" i="4"/>
  <c r="T480" i="4"/>
  <c r="R480" i="4"/>
  <c r="P480" i="4"/>
  <c r="BI476" i="4"/>
  <c r="BH476" i="4"/>
  <c r="BG476" i="4"/>
  <c r="BF476" i="4"/>
  <c r="T476" i="4"/>
  <c r="R476" i="4"/>
  <c r="P476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56" i="4"/>
  <c r="BH456" i="4"/>
  <c r="BG456" i="4"/>
  <c r="BF456" i="4"/>
  <c r="T456" i="4"/>
  <c r="R456" i="4"/>
  <c r="P456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37" i="4"/>
  <c r="BH437" i="4"/>
  <c r="BG437" i="4"/>
  <c r="BF437" i="4"/>
  <c r="T437" i="4"/>
  <c r="R437" i="4"/>
  <c r="P437" i="4"/>
  <c r="BI426" i="4"/>
  <c r="BH426" i="4"/>
  <c r="BG426" i="4"/>
  <c r="BF426" i="4"/>
  <c r="T426" i="4"/>
  <c r="R426" i="4"/>
  <c r="P426" i="4"/>
  <c r="BI420" i="4"/>
  <c r="BH420" i="4"/>
  <c r="BG420" i="4"/>
  <c r="BF420" i="4"/>
  <c r="T420" i="4"/>
  <c r="T419" i="4" s="1"/>
  <c r="R420" i="4"/>
  <c r="R419" i="4" s="1"/>
  <c r="P420" i="4"/>
  <c r="P419" i="4" s="1"/>
  <c r="BI414" i="4"/>
  <c r="BH414" i="4"/>
  <c r="BG414" i="4"/>
  <c r="BF414" i="4"/>
  <c r="T414" i="4"/>
  <c r="T413" i="4" s="1"/>
  <c r="R414" i="4"/>
  <c r="R413" i="4" s="1"/>
  <c r="P414" i="4"/>
  <c r="P413" i="4" s="1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T293" i="4"/>
  <c r="R294" i="4"/>
  <c r="R293" i="4"/>
  <c r="P294" i="4"/>
  <c r="P293" i="4"/>
  <c r="BI290" i="4"/>
  <c r="BH290" i="4"/>
  <c r="BG290" i="4"/>
  <c r="BF290" i="4"/>
  <c r="T290" i="4"/>
  <c r="R290" i="4"/>
  <c r="P290" i="4"/>
  <c r="BI281" i="4"/>
  <c r="BH281" i="4"/>
  <c r="BG281" i="4"/>
  <c r="BF281" i="4"/>
  <c r="T281" i="4"/>
  <c r="R281" i="4"/>
  <c r="P281" i="4"/>
  <c r="BI272" i="4"/>
  <c r="BH272" i="4"/>
  <c r="BG272" i="4"/>
  <c r="BF272" i="4"/>
  <c r="T272" i="4"/>
  <c r="R272" i="4"/>
  <c r="P272" i="4"/>
  <c r="BI266" i="4"/>
  <c r="BH266" i="4"/>
  <c r="BG266" i="4"/>
  <c r="BF266" i="4"/>
  <c r="T266" i="4"/>
  <c r="R266" i="4"/>
  <c r="P266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49" i="4"/>
  <c r="BH249" i="4"/>
  <c r="BG249" i="4"/>
  <c r="BF249" i="4"/>
  <c r="T249" i="4"/>
  <c r="R249" i="4"/>
  <c r="P249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T223" i="4"/>
  <c r="R224" i="4"/>
  <c r="R223" i="4" s="1"/>
  <c r="P224" i="4"/>
  <c r="P223" i="4"/>
  <c r="BI219" i="4"/>
  <c r="BH219" i="4"/>
  <c r="BG219" i="4"/>
  <c r="BF219" i="4"/>
  <c r="T219" i="4"/>
  <c r="T218" i="4"/>
  <c r="R219" i="4"/>
  <c r="R218" i="4"/>
  <c r="P219" i="4"/>
  <c r="P218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191" i="4"/>
  <c r="BH191" i="4"/>
  <c r="BG191" i="4"/>
  <c r="BF191" i="4"/>
  <c r="T191" i="4"/>
  <c r="R191" i="4"/>
  <c r="P191" i="4"/>
  <c r="BI164" i="4"/>
  <c r="BH164" i="4"/>
  <c r="BG164" i="4"/>
  <c r="BF164" i="4"/>
  <c r="T164" i="4"/>
  <c r="R164" i="4"/>
  <c r="P164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0" i="4"/>
  <c r="BH120" i="4"/>
  <c r="BG120" i="4"/>
  <c r="BF120" i="4"/>
  <c r="T120" i="4"/>
  <c r="R120" i="4"/>
  <c r="P120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J99" i="4"/>
  <c r="J98" i="4"/>
  <c r="F98" i="4"/>
  <c r="F96" i="4"/>
  <c r="E94" i="4"/>
  <c r="J59" i="4"/>
  <c r="J58" i="4"/>
  <c r="F58" i="4"/>
  <c r="F56" i="4"/>
  <c r="E54" i="4"/>
  <c r="J20" i="4"/>
  <c r="E20" i="4"/>
  <c r="F99" i="4"/>
  <c r="J19" i="4"/>
  <c r="J14" i="4"/>
  <c r="J96" i="4" s="1"/>
  <c r="E7" i="4"/>
  <c r="E90" i="4" s="1"/>
  <c r="J39" i="3"/>
  <c r="J38" i="3"/>
  <c r="AY57" i="1"/>
  <c r="J37" i="3"/>
  <c r="AX57" i="1"/>
  <c r="BI459" i="3"/>
  <c r="BH459" i="3"/>
  <c r="BG459" i="3"/>
  <c r="BF459" i="3"/>
  <c r="T459" i="3"/>
  <c r="T458" i="3"/>
  <c r="R459" i="3"/>
  <c r="R458" i="3"/>
  <c r="P459" i="3"/>
  <c r="P458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31" i="3"/>
  <c r="BH431" i="3"/>
  <c r="BG431" i="3"/>
  <c r="BF431" i="3"/>
  <c r="T431" i="3"/>
  <c r="R431" i="3"/>
  <c r="P431" i="3"/>
  <c r="BI421" i="3"/>
  <c r="BH421" i="3"/>
  <c r="BG421" i="3"/>
  <c r="BF421" i="3"/>
  <c r="T421" i="3"/>
  <c r="R421" i="3"/>
  <c r="P421" i="3"/>
  <c r="BI405" i="3"/>
  <c r="BH405" i="3"/>
  <c r="BG405" i="3"/>
  <c r="BF405" i="3"/>
  <c r="T405" i="3"/>
  <c r="R405" i="3"/>
  <c r="P405" i="3"/>
  <c r="BI378" i="3"/>
  <c r="BH378" i="3"/>
  <c r="BG378" i="3"/>
  <c r="BF378" i="3"/>
  <c r="T378" i="3"/>
  <c r="R378" i="3"/>
  <c r="P378" i="3"/>
  <c r="BI372" i="3"/>
  <c r="BH372" i="3"/>
  <c r="BG372" i="3"/>
  <c r="BF372" i="3"/>
  <c r="T372" i="3"/>
  <c r="R372" i="3"/>
  <c r="P372" i="3"/>
  <c r="BI359" i="3"/>
  <c r="BH359" i="3"/>
  <c r="BG359" i="3"/>
  <c r="BF359" i="3"/>
  <c r="T359" i="3"/>
  <c r="R359" i="3"/>
  <c r="P359" i="3"/>
  <c r="BI334" i="3"/>
  <c r="BH334" i="3"/>
  <c r="BG334" i="3"/>
  <c r="BF334" i="3"/>
  <c r="T334" i="3"/>
  <c r="R334" i="3"/>
  <c r="P334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283" i="3"/>
  <c r="BH283" i="3"/>
  <c r="BG283" i="3"/>
  <c r="BF283" i="3"/>
  <c r="T283" i="3"/>
  <c r="R283" i="3"/>
  <c r="P283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187" i="3"/>
  <c r="BH187" i="3"/>
  <c r="BG187" i="3"/>
  <c r="BF187" i="3"/>
  <c r="T187" i="3"/>
  <c r="R187" i="3"/>
  <c r="P187" i="3"/>
  <c r="BI172" i="3"/>
  <c r="BH172" i="3"/>
  <c r="BG172" i="3"/>
  <c r="BF172" i="3"/>
  <c r="T172" i="3"/>
  <c r="R172" i="3"/>
  <c r="P172" i="3"/>
  <c r="BI160" i="3"/>
  <c r="BH160" i="3"/>
  <c r="BG160" i="3"/>
  <c r="BF160" i="3"/>
  <c r="T160" i="3"/>
  <c r="R160" i="3"/>
  <c r="P160" i="3"/>
  <c r="BI151" i="3"/>
  <c r="BH151" i="3"/>
  <c r="BG151" i="3"/>
  <c r="BF151" i="3"/>
  <c r="T151" i="3"/>
  <c r="R151" i="3"/>
  <c r="P151" i="3"/>
  <c r="BI122" i="3"/>
  <c r="BH122" i="3"/>
  <c r="BG122" i="3"/>
  <c r="BF122" i="3"/>
  <c r="T122" i="3"/>
  <c r="R122" i="3"/>
  <c r="P122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87" i="3"/>
  <c r="J86" i="3"/>
  <c r="F86" i="3"/>
  <c r="F84" i="3"/>
  <c r="E82" i="3"/>
  <c r="J59" i="3"/>
  <c r="J58" i="3"/>
  <c r="F58" i="3"/>
  <c r="F56" i="3"/>
  <c r="E54" i="3"/>
  <c r="J20" i="3"/>
  <c r="E20" i="3"/>
  <c r="F87" i="3"/>
  <c r="J19" i="3"/>
  <c r="J14" i="3"/>
  <c r="J84" i="3" s="1"/>
  <c r="E7" i="3"/>
  <c r="E50" i="3" s="1"/>
  <c r="J39" i="2"/>
  <c r="J38" i="2"/>
  <c r="AY56" i="1"/>
  <c r="J37" i="2"/>
  <c r="AX56" i="1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8" i="2"/>
  <c r="BH608" i="2"/>
  <c r="BG608" i="2"/>
  <c r="BF608" i="2"/>
  <c r="T608" i="2"/>
  <c r="R608" i="2"/>
  <c r="P608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87" i="2"/>
  <c r="BH587" i="2"/>
  <c r="BG587" i="2"/>
  <c r="BF587" i="2"/>
  <c r="T587" i="2"/>
  <c r="R587" i="2"/>
  <c r="P587" i="2"/>
  <c r="BI580" i="2"/>
  <c r="BH580" i="2"/>
  <c r="BG580" i="2"/>
  <c r="BF580" i="2"/>
  <c r="T580" i="2"/>
  <c r="R580" i="2"/>
  <c r="P580" i="2"/>
  <c r="BI573" i="2"/>
  <c r="BH573" i="2"/>
  <c r="BG573" i="2"/>
  <c r="BF573" i="2"/>
  <c r="T573" i="2"/>
  <c r="R573" i="2"/>
  <c r="P573" i="2"/>
  <c r="BI562" i="2"/>
  <c r="BH562" i="2"/>
  <c r="BG562" i="2"/>
  <c r="BF562" i="2"/>
  <c r="T562" i="2"/>
  <c r="R562" i="2"/>
  <c r="P562" i="2"/>
  <c r="BI551" i="2"/>
  <c r="BH551" i="2"/>
  <c r="BG551" i="2"/>
  <c r="BF551" i="2"/>
  <c r="T551" i="2"/>
  <c r="R551" i="2"/>
  <c r="P551" i="2"/>
  <c r="BI533" i="2"/>
  <c r="BH533" i="2"/>
  <c r="BG533" i="2"/>
  <c r="BF533" i="2"/>
  <c r="T533" i="2"/>
  <c r="R533" i="2"/>
  <c r="P533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08" i="2"/>
  <c r="BH508" i="2"/>
  <c r="BG508" i="2"/>
  <c r="BF508" i="2"/>
  <c r="T508" i="2"/>
  <c r="R508" i="2"/>
  <c r="P508" i="2"/>
  <c r="BI500" i="2"/>
  <c r="BH500" i="2"/>
  <c r="BG500" i="2"/>
  <c r="BF500" i="2"/>
  <c r="T500" i="2"/>
  <c r="R500" i="2"/>
  <c r="P500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T446" i="2"/>
  <c r="R447" i="2"/>
  <c r="R446" i="2"/>
  <c r="P447" i="2"/>
  <c r="P446" i="2"/>
  <c r="BI441" i="2"/>
  <c r="BH441" i="2"/>
  <c r="BG441" i="2"/>
  <c r="BF441" i="2"/>
  <c r="T441" i="2"/>
  <c r="T440" i="2"/>
  <c r="R441" i="2"/>
  <c r="R440" i="2"/>
  <c r="P441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T342" i="2"/>
  <c r="R343" i="2"/>
  <c r="R342" i="2"/>
  <c r="P343" i="2"/>
  <c r="P342" i="2"/>
  <c r="BI339" i="2"/>
  <c r="BH339" i="2"/>
  <c r="BG339" i="2"/>
  <c r="BF339" i="2"/>
  <c r="T339" i="2"/>
  <c r="R339" i="2"/>
  <c r="P339" i="2"/>
  <c r="BI331" i="2"/>
  <c r="BH331" i="2"/>
  <c r="BG331" i="2"/>
  <c r="BF331" i="2"/>
  <c r="T331" i="2"/>
  <c r="R331" i="2"/>
  <c r="P331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T286" i="2" s="1"/>
  <c r="R287" i="2"/>
  <c r="R286" i="2" s="1"/>
  <c r="P287" i="2"/>
  <c r="P286" i="2" s="1"/>
  <c r="BI282" i="2"/>
  <c r="BH282" i="2"/>
  <c r="BG282" i="2"/>
  <c r="BF282" i="2"/>
  <c r="T282" i="2"/>
  <c r="T281" i="2" s="1"/>
  <c r="R282" i="2"/>
  <c r="R281" i="2" s="1"/>
  <c r="P282" i="2"/>
  <c r="P281" i="2" s="1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50" i="2"/>
  <c r="BH250" i="2"/>
  <c r="BG250" i="2"/>
  <c r="BF250" i="2"/>
  <c r="T250" i="2"/>
  <c r="R250" i="2"/>
  <c r="P250" i="2"/>
  <c r="BI225" i="2"/>
  <c r="BH225" i="2"/>
  <c r="BG225" i="2"/>
  <c r="BF225" i="2"/>
  <c r="T225" i="2"/>
  <c r="R225" i="2"/>
  <c r="P22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3" i="2"/>
  <c r="BH173" i="2"/>
  <c r="BG173" i="2"/>
  <c r="BF173" i="2"/>
  <c r="T173" i="2"/>
  <c r="R173" i="2"/>
  <c r="P173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39" i="2"/>
  <c r="BH139" i="2"/>
  <c r="BG139" i="2"/>
  <c r="BF139" i="2"/>
  <c r="T139" i="2"/>
  <c r="R139" i="2"/>
  <c r="P139" i="2"/>
  <c r="BI119" i="2"/>
  <c r="BH119" i="2"/>
  <c r="BG119" i="2"/>
  <c r="BF119" i="2"/>
  <c r="T119" i="2"/>
  <c r="R119" i="2"/>
  <c r="P119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9" i="2"/>
  <c r="J58" i="2"/>
  <c r="F58" i="2"/>
  <c r="F56" i="2"/>
  <c r="E54" i="2"/>
  <c r="J20" i="2"/>
  <c r="E20" i="2"/>
  <c r="F101" i="2" s="1"/>
  <c r="J19" i="2"/>
  <c r="J14" i="2"/>
  <c r="J98" i="2" s="1"/>
  <c r="E7" i="2"/>
  <c r="E92" i="2" s="1"/>
  <c r="L50" i="1"/>
  <c r="AM50" i="1"/>
  <c r="AM49" i="1"/>
  <c r="L49" i="1"/>
  <c r="AM47" i="1"/>
  <c r="L47" i="1"/>
  <c r="L45" i="1"/>
  <c r="L44" i="1"/>
  <c r="J598" i="2"/>
  <c r="BK587" i="2"/>
  <c r="BK573" i="2"/>
  <c r="BK551" i="2"/>
  <c r="J522" i="2"/>
  <c r="J515" i="2"/>
  <c r="J490" i="2"/>
  <c r="J487" i="2"/>
  <c r="BK474" i="2"/>
  <c r="BK471" i="2"/>
  <c r="BK453" i="2"/>
  <c r="BK441" i="2"/>
  <c r="BK428" i="2"/>
  <c r="BK424" i="2"/>
  <c r="BK421" i="2"/>
  <c r="BK418" i="2"/>
  <c r="BK415" i="2"/>
  <c r="BK412" i="2"/>
  <c r="BK406" i="2"/>
  <c r="BK403" i="2"/>
  <c r="J397" i="2"/>
  <c r="J391" i="2"/>
  <c r="J388" i="2"/>
  <c r="J382" i="2"/>
  <c r="J374" i="2"/>
  <c r="J343" i="2"/>
  <c r="J339" i="2"/>
  <c r="J323" i="2"/>
  <c r="J307" i="2"/>
  <c r="J287" i="2"/>
  <c r="J278" i="2"/>
  <c r="BK271" i="2"/>
  <c r="BK225" i="2"/>
  <c r="BK207" i="2"/>
  <c r="J194" i="2"/>
  <c r="J183" i="2"/>
  <c r="J155" i="2"/>
  <c r="J139" i="2"/>
  <c r="AS58" i="1"/>
  <c r="BK311" i="3"/>
  <c r="J240" i="3"/>
  <c r="BK172" i="3"/>
  <c r="BK103" i="3"/>
  <c r="J451" i="3"/>
  <c r="BK421" i="3"/>
  <c r="BK359" i="3"/>
  <c r="BK283" i="3"/>
  <c r="BK235" i="3"/>
  <c r="J160" i="3"/>
  <c r="BK98" i="3"/>
  <c r="J635" i="4"/>
  <c r="BK623" i="4"/>
  <c r="J610" i="4"/>
  <c r="BK598" i="4"/>
  <c r="BK580" i="4"/>
  <c r="J547" i="4"/>
  <c r="BK496" i="4"/>
  <c r="BK469" i="4"/>
  <c r="J448" i="4"/>
  <c r="J414" i="4"/>
  <c r="BK404" i="4"/>
  <c r="J392" i="4"/>
  <c r="BK379" i="4"/>
  <c r="BK367" i="4"/>
  <c r="BK358" i="4"/>
  <c r="J346" i="4"/>
  <c r="BK333" i="4"/>
  <c r="BK294" i="4"/>
  <c r="BK266" i="4"/>
  <c r="BK233" i="4"/>
  <c r="J224" i="4"/>
  <c r="J215" i="4"/>
  <c r="J208" i="4"/>
  <c r="J191" i="4"/>
  <c r="J150" i="4"/>
  <c r="J110" i="4"/>
  <c r="J623" i="4"/>
  <c r="BK610" i="4"/>
  <c r="J598" i="4"/>
  <c r="J580" i="4"/>
  <c r="BK547" i="4"/>
  <c r="J496" i="4"/>
  <c r="J469" i="4"/>
  <c r="BK448" i="4"/>
  <c r="J426" i="4"/>
  <c r="BK407" i="4"/>
  <c r="BK395" i="4"/>
  <c r="J379" i="4"/>
  <c r="J367" i="4"/>
  <c r="BK355" i="4"/>
  <c r="BK340" i="4"/>
  <c r="BK305" i="4"/>
  <c r="BK281" i="4"/>
  <c r="BK255" i="4"/>
  <c r="BK145" i="4"/>
  <c r="J128" i="4"/>
  <c r="BK556" i="5"/>
  <c r="BK519" i="5"/>
  <c r="BK431" i="5"/>
  <c r="J326" i="5"/>
  <c r="J276" i="5"/>
  <c r="BK173" i="5"/>
  <c r="BK93" i="5"/>
  <c r="J556" i="5"/>
  <c r="J519" i="5"/>
  <c r="J431" i="5"/>
  <c r="J357" i="5"/>
  <c r="J281" i="5"/>
  <c r="BK196" i="5"/>
  <c r="BK98" i="5"/>
  <c r="BK326" i="6"/>
  <c r="J296" i="6"/>
  <c r="J262" i="6"/>
  <c r="J237" i="6"/>
  <c r="BK206" i="6"/>
  <c r="J192" i="6"/>
  <c r="BK152" i="6"/>
  <c r="BK107" i="6"/>
  <c r="BK336" i="6"/>
  <c r="J301" i="6"/>
  <c r="J266" i="6"/>
  <c r="BK245" i="6"/>
  <c r="J211" i="6"/>
  <c r="BK192" i="6"/>
  <c r="BK156" i="6"/>
  <c r="J116" i="6"/>
  <c r="BK99" i="7"/>
  <c r="J89" i="7"/>
  <c r="BK648" i="2"/>
  <c r="J645" i="2"/>
  <c r="J642" i="2"/>
  <c r="J639" i="2"/>
  <c r="J636" i="2"/>
  <c r="J632" i="2"/>
  <c r="J629" i="2"/>
  <c r="J626" i="2"/>
  <c r="J623" i="2"/>
  <c r="J620" i="2"/>
  <c r="J617" i="2"/>
  <c r="J613" i="2"/>
  <c r="J608" i="2"/>
  <c r="BK598" i="2"/>
  <c r="J594" i="2"/>
  <c r="J580" i="2"/>
  <c r="J562" i="2"/>
  <c r="J533" i="2"/>
  <c r="BK515" i="2"/>
  <c r="BK500" i="2"/>
  <c r="BK490" i="2"/>
  <c r="BK481" i="2"/>
  <c r="J471" i="2"/>
  <c r="J453" i="2"/>
  <c r="J441" i="2"/>
  <c r="J434" i="2"/>
  <c r="J428" i="2"/>
  <c r="J421" i="2"/>
  <c r="J415" i="2"/>
  <c r="J409" i="2"/>
  <c r="J403" i="2"/>
  <c r="BK397" i="2"/>
  <c r="BK391" i="2"/>
  <c r="BK385" i="2"/>
  <c r="BK378" i="2"/>
  <c r="BK349" i="2"/>
  <c r="BK339" i="2"/>
  <c r="BK323" i="2"/>
  <c r="BK311" i="2"/>
  <c r="BK293" i="2"/>
  <c r="BK282" i="2"/>
  <c r="BK274" i="2"/>
  <c r="BK268" i="2"/>
  <c r="J250" i="2"/>
  <c r="J212" i="2"/>
  <c r="BK189" i="2"/>
  <c r="BK173" i="2"/>
  <c r="BK149" i="2"/>
  <c r="BK119" i="2"/>
  <c r="AS61" i="1"/>
  <c r="J648" i="2"/>
  <c r="J459" i="3"/>
  <c r="BK451" i="3"/>
  <c r="BK445" i="3"/>
  <c r="BK378" i="3"/>
  <c r="BK318" i="3"/>
  <c r="J255" i="3"/>
  <c r="J187" i="3"/>
  <c r="BK122" i="3"/>
  <c r="BK455" i="3"/>
  <c r="J431" i="3"/>
  <c r="BK372" i="3"/>
  <c r="J311" i="3"/>
  <c r="BK240" i="3"/>
  <c r="J172" i="3"/>
  <c r="J103" i="3"/>
  <c r="J638" i="4"/>
  <c r="J626" i="4"/>
  <c r="BK613" i="4"/>
  <c r="BK601" i="4"/>
  <c r="J588" i="4"/>
  <c r="J553" i="4"/>
  <c r="BK504" i="4"/>
  <c r="J476" i="4"/>
  <c r="BK456" i="4"/>
  <c r="BK426" i="4"/>
  <c r="BK420" i="4"/>
  <c r="J401" i="4"/>
  <c r="J388" i="4"/>
  <c r="BK382" i="4"/>
  <c r="J370" i="4"/>
  <c r="J355" i="4"/>
  <c r="BK343" i="4"/>
  <c r="J329" i="4"/>
  <c r="J290" i="4"/>
  <c r="J259" i="4"/>
  <c r="BK224" i="4"/>
  <c r="BK215" i="4"/>
  <c r="BK208" i="4"/>
  <c r="BK191" i="4"/>
  <c r="J145" i="4"/>
  <c r="BK105" i="4"/>
  <c r="BK638" i="4"/>
  <c r="J632" i="4"/>
  <c r="J620" i="4"/>
  <c r="J607" i="4"/>
  <c r="BK595" i="4"/>
  <c r="BK572" i="4"/>
  <c r="BK536" i="4"/>
  <c r="J488" i="4"/>
  <c r="BK466" i="4"/>
  <c r="J437" i="4"/>
  <c r="BK410" i="4"/>
  <c r="BK398" i="4"/>
  <c r="J382" i="4"/>
  <c r="BK370" i="4"/>
  <c r="BK361" i="4"/>
  <c r="BK346" i="4"/>
  <c r="BK337" i="4"/>
  <c r="BK300" i="4"/>
  <c r="BK272" i="4"/>
  <c r="BK249" i="4"/>
  <c r="BK133" i="4"/>
  <c r="J120" i="4"/>
  <c r="BK553" i="5"/>
  <c r="J500" i="5"/>
  <c r="J393" i="5"/>
  <c r="BK357" i="5"/>
  <c r="BK281" i="5"/>
  <c r="J196" i="5"/>
  <c r="J98" i="5"/>
  <c r="BK560" i="5"/>
  <c r="J531" i="5"/>
  <c r="BK449" i="5"/>
  <c r="BK364" i="5"/>
  <c r="BK288" i="5"/>
  <c r="BK207" i="5"/>
  <c r="J110" i="5"/>
  <c r="BK348" i="6"/>
  <c r="BK314" i="6"/>
  <c r="J291" i="6"/>
  <c r="BK257" i="6"/>
  <c r="J228" i="6"/>
  <c r="J202" i="6"/>
  <c r="J171" i="6"/>
  <c r="J156" i="6"/>
  <c r="BK116" i="6"/>
  <c r="BK340" i="6"/>
  <c r="BK305" i="6"/>
  <c r="J270" i="6"/>
  <c r="J253" i="6"/>
  <c r="BK217" i="6"/>
  <c r="BK202" i="6"/>
  <c r="BK166" i="6"/>
  <c r="BK121" i="6"/>
  <c r="J96" i="7"/>
  <c r="BK96" i="7"/>
  <c r="BK89" i="7"/>
  <c r="BK603" i="2"/>
  <c r="BK580" i="2"/>
  <c r="BK562" i="2"/>
  <c r="BK533" i="2"/>
  <c r="J508" i="2"/>
  <c r="J500" i="2"/>
  <c r="BK493" i="2"/>
  <c r="J481" i="2"/>
  <c r="BK464" i="2"/>
  <c r="BK447" i="2"/>
  <c r="BK437" i="2"/>
  <c r="BK434" i="2"/>
  <c r="BK431" i="2"/>
  <c r="BK409" i="2"/>
  <c r="BK400" i="2"/>
  <c r="J394" i="2"/>
  <c r="J385" i="2"/>
  <c r="J378" i="2"/>
  <c r="J349" i="2"/>
  <c r="J331" i="2"/>
  <c r="J318" i="2"/>
  <c r="J311" i="2"/>
  <c r="J293" i="2"/>
  <c r="J282" i="2"/>
  <c r="J274" i="2"/>
  <c r="BK250" i="2"/>
  <c r="BK212" i="2"/>
  <c r="BK194" i="2"/>
  <c r="J189" i="2"/>
  <c r="J173" i="2"/>
  <c r="J149" i="2"/>
  <c r="J119" i="2"/>
  <c r="J107" i="2"/>
  <c r="BK459" i="3"/>
  <c r="J455" i="3"/>
  <c r="J448" i="3"/>
  <c r="BK431" i="3"/>
  <c r="BK405" i="3"/>
  <c r="J372" i="3"/>
  <c r="J334" i="3"/>
  <c r="BK262" i="3"/>
  <c r="J230" i="3"/>
  <c r="J151" i="3"/>
  <c r="BK93" i="3"/>
  <c r="J445" i="3"/>
  <c r="J378" i="3"/>
  <c r="J318" i="3"/>
  <c r="BK255" i="3"/>
  <c r="BK187" i="3"/>
  <c r="J122" i="3"/>
  <c r="J641" i="4"/>
  <c r="BK629" i="4"/>
  <c r="J617" i="4"/>
  <c r="J604" i="4"/>
  <c r="BK592" i="4"/>
  <c r="BK564" i="4"/>
  <c r="BK519" i="4"/>
  <c r="J480" i="4"/>
  <c r="J463" i="4"/>
  <c r="BK437" i="4"/>
  <c r="J407" i="4"/>
  <c r="J398" i="4"/>
  <c r="BK385" i="4"/>
  <c r="J373" i="4"/>
  <c r="J364" i="4"/>
  <c r="J352" i="4"/>
  <c r="J340" i="4"/>
  <c r="J305" i="4"/>
  <c r="J281" i="4"/>
  <c r="J255" i="4"/>
  <c r="J219" i="4"/>
  <c r="J211" i="4"/>
  <c r="J205" i="4"/>
  <c r="BK150" i="4"/>
  <c r="BK120" i="4"/>
  <c r="J629" i="4"/>
  <c r="BK617" i="4"/>
  <c r="BK604" i="4"/>
  <c r="J592" i="4"/>
  <c r="J564" i="4"/>
  <c r="J519" i="4"/>
  <c r="BK480" i="4"/>
  <c r="BK463" i="4"/>
  <c r="J445" i="4"/>
  <c r="BK414" i="4"/>
  <c r="BK401" i="4"/>
  <c r="BK388" i="4"/>
  <c r="BK373" i="4"/>
  <c r="J358" i="4"/>
  <c r="J349" i="4"/>
  <c r="J333" i="4"/>
  <c r="J294" i="4"/>
  <c r="J266" i="4"/>
  <c r="J233" i="4"/>
  <c r="J133" i="4"/>
  <c r="J105" i="4"/>
  <c r="J550" i="5"/>
  <c r="BK455" i="5"/>
  <c r="BK371" i="5"/>
  <c r="J288" i="5"/>
  <c r="J207" i="5"/>
  <c r="BK110" i="5"/>
  <c r="J564" i="5"/>
  <c r="BK550" i="5"/>
  <c r="J455" i="5"/>
  <c r="J371" i="5"/>
  <c r="BK297" i="5"/>
  <c r="J227" i="5"/>
  <c r="BK144" i="5"/>
  <c r="J340" i="6"/>
  <c r="J305" i="6"/>
  <c r="BK270" i="6"/>
  <c r="BK253" i="6"/>
  <c r="J217" i="6"/>
  <c r="J198" i="6"/>
  <c r="J166" i="6"/>
  <c r="J121" i="6"/>
  <c r="J348" i="6"/>
  <c r="J314" i="6"/>
  <c r="BK291" i="6"/>
  <c r="J257" i="6"/>
  <c r="BK228" i="6"/>
  <c r="BK198" i="6"/>
  <c r="BK171" i="6"/>
  <c r="J133" i="6"/>
  <c r="BK102" i="6"/>
  <c r="J92" i="7"/>
  <c r="J99" i="7"/>
  <c r="BK645" i="2"/>
  <c r="BK642" i="2"/>
  <c r="BK639" i="2"/>
  <c r="BK636" i="2"/>
  <c r="BK632" i="2"/>
  <c r="BK629" i="2"/>
  <c r="BK626" i="2"/>
  <c r="BK623" i="2"/>
  <c r="BK620" i="2"/>
  <c r="BK617" i="2"/>
  <c r="BK613" i="2"/>
  <c r="BK608" i="2"/>
  <c r="J603" i="2"/>
  <c r="BK594" i="2"/>
  <c r="J587" i="2"/>
  <c r="J573" i="2"/>
  <c r="J551" i="2"/>
  <c r="BK522" i="2"/>
  <c r="BK508" i="2"/>
  <c r="J493" i="2"/>
  <c r="BK487" i="2"/>
  <c r="J474" i="2"/>
  <c r="J464" i="2"/>
  <c r="J447" i="2"/>
  <c r="J437" i="2"/>
  <c r="J431" i="2"/>
  <c r="J424" i="2"/>
  <c r="J418" i="2"/>
  <c r="J412" i="2"/>
  <c r="J406" i="2"/>
  <c r="J400" i="2"/>
  <c r="BK394" i="2"/>
  <c r="BK388" i="2"/>
  <c r="BK382" i="2"/>
  <c r="BK374" i="2"/>
  <c r="BK343" i="2"/>
  <c r="BK331" i="2"/>
  <c r="BK318" i="2"/>
  <c r="BK307" i="2"/>
  <c r="BK287" i="2"/>
  <c r="BK278" i="2"/>
  <c r="J271" i="2"/>
  <c r="J268" i="2"/>
  <c r="J225" i="2"/>
  <c r="J207" i="2"/>
  <c r="BK183" i="2"/>
  <c r="BK155" i="2"/>
  <c r="BK139" i="2"/>
  <c r="BK107" i="2"/>
  <c r="AS55" i="1"/>
  <c r="J421" i="3"/>
  <c r="J359" i="3"/>
  <c r="J283" i="3"/>
  <c r="J235" i="3"/>
  <c r="BK160" i="3"/>
  <c r="J98" i="3"/>
  <c r="BK448" i="3"/>
  <c r="J405" i="3"/>
  <c r="BK334" i="3"/>
  <c r="J262" i="3"/>
  <c r="BK230" i="3"/>
  <c r="BK151" i="3"/>
  <c r="J93" i="3"/>
  <c r="BK632" i="4"/>
  <c r="BK620" i="4"/>
  <c r="BK607" i="4"/>
  <c r="J595" i="4"/>
  <c r="J572" i="4"/>
  <c r="J536" i="4"/>
  <c r="BK488" i="4"/>
  <c r="J466" i="4"/>
  <c r="BK445" i="4"/>
  <c r="J410" i="4"/>
  <c r="J395" i="4"/>
  <c r="J385" i="4"/>
  <c r="J376" i="4"/>
  <c r="J361" i="4"/>
  <c r="BK349" i="4"/>
  <c r="J337" i="4"/>
  <c r="J300" i="4"/>
  <c r="J272" i="4"/>
  <c r="J249" i="4"/>
  <c r="BK219" i="4"/>
  <c r="BK211" i="4"/>
  <c r="BK205" i="4"/>
  <c r="BK164" i="4"/>
  <c r="BK110" i="4"/>
  <c r="BK641" i="4"/>
  <c r="BK635" i="4"/>
  <c r="BK626" i="4"/>
  <c r="J613" i="4"/>
  <c r="J601" i="4"/>
  <c r="BK588" i="4"/>
  <c r="BK553" i="4"/>
  <c r="J504" i="4"/>
  <c r="BK476" i="4"/>
  <c r="J456" i="4"/>
  <c r="J420" i="4"/>
  <c r="J404" i="4"/>
  <c r="BK392" i="4"/>
  <c r="BK376" i="4"/>
  <c r="BK364" i="4"/>
  <c r="BK352" i="4"/>
  <c r="J343" i="4"/>
  <c r="BK329" i="4"/>
  <c r="BK290" i="4"/>
  <c r="BK259" i="4"/>
  <c r="J164" i="4"/>
  <c r="BK128" i="4"/>
  <c r="J560" i="5"/>
  <c r="BK531" i="5"/>
  <c r="J449" i="5"/>
  <c r="J364" i="5"/>
  <c r="J297" i="5"/>
  <c r="BK227" i="5"/>
  <c r="J144" i="5"/>
  <c r="BK564" i="5"/>
  <c r="J553" i="5"/>
  <c r="BK500" i="5"/>
  <c r="BK393" i="5"/>
  <c r="BK326" i="5"/>
  <c r="BK276" i="5"/>
  <c r="J173" i="5"/>
  <c r="J93" i="5"/>
  <c r="J336" i="6"/>
  <c r="BK301" i="6"/>
  <c r="BK266" i="6"/>
  <c r="J245" i="6"/>
  <c r="BK211" i="6"/>
  <c r="J195" i="6"/>
  <c r="BK133" i="6"/>
  <c r="J102" i="6"/>
  <c r="J326" i="6"/>
  <c r="BK296" i="6"/>
  <c r="BK262" i="6"/>
  <c r="BK237" i="6"/>
  <c r="J206" i="6"/>
  <c r="BK195" i="6"/>
  <c r="J152" i="6"/>
  <c r="J107" i="6"/>
  <c r="BK86" i="7"/>
  <c r="BK92" i="7"/>
  <c r="J86" i="7"/>
  <c r="P106" i="2" l="1"/>
  <c r="T106" i="2"/>
  <c r="BK154" i="2"/>
  <c r="J154" i="2" s="1"/>
  <c r="J66" i="2" s="1"/>
  <c r="T154" i="2"/>
  <c r="P188" i="2"/>
  <c r="R188" i="2"/>
  <c r="P267" i="2"/>
  <c r="T267" i="2"/>
  <c r="BK292" i="2"/>
  <c r="J292" i="2" s="1"/>
  <c r="J72" i="2" s="1"/>
  <c r="T292" i="2"/>
  <c r="P348" i="2"/>
  <c r="T348" i="2"/>
  <c r="P381" i="2"/>
  <c r="T381" i="2"/>
  <c r="P427" i="2"/>
  <c r="T427" i="2"/>
  <c r="P452" i="2"/>
  <c r="T452" i="2"/>
  <c r="P597" i="2"/>
  <c r="R597" i="2"/>
  <c r="BK616" i="2"/>
  <c r="J616" i="2" s="1"/>
  <c r="J81" i="2" s="1"/>
  <c r="R616" i="2"/>
  <c r="BK635" i="2"/>
  <c r="J635" i="2" s="1"/>
  <c r="J82" i="2" s="1"/>
  <c r="R635" i="2"/>
  <c r="P92" i="3"/>
  <c r="T92" i="3"/>
  <c r="P171" i="3"/>
  <c r="T171" i="3"/>
  <c r="P444" i="3"/>
  <c r="T444" i="3"/>
  <c r="P104" i="4"/>
  <c r="T104" i="4"/>
  <c r="P127" i="4"/>
  <c r="T127" i="4"/>
  <c r="P204" i="4"/>
  <c r="R204" i="4"/>
  <c r="P232" i="4"/>
  <c r="T232" i="4"/>
  <c r="P299" i="4"/>
  <c r="T299" i="4"/>
  <c r="P336" i="4"/>
  <c r="R336" i="4"/>
  <c r="BK391" i="4"/>
  <c r="J391" i="4" s="1"/>
  <c r="J75" i="4" s="1"/>
  <c r="T391" i="4"/>
  <c r="BK425" i="4"/>
  <c r="J425" i="4" s="1"/>
  <c r="J78" i="4" s="1"/>
  <c r="R425" i="4"/>
  <c r="BK591" i="4"/>
  <c r="J591" i="4" s="1"/>
  <c r="J79" i="4" s="1"/>
  <c r="T591" i="4"/>
  <c r="P616" i="4"/>
  <c r="R616" i="4"/>
  <c r="P92" i="5"/>
  <c r="T92" i="5"/>
  <c r="P206" i="5"/>
  <c r="R206" i="5"/>
  <c r="BK549" i="5"/>
  <c r="J549" i="5" s="1"/>
  <c r="J67" i="5" s="1"/>
  <c r="R549" i="5"/>
  <c r="P101" i="6"/>
  <c r="R101" i="6"/>
  <c r="T101" i="6"/>
  <c r="BK132" i="6"/>
  <c r="J132" i="6" s="1"/>
  <c r="J66" i="6" s="1"/>
  <c r="P132" i="6"/>
  <c r="T132" i="6"/>
  <c r="P191" i="6"/>
  <c r="R191" i="6"/>
  <c r="P216" i="6"/>
  <c r="R216" i="6"/>
  <c r="BK256" i="6"/>
  <c r="J256" i="6" s="1"/>
  <c r="J72" i="6" s="1"/>
  <c r="R256" i="6"/>
  <c r="BK290" i="6"/>
  <c r="J290" i="6" s="1"/>
  <c r="J74" i="6" s="1"/>
  <c r="R290" i="6"/>
  <c r="BK304" i="6"/>
  <c r="J304" i="6" s="1"/>
  <c r="J75" i="6" s="1"/>
  <c r="T304" i="6"/>
  <c r="BK85" i="7"/>
  <c r="R85" i="7"/>
  <c r="R84" i="7"/>
  <c r="R83" i="7" s="1"/>
  <c r="BK106" i="2"/>
  <c r="J106" i="2" s="1"/>
  <c r="J65" i="2" s="1"/>
  <c r="R106" i="2"/>
  <c r="P154" i="2"/>
  <c r="R154" i="2"/>
  <c r="BK188" i="2"/>
  <c r="J188" i="2" s="1"/>
  <c r="J67" i="2" s="1"/>
  <c r="T188" i="2"/>
  <c r="BK267" i="2"/>
  <c r="J267" i="2" s="1"/>
  <c r="J68" i="2" s="1"/>
  <c r="R267" i="2"/>
  <c r="P292" i="2"/>
  <c r="R292" i="2"/>
  <c r="BK348" i="2"/>
  <c r="J348" i="2" s="1"/>
  <c r="J74" i="2" s="1"/>
  <c r="R348" i="2"/>
  <c r="BK381" i="2"/>
  <c r="J381" i="2" s="1"/>
  <c r="J75" i="2" s="1"/>
  <c r="R381" i="2"/>
  <c r="BK427" i="2"/>
  <c r="J427" i="2" s="1"/>
  <c r="J76" i="2" s="1"/>
  <c r="R427" i="2"/>
  <c r="BK452" i="2"/>
  <c r="J452" i="2" s="1"/>
  <c r="J79" i="2" s="1"/>
  <c r="R452" i="2"/>
  <c r="BK597" i="2"/>
  <c r="J597" i="2" s="1"/>
  <c r="J80" i="2" s="1"/>
  <c r="T597" i="2"/>
  <c r="P616" i="2"/>
  <c r="T616" i="2"/>
  <c r="P635" i="2"/>
  <c r="T635" i="2"/>
  <c r="BK92" i="3"/>
  <c r="J92" i="3" s="1"/>
  <c r="J65" i="3" s="1"/>
  <c r="R92" i="3"/>
  <c r="BK171" i="3"/>
  <c r="J171" i="3" s="1"/>
  <c r="J66" i="3" s="1"/>
  <c r="R171" i="3"/>
  <c r="BK444" i="3"/>
  <c r="J444" i="3" s="1"/>
  <c r="J67" i="3" s="1"/>
  <c r="R444" i="3"/>
  <c r="BK104" i="4"/>
  <c r="J104" i="4" s="1"/>
  <c r="J65" i="4" s="1"/>
  <c r="R104" i="4"/>
  <c r="BK127" i="4"/>
  <c r="J127" i="4" s="1"/>
  <c r="J66" i="4" s="1"/>
  <c r="R127" i="4"/>
  <c r="BK204" i="4"/>
  <c r="J204" i="4" s="1"/>
  <c r="J67" i="4" s="1"/>
  <c r="T204" i="4"/>
  <c r="BK232" i="4"/>
  <c r="J232" i="4" s="1"/>
  <c r="J71" i="4" s="1"/>
  <c r="R232" i="4"/>
  <c r="BK299" i="4"/>
  <c r="J299" i="4" s="1"/>
  <c r="J73" i="4" s="1"/>
  <c r="R299" i="4"/>
  <c r="BK336" i="4"/>
  <c r="J336" i="4" s="1"/>
  <c r="J74" i="4" s="1"/>
  <c r="T336" i="4"/>
  <c r="P391" i="4"/>
  <c r="R391" i="4"/>
  <c r="P425" i="4"/>
  <c r="T425" i="4"/>
  <c r="P591" i="4"/>
  <c r="R591" i="4"/>
  <c r="BK616" i="4"/>
  <c r="J616" i="4" s="1"/>
  <c r="J80" i="4" s="1"/>
  <c r="T616" i="4"/>
  <c r="BK92" i="5"/>
  <c r="J92" i="5" s="1"/>
  <c r="J65" i="5" s="1"/>
  <c r="R92" i="5"/>
  <c r="R91" i="5"/>
  <c r="R90" i="5" s="1"/>
  <c r="BK206" i="5"/>
  <c r="J206" i="5" s="1"/>
  <c r="J66" i="5" s="1"/>
  <c r="T206" i="5"/>
  <c r="P549" i="5"/>
  <c r="T549" i="5"/>
  <c r="BK101" i="6"/>
  <c r="J101" i="6" s="1"/>
  <c r="J65" i="6" s="1"/>
  <c r="R132" i="6"/>
  <c r="BK191" i="6"/>
  <c r="J191" i="6" s="1"/>
  <c r="J67" i="6" s="1"/>
  <c r="T191" i="6"/>
  <c r="BK216" i="6"/>
  <c r="J216" i="6" s="1"/>
  <c r="J71" i="6" s="1"/>
  <c r="T216" i="6"/>
  <c r="P256" i="6"/>
  <c r="T256" i="6"/>
  <c r="P290" i="6"/>
  <c r="T290" i="6"/>
  <c r="P304" i="6"/>
  <c r="R304" i="6"/>
  <c r="P85" i="7"/>
  <c r="P84" i="7" s="1"/>
  <c r="P83" i="7" s="1"/>
  <c r="AU63" i="1" s="1"/>
  <c r="T85" i="7"/>
  <c r="T84" i="7" s="1"/>
  <c r="T83" i="7" s="1"/>
  <c r="BK342" i="2"/>
  <c r="J342" i="2"/>
  <c r="J73" i="2" s="1"/>
  <c r="BK458" i="3"/>
  <c r="J458" i="3" s="1"/>
  <c r="J68" i="3" s="1"/>
  <c r="BK218" i="4"/>
  <c r="J218" i="4"/>
  <c r="J68" i="4" s="1"/>
  <c r="BK563" i="5"/>
  <c r="J563" i="5" s="1"/>
  <c r="J68" i="5" s="1"/>
  <c r="BK205" i="6"/>
  <c r="J205" i="6" s="1"/>
  <c r="J68" i="6" s="1"/>
  <c r="BK269" i="6"/>
  <c r="J269" i="6" s="1"/>
  <c r="J73" i="6" s="1"/>
  <c r="BK95" i="7"/>
  <c r="J95" i="7" s="1"/>
  <c r="J62" i="7" s="1"/>
  <c r="BK98" i="7"/>
  <c r="J98" i="7" s="1"/>
  <c r="J63" i="7" s="1"/>
  <c r="BK281" i="2"/>
  <c r="J281" i="2"/>
  <c r="J69" i="2" s="1"/>
  <c r="BK286" i="2"/>
  <c r="J286" i="2" s="1"/>
  <c r="J71" i="2" s="1"/>
  <c r="BK440" i="2"/>
  <c r="J440" i="2"/>
  <c r="J77" i="2" s="1"/>
  <c r="BK446" i="2"/>
  <c r="J446" i="2" s="1"/>
  <c r="J78" i="2" s="1"/>
  <c r="BK223" i="4"/>
  <c r="J223" i="4" s="1"/>
  <c r="J70" i="4" s="1"/>
  <c r="BK293" i="4"/>
  <c r="J293" i="4" s="1"/>
  <c r="J72" i="4" s="1"/>
  <c r="BK413" i="4"/>
  <c r="J413" i="4" s="1"/>
  <c r="J76" i="4" s="1"/>
  <c r="BK419" i="4"/>
  <c r="J419" i="4" s="1"/>
  <c r="J77" i="4" s="1"/>
  <c r="BK210" i="6"/>
  <c r="J210" i="6"/>
  <c r="J70" i="6" s="1"/>
  <c r="BK339" i="6"/>
  <c r="J339" i="6" s="1"/>
  <c r="J76" i="6" s="1"/>
  <c r="BK347" i="6"/>
  <c r="J347" i="6"/>
  <c r="J77" i="6" s="1"/>
  <c r="E48" i="7"/>
  <c r="J52" i="7"/>
  <c r="F55" i="7"/>
  <c r="BE86" i="7"/>
  <c r="BE92" i="7"/>
  <c r="BE99" i="7"/>
  <c r="BE89" i="7"/>
  <c r="BE96" i="7"/>
  <c r="F59" i="6"/>
  <c r="J93" i="6"/>
  <c r="BE121" i="6"/>
  <c r="BE156" i="6"/>
  <c r="BE171" i="6"/>
  <c r="BE192" i="6"/>
  <c r="BE195" i="6"/>
  <c r="BE202" i="6"/>
  <c r="BE206" i="6"/>
  <c r="BE237" i="6"/>
  <c r="BE257" i="6"/>
  <c r="BE266" i="6"/>
  <c r="BE291" i="6"/>
  <c r="BE301" i="6"/>
  <c r="BE305" i="6"/>
  <c r="E50" i="6"/>
  <c r="BE102" i="6"/>
  <c r="BE107" i="6"/>
  <c r="BE116" i="6"/>
  <c r="BE133" i="6"/>
  <c r="BE152" i="6"/>
  <c r="BE166" i="6"/>
  <c r="BE198" i="6"/>
  <c r="BE211" i="6"/>
  <c r="BE217" i="6"/>
  <c r="BE228" i="6"/>
  <c r="BE245" i="6"/>
  <c r="BE253" i="6"/>
  <c r="BE262" i="6"/>
  <c r="BE270" i="6"/>
  <c r="BE296" i="6"/>
  <c r="BE314" i="6"/>
  <c r="BE326" i="6"/>
  <c r="BE336" i="6"/>
  <c r="BE340" i="6"/>
  <c r="BE348" i="6"/>
  <c r="E50" i="5"/>
  <c r="J84" i="5"/>
  <c r="BE93" i="5"/>
  <c r="BE110" i="5"/>
  <c r="BE173" i="5"/>
  <c r="BE207" i="5"/>
  <c r="BE227" i="5"/>
  <c r="BE281" i="5"/>
  <c r="BE288" i="5"/>
  <c r="BE297" i="5"/>
  <c r="BE357" i="5"/>
  <c r="BE371" i="5"/>
  <c r="BE431" i="5"/>
  <c r="BE455" i="5"/>
  <c r="BE519" i="5"/>
  <c r="BE553" i="5"/>
  <c r="BE556" i="5"/>
  <c r="BE560" i="5"/>
  <c r="BE564" i="5"/>
  <c r="F59" i="5"/>
  <c r="BE98" i="5"/>
  <c r="BE144" i="5"/>
  <c r="BE196" i="5"/>
  <c r="BE276" i="5"/>
  <c r="BE326" i="5"/>
  <c r="BE364" i="5"/>
  <c r="BE393" i="5"/>
  <c r="BE449" i="5"/>
  <c r="BE500" i="5"/>
  <c r="BE531" i="5"/>
  <c r="BE550" i="5"/>
  <c r="E50" i="4"/>
  <c r="J56" i="4"/>
  <c r="F59" i="4"/>
  <c r="BE110" i="4"/>
  <c r="BE128" i="4"/>
  <c r="BE133" i="4"/>
  <c r="BE150" i="4"/>
  <c r="BE249" i="4"/>
  <c r="BE255" i="4"/>
  <c r="BE266" i="4"/>
  <c r="BE281" i="4"/>
  <c r="BE300" i="4"/>
  <c r="BE305" i="4"/>
  <c r="BE337" i="4"/>
  <c r="BE343" i="4"/>
  <c r="BE346" i="4"/>
  <c r="BE352" i="4"/>
  <c r="BE358" i="4"/>
  <c r="BE367" i="4"/>
  <c r="BE370" i="4"/>
  <c r="BE376" i="4"/>
  <c r="BE382" i="4"/>
  <c r="BE385" i="4"/>
  <c r="BE392" i="4"/>
  <c r="BE398" i="4"/>
  <c r="BE407" i="4"/>
  <c r="BE410" i="4"/>
  <c r="BE420" i="4"/>
  <c r="BE426" i="4"/>
  <c r="BE445" i="4"/>
  <c r="BE456" i="4"/>
  <c r="BE463" i="4"/>
  <c r="BE476" i="4"/>
  <c r="BE488" i="4"/>
  <c r="BE536" i="4"/>
  <c r="BE547" i="4"/>
  <c r="BE564" i="4"/>
  <c r="BE580" i="4"/>
  <c r="BE592" i="4"/>
  <c r="BE601" i="4"/>
  <c r="BE607" i="4"/>
  <c r="BE613" i="4"/>
  <c r="BE623" i="4"/>
  <c r="BE629" i="4"/>
  <c r="BE635" i="4"/>
  <c r="BE638" i="4"/>
  <c r="BE105" i="4"/>
  <c r="BE120" i="4"/>
  <c r="BE145" i="4"/>
  <c r="BE164" i="4"/>
  <c r="BE191" i="4"/>
  <c r="BE205" i="4"/>
  <c r="BE208" i="4"/>
  <c r="BE211" i="4"/>
  <c r="BE215" i="4"/>
  <c r="BE219" i="4"/>
  <c r="BE224" i="4"/>
  <c r="BE233" i="4"/>
  <c r="BE259" i="4"/>
  <c r="BE272" i="4"/>
  <c r="BE290" i="4"/>
  <c r="BE294" i="4"/>
  <c r="BE329" i="4"/>
  <c r="BE333" i="4"/>
  <c r="BE340" i="4"/>
  <c r="BE349" i="4"/>
  <c r="BE355" i="4"/>
  <c r="BE361" i="4"/>
  <c r="BE364" i="4"/>
  <c r="BE373" i="4"/>
  <c r="BE379" i="4"/>
  <c r="BE388" i="4"/>
  <c r="BE395" i="4"/>
  <c r="BE401" i="4"/>
  <c r="BE404" i="4"/>
  <c r="BE414" i="4"/>
  <c r="BE437" i="4"/>
  <c r="BE448" i="4"/>
  <c r="BE466" i="4"/>
  <c r="BE469" i="4"/>
  <c r="BE480" i="4"/>
  <c r="BE496" i="4"/>
  <c r="BE504" i="4"/>
  <c r="BE519" i="4"/>
  <c r="BE553" i="4"/>
  <c r="BE572" i="4"/>
  <c r="BE588" i="4"/>
  <c r="BE595" i="4"/>
  <c r="BE598" i="4"/>
  <c r="BE604" i="4"/>
  <c r="BE610" i="4"/>
  <c r="BE617" i="4"/>
  <c r="BE620" i="4"/>
  <c r="BE626" i="4"/>
  <c r="BE632" i="4"/>
  <c r="BE641" i="4"/>
  <c r="F59" i="3"/>
  <c r="E78" i="3"/>
  <c r="BE93" i="3"/>
  <c r="BE122" i="3"/>
  <c r="BE160" i="3"/>
  <c r="BE172" i="3"/>
  <c r="BE187" i="3"/>
  <c r="BE235" i="3"/>
  <c r="BE240" i="3"/>
  <c r="BE262" i="3"/>
  <c r="BE283" i="3"/>
  <c r="BE334" i="3"/>
  <c r="BE359" i="3"/>
  <c r="BE378" i="3"/>
  <c r="BE405" i="3"/>
  <c r="BE445" i="3"/>
  <c r="BE451" i="3"/>
  <c r="J56" i="3"/>
  <c r="BE98" i="3"/>
  <c r="BE103" i="3"/>
  <c r="BE151" i="3"/>
  <c r="BE230" i="3"/>
  <c r="BE255" i="3"/>
  <c r="BE311" i="3"/>
  <c r="BE318" i="3"/>
  <c r="BE372" i="3"/>
  <c r="BE421" i="3"/>
  <c r="BE431" i="3"/>
  <c r="BE448" i="3"/>
  <c r="BE455" i="3"/>
  <c r="BE459" i="3"/>
  <c r="E50" i="2"/>
  <c r="J56" i="2"/>
  <c r="F59" i="2"/>
  <c r="BE107" i="2"/>
  <c r="BE119" i="2"/>
  <c r="BE139" i="2"/>
  <c r="BE149" i="2"/>
  <c r="BE155" i="2"/>
  <c r="BE173" i="2"/>
  <c r="BE183" i="2"/>
  <c r="BE189" i="2"/>
  <c r="BE194" i="2"/>
  <c r="BE207" i="2"/>
  <c r="BE212" i="2"/>
  <c r="BE225" i="2"/>
  <c r="BE250" i="2"/>
  <c r="BE268" i="2"/>
  <c r="BE271" i="2"/>
  <c r="BE274" i="2"/>
  <c r="BE278" i="2"/>
  <c r="BE282" i="2"/>
  <c r="BE287" i="2"/>
  <c r="BE293" i="2"/>
  <c r="BE307" i="2"/>
  <c r="BE311" i="2"/>
  <c r="BE318" i="2"/>
  <c r="BE323" i="2"/>
  <c r="BE331" i="2"/>
  <c r="BE339" i="2"/>
  <c r="BE343" i="2"/>
  <c r="BE349" i="2"/>
  <c r="BE374" i="2"/>
  <c r="BE378" i="2"/>
  <c r="BE382" i="2"/>
  <c r="BE385" i="2"/>
  <c r="BE388" i="2"/>
  <c r="BE391" i="2"/>
  <c r="BE394" i="2"/>
  <c r="BE397" i="2"/>
  <c r="BE400" i="2"/>
  <c r="BE403" i="2"/>
  <c r="BE406" i="2"/>
  <c r="BE409" i="2"/>
  <c r="BE412" i="2"/>
  <c r="BE415" i="2"/>
  <c r="BE418" i="2"/>
  <c r="BE421" i="2"/>
  <c r="BE424" i="2"/>
  <c r="BE428" i="2"/>
  <c r="BE431" i="2"/>
  <c r="BE434" i="2"/>
  <c r="BE437" i="2"/>
  <c r="BE441" i="2"/>
  <c r="BE447" i="2"/>
  <c r="BE453" i="2"/>
  <c r="BE464" i="2"/>
  <c r="BE471" i="2"/>
  <c r="BE474" i="2"/>
  <c r="BE481" i="2"/>
  <c r="BE487" i="2"/>
  <c r="BE490" i="2"/>
  <c r="BE493" i="2"/>
  <c r="BE500" i="2"/>
  <c r="BE508" i="2"/>
  <c r="BE515" i="2"/>
  <c r="BE522" i="2"/>
  <c r="BE533" i="2"/>
  <c r="BE551" i="2"/>
  <c r="BE562" i="2"/>
  <c r="BE573" i="2"/>
  <c r="BE580" i="2"/>
  <c r="BE587" i="2"/>
  <c r="BE594" i="2"/>
  <c r="BE598" i="2"/>
  <c r="BE603" i="2"/>
  <c r="BE608" i="2"/>
  <c r="BE613" i="2"/>
  <c r="BE617" i="2"/>
  <c r="BE620" i="2"/>
  <c r="BE623" i="2"/>
  <c r="BE626" i="2"/>
  <c r="BE629" i="2"/>
  <c r="BE632" i="2"/>
  <c r="BE636" i="2"/>
  <c r="BE639" i="2"/>
  <c r="BE642" i="2"/>
  <c r="BE645" i="2"/>
  <c r="BE648" i="2"/>
  <c r="F37" i="2"/>
  <c r="BB56" i="1" s="1"/>
  <c r="F38" i="2"/>
  <c r="BC56" i="1" s="1"/>
  <c r="J36" i="2"/>
  <c r="AW56" i="1" s="1"/>
  <c r="AS54" i="1"/>
  <c r="F39" i="3"/>
  <c r="BD57" i="1"/>
  <c r="F37" i="3"/>
  <c r="BB57" i="1" s="1"/>
  <c r="F38" i="4"/>
  <c r="BC59" i="1" s="1"/>
  <c r="J36" i="5"/>
  <c r="AW60" i="1" s="1"/>
  <c r="F37" i="5"/>
  <c r="BB60" i="1" s="1"/>
  <c r="F39" i="6"/>
  <c r="BD62" i="1" s="1"/>
  <c r="BD61" i="1" s="1"/>
  <c r="F36" i="7"/>
  <c r="BC63" i="1"/>
  <c r="J36" i="4"/>
  <c r="AW59" i="1" s="1"/>
  <c r="F39" i="4"/>
  <c r="BD59" i="1" s="1"/>
  <c r="F39" i="5"/>
  <c r="BD60" i="1" s="1"/>
  <c r="F37" i="6"/>
  <c r="BB62" i="1" s="1"/>
  <c r="BB61" i="1" s="1"/>
  <c r="AX61" i="1" s="1"/>
  <c r="J34" i="7"/>
  <c r="AW63" i="1" s="1"/>
  <c r="F35" i="7"/>
  <c r="BB63" i="1" s="1"/>
  <c r="F36" i="2"/>
  <c r="BA56" i="1" s="1"/>
  <c r="F39" i="2"/>
  <c r="BD56" i="1" s="1"/>
  <c r="F36" i="3"/>
  <c r="BA57" i="1" s="1"/>
  <c r="J36" i="3"/>
  <c r="AW57" i="1" s="1"/>
  <c r="F36" i="4"/>
  <c r="BA59" i="1" s="1"/>
  <c r="F36" i="5"/>
  <c r="BA60" i="1" s="1"/>
  <c r="F36" i="6"/>
  <c r="BA62" i="1" s="1"/>
  <c r="BA61" i="1" s="1"/>
  <c r="AW61" i="1" s="1"/>
  <c r="F34" i="7"/>
  <c r="BA63" i="1" s="1"/>
  <c r="F37" i="7"/>
  <c r="BD63" i="1" s="1"/>
  <c r="F38" i="3"/>
  <c r="BC57" i="1" s="1"/>
  <c r="F37" i="4"/>
  <c r="BB59" i="1" s="1"/>
  <c r="F38" i="5"/>
  <c r="BC60" i="1" s="1"/>
  <c r="J36" i="6"/>
  <c r="AW62" i="1" s="1"/>
  <c r="F38" i="6"/>
  <c r="BC62" i="1" s="1"/>
  <c r="BC61" i="1" s="1"/>
  <c r="AY61" i="1" s="1"/>
  <c r="BK91" i="3" l="1"/>
  <c r="J91" i="3" s="1"/>
  <c r="J64" i="3" s="1"/>
  <c r="R222" i="4"/>
  <c r="R285" i="2"/>
  <c r="R209" i="6"/>
  <c r="T222" i="4"/>
  <c r="T285" i="2"/>
  <c r="T209" i="6"/>
  <c r="P285" i="2"/>
  <c r="P104" i="2" s="1"/>
  <c r="AU56" i="1" s="1"/>
  <c r="P209" i="6"/>
  <c r="P222" i="4"/>
  <c r="P102" i="4" s="1"/>
  <c r="AU59" i="1" s="1"/>
  <c r="BK91" i="5"/>
  <c r="J91" i="5"/>
  <c r="J64" i="5" s="1"/>
  <c r="R103" i="4"/>
  <c r="R102" i="4" s="1"/>
  <c r="R91" i="3"/>
  <c r="R90" i="3" s="1"/>
  <c r="R105" i="2"/>
  <c r="R104" i="2" s="1"/>
  <c r="BK84" i="7"/>
  <c r="J84" i="7" s="1"/>
  <c r="J60" i="7" s="1"/>
  <c r="T100" i="6"/>
  <c r="T99" i="6" s="1"/>
  <c r="R100" i="6"/>
  <c r="R99" i="6"/>
  <c r="P100" i="6"/>
  <c r="P99" i="6"/>
  <c r="AU62" i="1" s="1"/>
  <c r="AU61" i="1" s="1"/>
  <c r="T91" i="5"/>
  <c r="T90" i="5" s="1"/>
  <c r="P91" i="5"/>
  <c r="P90" i="5" s="1"/>
  <c r="AU60" i="1" s="1"/>
  <c r="T103" i="4"/>
  <c r="T102" i="4" s="1"/>
  <c r="P103" i="4"/>
  <c r="T91" i="3"/>
  <c r="T90" i="3" s="1"/>
  <c r="P91" i="3"/>
  <c r="P90" i="3" s="1"/>
  <c r="AU57" i="1" s="1"/>
  <c r="T105" i="2"/>
  <c r="T104" i="2"/>
  <c r="P105" i="2"/>
  <c r="BK222" i="4"/>
  <c r="J222" i="4" s="1"/>
  <c r="J69" i="4" s="1"/>
  <c r="BK100" i="6"/>
  <c r="J100" i="6"/>
  <c r="J64" i="6" s="1"/>
  <c r="J85" i="7"/>
  <c r="J61" i="7" s="1"/>
  <c r="BK105" i="2"/>
  <c r="J105" i="2" s="1"/>
  <c r="J64" i="2" s="1"/>
  <c r="BK285" i="2"/>
  <c r="J285" i="2"/>
  <c r="J70" i="2" s="1"/>
  <c r="BK103" i="4"/>
  <c r="J103" i="4" s="1"/>
  <c r="J64" i="4" s="1"/>
  <c r="BK209" i="6"/>
  <c r="J209" i="6"/>
  <c r="J69" i="6" s="1"/>
  <c r="J35" i="2"/>
  <c r="AV56" i="1" s="1"/>
  <c r="AT56" i="1" s="1"/>
  <c r="BD55" i="1"/>
  <c r="BC55" i="1"/>
  <c r="AY55" i="1" s="1"/>
  <c r="BB55" i="1"/>
  <c r="AX55" i="1" s="1"/>
  <c r="J35" i="3"/>
  <c r="AV57" i="1" s="1"/>
  <c r="AT57" i="1" s="1"/>
  <c r="J35" i="4"/>
  <c r="AV59" i="1" s="1"/>
  <c r="AT59" i="1" s="1"/>
  <c r="BD58" i="1"/>
  <c r="J35" i="5"/>
  <c r="AV60" i="1" s="1"/>
  <c r="AT60" i="1" s="1"/>
  <c r="J35" i="6"/>
  <c r="AV62" i="1" s="1"/>
  <c r="AT62" i="1" s="1"/>
  <c r="F33" i="7"/>
  <c r="AZ63" i="1"/>
  <c r="F35" i="2"/>
  <c r="AZ56" i="1" s="1"/>
  <c r="BA55" i="1"/>
  <c r="AW55" i="1" s="1"/>
  <c r="F35" i="3"/>
  <c r="AZ57" i="1" s="1"/>
  <c r="F35" i="4"/>
  <c r="AZ59" i="1" s="1"/>
  <c r="BC58" i="1"/>
  <c r="AY58" i="1" s="1"/>
  <c r="BA58" i="1"/>
  <c r="AW58" i="1" s="1"/>
  <c r="BB58" i="1"/>
  <c r="AX58" i="1" s="1"/>
  <c r="F35" i="5"/>
  <c r="AZ60" i="1" s="1"/>
  <c r="F35" i="6"/>
  <c r="AZ62" i="1" s="1"/>
  <c r="AZ61" i="1" s="1"/>
  <c r="AV61" i="1" s="1"/>
  <c r="AT61" i="1" s="1"/>
  <c r="J33" i="7"/>
  <c r="AV63" i="1" s="1"/>
  <c r="AT63" i="1" s="1"/>
  <c r="BK90" i="3" l="1"/>
  <c r="J90" i="3" s="1"/>
  <c r="J32" i="3" s="1"/>
  <c r="AG57" i="1" s="1"/>
  <c r="BK104" i="2"/>
  <c r="J104" i="2" s="1"/>
  <c r="J63" i="2" s="1"/>
  <c r="BK102" i="4"/>
  <c r="J102" i="4"/>
  <c r="BK99" i="6"/>
  <c r="J99" i="6"/>
  <c r="J63" i="6" s="1"/>
  <c r="BK83" i="7"/>
  <c r="J83" i="7"/>
  <c r="J59" i="7" s="1"/>
  <c r="BK90" i="5"/>
  <c r="J90" i="5" s="1"/>
  <c r="J63" i="5" s="1"/>
  <c r="AN57" i="1"/>
  <c r="AU58" i="1"/>
  <c r="J32" i="4"/>
  <c r="AG59" i="1" s="1"/>
  <c r="AZ55" i="1"/>
  <c r="AV55" i="1" s="1"/>
  <c r="AT55" i="1" s="1"/>
  <c r="AZ58" i="1"/>
  <c r="AV58" i="1" s="1"/>
  <c r="AT58" i="1" s="1"/>
  <c r="BC54" i="1"/>
  <c r="W32" i="1" s="1"/>
  <c r="BD54" i="1"/>
  <c r="W33" i="1" s="1"/>
  <c r="AU55" i="1"/>
  <c r="BA54" i="1"/>
  <c r="W30" i="1" s="1"/>
  <c r="BB54" i="1"/>
  <c r="W31" i="1" s="1"/>
  <c r="J41" i="3" l="1"/>
  <c r="J63" i="3"/>
  <c r="AU54" i="1"/>
  <c r="J41" i="4"/>
  <c r="J63" i="4"/>
  <c r="AN59" i="1"/>
  <c r="J32" i="2"/>
  <c r="AG56" i="1"/>
  <c r="J32" i="5"/>
  <c r="AG60" i="1"/>
  <c r="AG58" i="1" s="1"/>
  <c r="J32" i="6"/>
  <c r="AG62" i="1" s="1"/>
  <c r="AG61" i="1" s="1"/>
  <c r="AN61" i="1" s="1"/>
  <c r="AX54" i="1"/>
  <c r="AY54" i="1"/>
  <c r="J30" i="7"/>
  <c r="AG63" i="1" s="1"/>
  <c r="AW54" i="1"/>
  <c r="AK30" i="1" s="1"/>
  <c r="AZ54" i="1"/>
  <c r="W29" i="1" s="1"/>
  <c r="J41" i="5" l="1"/>
  <c r="J39" i="7"/>
  <c r="AN60" i="1"/>
  <c r="J41" i="6"/>
  <c r="J41" i="2"/>
  <c r="AN56" i="1"/>
  <c r="AN62" i="1"/>
  <c r="AN63" i="1"/>
  <c r="AN58" i="1"/>
  <c r="AV54" i="1"/>
  <c r="AK29" i="1" s="1"/>
  <c r="AG55" i="1"/>
  <c r="AN55" i="1" l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<sst xmlns="http://schemas.openxmlformats.org/spreadsheetml/2006/main" count="20377" uniqueCount="2054">
  <si>
    <t>Export Komplet</t>
  </si>
  <si>
    <t>VZ</t>
  </si>
  <si>
    <t>2.0</t>
  </si>
  <si>
    <t>ZAMOK</t>
  </si>
  <si>
    <t>False</t>
  </si>
  <si>
    <t>{2fbcbbe8-5ca4-4a6d-a814-945e74a717c4}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</si>
  <si>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</si>
  <si>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</si>
  <si>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</si>
  <si>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</si>
  <si>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</si>
  <si>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</si>
  <si>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</si>
  <si>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</si>
  <si>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21-SO041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</si>
  <si>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</si>
  <si>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</si>
  <si>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Pedagogická fakulta Univerzity Palackého v Olomouci - Výměna podlahové krytiny</t>
  </si>
  <si>
    <t>KSO:</t>
  </si>
  <si>
    <t/>
  </si>
  <si>
    <t>CC-CZ:</t>
  </si>
  <si>
    <t>Místo:</t>
  </si>
  <si>
    <t>Olomouc</t>
  </si>
  <si>
    <t>Datum:</t>
  </si>
  <si>
    <t>30. 4. 2021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</si>
  <si>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</si>
  <si>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</si>
  <si>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</si>
  <si>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</si>
  <si>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</si>
  <si>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</si>
  <si>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</si>
  <si>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atelier-r, s.r.o., Olomouc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</si>
  <si>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</si>
  <si>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</si>
  <si>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</si>
  <si>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</si>
  <si>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</si>
  <si>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</si>
  <si>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</si>
  <si>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</si>
  <si>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</si>
  <si>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</si>
  <si>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</si>
  <si>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</si>
  <si>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</si>
  <si>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</si>
  <si>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</si>
  <si>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</si>
  <si>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</si>
  <si>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</si>
  <si>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</si>
  <si>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</si>
  <si>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</si>
  <si>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</si>
  <si>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</si>
  <si>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</si>
  <si>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</si>
  <si>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</si>
  <si>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</si>
  <si>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</si>
  <si>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</si>
  <si>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</si>
  <si>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</si>
  <si>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</si>
  <si>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</si>
  <si>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</si>
  <si>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</si>
  <si>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</si>
  <si>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</si>
  <si>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</si>
  <si>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</si>
  <si>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</si>
  <si>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</si>
  <si>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</si>
  <si>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</si>
  <si>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21-SO041-01</t>
  </si>
  <si>
    <t>Rekonstrukce vnitřních komunikačních prostor PdF UPOL - 1. Etapa</t>
  </si>
  <si>
    <t>STA</t>
  </si>
  <si>
    <t>1</t>
  </si>
  <si>
    <t>{a25c6fc6-68bd-4517-ba94-b3b200663fa5}</t>
  </si>
  <si>
    <t>2</t>
  </si>
  <si>
    <t>/</t>
  </si>
  <si>
    <t>21-SO041-01.1</t>
  </si>
  <si>
    <t>d.1.1 architektonicko stavební řešení - 1. Etapa</t>
  </si>
  <si>
    <t>Soupis</t>
  </si>
  <si>
    <t>{08f7fe9f-69de-4efc-8acf-6cd5e97c0e2f}</t>
  </si>
  <si>
    <t>21-SO041-01.2</t>
  </si>
  <si>
    <t>d.1.2 konstrukční řešení - 1. Etapa</t>
  </si>
  <si>
    <t>{6adf51d7-0fbf-41c7-9a93-2d28d8b5017a}</t>
  </si>
  <si>
    <t>21-SO041-02</t>
  </si>
  <si>
    <t>Rekonstrukce vnitřních komunikačních prostor PdF UPOL - 2. Etapa</t>
  </si>
  <si>
    <t>{ea7c1035-0150-4aa7-a358-dd3b8156fa89}</t>
  </si>
  <si>
    <t>21-SO041-02.1</t>
  </si>
  <si>
    <t>d.1.1 architektonicko stavební řešení - 2. Etapa</t>
  </si>
  <si>
    <t>{83087782-78cf-4c17-95e7-3e74399b6057}</t>
  </si>
  <si>
    <t>21-SO041-02.2</t>
  </si>
  <si>
    <t>d.1.2 konstrukční řešení - 2. Etapa</t>
  </si>
  <si>
    <t>{e0e36cb2-f0f9-45f2-abab-8acd41c3a2ce}</t>
  </si>
  <si>
    <t>21-SO041-03</t>
  </si>
  <si>
    <t>Rekonstrukce vnitřních komunikačních prostor PdF UPOL - 3. Etapa</t>
  </si>
  <si>
    <t>{674f39d4-f12e-433f-8164-d806d74f2677}</t>
  </si>
  <si>
    <t>21-SO041-03.1</t>
  </si>
  <si>
    <t>d.1.1 architektonicko stavební řešení</t>
  </si>
  <si>
    <t>{7542d977-865f-4a26-a325-0ec626cfb831}</t>
  </si>
  <si>
    <t>21-SO041-04</t>
  </si>
  <si>
    <t>Vedlejší a ostatní náklady</t>
  </si>
  <si>
    <t>{d3f2ff23-90f9-4b9a-9704-20fab065fd67}</t>
  </si>
  <si>
    <t>KRYCÍ LIST SOUPISU PRACÍ</t>
  </si>
  <si>
    <t>Objekt:</t>
  </si>
  <si>
    <t>21-SO041-01 - Rekonstrukce vnitřních komunikačních prostor PdF UPOL - 1. Etapa</t>
  </si>
  <si>
    <t>Soupis:</t>
  </si>
  <si>
    <t>21-SO041-01.1 - d.1.1 architektonicko stavební řešení - 1. Etapa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</si>
  <si>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</si>
  <si>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</si>
  <si>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</si>
  <si>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</si>
  <si>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</si>
  <si>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</si>
  <si>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</si>
  <si>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</si>
  <si>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</si>
  <si>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</si>
  <si>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</si>
  <si>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</si>
  <si>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</si>
  <si>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</si>
  <si>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</si>
  <si>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</si>
  <si>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766, 767 - Dveře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</si>
  <si>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</si>
  <si>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</si>
  <si>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</si>
  <si>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</si>
  <si>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</si>
  <si>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787 - Dokončovací práce - zasklívání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</si>
  <si>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</si>
  <si>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</si>
  <si>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</si>
  <si>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</si>
  <si>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</si>
  <si>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</si>
  <si>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</si>
  <si>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</si>
  <si>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</si>
  <si>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</si>
  <si>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</si>
  <si>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</si>
  <si>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</si>
  <si>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</si>
  <si>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</si>
  <si>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</si>
  <si>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</si>
  <si>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</si>
  <si>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</si>
  <si>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</si>
  <si>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</si>
  <si>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plochy do 4 m2 cihlami plnými tl do 100 mm</t>
  </si>
  <si>
    <t>m2</t>
  </si>
  <si>
    <t>CS ÚRS 2021 01</t>
  </si>
  <si>
    <t>4</t>
  </si>
  <si>
    <t>706981052</t>
  </si>
  <si>
    <t>PP</t>
  </si>
  <si>
    <t>Zazdívka otvorů v příčkách nebo stěnách cihlami plnými pálenými plochy přes 1 m2 do 4 m2, tloušťky do 100 mm</t>
  </si>
  <si>
    <t>Online PSC</t>
  </si>
  <si>
    <t>https://podminky.urs.cz/item/CS_URS_2021_01/340239211</t>
  </si>
  <si>
    <t>VV</t>
  </si>
  <si>
    <t>půdorys 3.NP</t>
  </si>
  <si>
    <t>3,55*2,44            "mezi 3.02a - 3.07</t>
  </si>
  <si>
    <t>-2,04*3,00</t>
  </si>
  <si>
    <t>3,58*0,40             "m.č. 3.02a</t>
  </si>
  <si>
    <t>půdorys 4.NP</t>
  </si>
  <si>
    <t>3,18*2,44             "mezi 4.02a - 4.07</t>
  </si>
  <si>
    <t>-2,04*2,80</t>
  </si>
  <si>
    <t>3,18*0,40              "m.č. 4.02a</t>
  </si>
  <si>
    <t>Součet</t>
  </si>
  <si>
    <t>340239212</t>
  </si>
  <si>
    <t>Zazdívka otvorů v příčkách nebo stěnách plochy do 4 m2 cihlami plnými tl přes 100 mm</t>
  </si>
  <si>
    <t>-569095052</t>
  </si>
  <si>
    <t>Zazdívka otvorů v příčkách nebo stěnách cihlami plnými pálenými plochy přes 1 m2 do 4 m2, tloušťky přes 100 mm</t>
  </si>
  <si>
    <t>https://podminky.urs.cz/item/CS_URS_2021_01/340239212</t>
  </si>
  <si>
    <t>půdorys 1.NP</t>
  </si>
  <si>
    <t>3,58*2,44              "mezi 1.02a - 1.07</t>
  </si>
  <si>
    <t>3,58*0,40             "m.č. 1.02a</t>
  </si>
  <si>
    <t>3,58*2,44            "m.č. 1.07</t>
  </si>
  <si>
    <t>-2,04*3,04</t>
  </si>
  <si>
    <t>půdorys 2.NP</t>
  </si>
  <si>
    <t>3,58*2,44            "mezi 2.02a - 2.07</t>
  </si>
  <si>
    <t>3,58*2,44            "m.č. 2.07</t>
  </si>
  <si>
    <t>3,58*0,40             "m.č. 2.02a</t>
  </si>
  <si>
    <t>3,55*0,30             "m.č. 3.07</t>
  </si>
  <si>
    <t>3,18*0,30              "m.č. 4.07</t>
  </si>
  <si>
    <t>340271035</t>
  </si>
  <si>
    <t>Zazdívka otvorů v příčkách nebo stěnách plochy do 4 m2 tvárnicemi pórobetonovými tl 125 mm</t>
  </si>
  <si>
    <t>782735232</t>
  </si>
  <si>
    <t>Zazdívka otvorů v příčkách nebo stěnách pórobetonovými tvárnicemi plochy přes 1 m2 do 4 m2, objemová hmotnost 500 kg/m3, tloušťka příčky 125 mm</t>
  </si>
  <si>
    <t>https://podminky.urs.cz/item/CS_URS_2021_01/340271035</t>
  </si>
  <si>
    <t>3,58*0,915              "m.č. 2.08</t>
  </si>
  <si>
    <t>3,55*0,915               "m.č. 3.08</t>
  </si>
  <si>
    <t>3,18*0,915               "m.č. 4.07</t>
  </si>
  <si>
    <t>340271045</t>
  </si>
  <si>
    <t>Zazdívka otvorů v příčkách nebo stěnách plochy do 4 m2 tvárnicemi pórobetonovými tl 150 mm</t>
  </si>
  <si>
    <t>722320439</t>
  </si>
  <si>
    <t>Zazdívka otvorů v příčkách nebo stěnách pórobetonovými tvárnicemi plochy přes 1 m2 do 4 m2, objemová hmotnost 500 kg/m3, tloušťka příčky 150 mm</t>
  </si>
  <si>
    <t>https://podminky.urs.cz/item/CS_URS_2021_01/340271045</t>
  </si>
  <si>
    <t>3,58*0,55            "m.č. 1.07</t>
  </si>
  <si>
    <t>6</t>
  </si>
  <si>
    <t>Úpravy povrchů, podlahy a osazování výplní</t>
  </si>
  <si>
    <t>5</t>
  </si>
  <si>
    <t>612335301</t>
  </si>
  <si>
    <t>Cementová hladká omítka ostění nebo nadpraží</t>
  </si>
  <si>
    <t>-1692178710</t>
  </si>
  <si>
    <t>Cementová omítka ostění nebo nadpraží hladká</t>
  </si>
  <si>
    <t>https://podminky.urs.cz/item/CS_URS_2021_01/612335301</t>
  </si>
  <si>
    <t>v místech předsazených dveří</t>
  </si>
  <si>
    <t>půdorys 1.PP</t>
  </si>
  <si>
    <t>0,79*(1,39+2,40*2)*3       "m.č. 0.01</t>
  </si>
  <si>
    <t>0,66*(1,39+3,00*2)*4</t>
  </si>
  <si>
    <t>0,65*(1,39+3,00*2)*8</t>
  </si>
  <si>
    <t>0,65*(0,97+3,00*2)*5</t>
  </si>
  <si>
    <t>0,66*(1,39+3,00*2)*10</t>
  </si>
  <si>
    <t>0,66*(0,97+3,00*2)*3</t>
  </si>
  <si>
    <t>0,66*(1,39+2,80*2)*7</t>
  </si>
  <si>
    <t>0,66*(0,97+2,80*2)</t>
  </si>
  <si>
    <t>63245-PC05</t>
  </si>
  <si>
    <t>Litý cementový potěr s pevností v tlaku 25MPa s obsahem polypropylenových vláken, tl. přes 60 do 65 mm vč. dilatačních spár</t>
  </si>
  <si>
    <t>-210669635</t>
  </si>
  <si>
    <t>Litý cementový potěr s pevností v tlaku 25MPa s obsahem polypropylenových vláken, tl. přes 60 do 65 mm</t>
  </si>
  <si>
    <t>P</t>
  </si>
  <si>
    <t>Poznámka k položce:_x000D_
litý cementový potěr s pevností v tlaku 25MPa s obsahem polypropylenových vláken; následně po vytvrdnutí podlahy musí být nařezány dilatační spáry z důvodu zamezení vzniku trhlin vlivem smršťovacího napětí; spáry se vyplní pryžovým profilem nebo polyuretanovým tmelem; dilatační spáry musí zohledňovat geometrii a rozměry půdorysného tvaru místnosti a smršťování betonu; vrstva podkladního betonu pro finální nášlapnou vrstvu musí být před jejím nanášením čistá, suchá, zbavená veškerých mechanických nečistot</t>
  </si>
  <si>
    <t xml:space="preserve">viz tabulka podlah - skladba PD.2/1 </t>
  </si>
  <si>
    <t>53,80                     "1.NP - 5.NP - podesty schodišť</t>
  </si>
  <si>
    <t>viz tabulka podlah - skladba PD.3/1</t>
  </si>
  <si>
    <t>4,428                   "1.PP - m.č. 0.02a</t>
  </si>
  <si>
    <t>viz tabulka podlah -skladba PD.4/1 - mezipodesty schodiště</t>
  </si>
  <si>
    <t>5,49*3+5,58+6,20                           "1.NP - 5.NP</t>
  </si>
  <si>
    <t>7</t>
  </si>
  <si>
    <t>634112000</t>
  </si>
  <si>
    <t>Obvodová dilatace mezi stěnou a mazaninou nebo potěrem polystyrenovým páskem  tl. 10 mm</t>
  </si>
  <si>
    <t>m</t>
  </si>
  <si>
    <t>1354702091</t>
  </si>
  <si>
    <t>Obvodová dilatace mezi stěnou a mazaninou nebo potěrem polystyrenovým páskem tl. 10 mm</t>
  </si>
  <si>
    <t>956,22             "viz skladba PA.1/1</t>
  </si>
  <si>
    <t>68,84              "viz skladba PA.2/1</t>
  </si>
  <si>
    <t>9</t>
  </si>
  <si>
    <t>Ostatní konstrukce a práce, bourání</t>
  </si>
  <si>
    <t>8</t>
  </si>
  <si>
    <t>965045113</t>
  </si>
  <si>
    <t>Bourání potěrů cementových nebo pískocementových tl do 50 mm pl přes 4 m2</t>
  </si>
  <si>
    <t>-575885421</t>
  </si>
  <si>
    <t>Bourání potěrů tl. do 50 mm cementových nebo pískocementových, plochy přes 4 m2</t>
  </si>
  <si>
    <t>https://podminky.urs.cz/item/CS_URS_2021_01/965045113</t>
  </si>
  <si>
    <t>bourané konstrukce</t>
  </si>
  <si>
    <t>177,68</t>
  </si>
  <si>
    <t>965046111</t>
  </si>
  <si>
    <t>Broušení stávajících betonových podlah úběr do 3 mm</t>
  </si>
  <si>
    <t>-1990481509</t>
  </si>
  <si>
    <t>https://podminky.urs.cz/item/CS_URS_2021_01/965046111</t>
  </si>
  <si>
    <t>Poznámka k položce:_x000D_
Stávající nášlapná vrstva (keramická dlažba včetně maltového lože) bude odstraněna, podklad (betonová mazanina) bude zbroušena a uzavřena. Před zahájením prací bude provedeno posouzení podkladu a stanoven postup jeho ošetření k zajištění únosnosti a adheze dle ČSN 732901 podkladní vrstva bude vybroušena a zbavena všech nečistot, nesmí přesahovat vlhkost 4%, popř. dle pokynů výrobce krytiny._x000D_</t>
  </si>
  <si>
    <t>1039,87                  "skladba PA.1/1</t>
  </si>
  <si>
    <t>55,80                        "skladba PA.1b/1</t>
  </si>
  <si>
    <t>72,61                          "skladba PA.2/1</t>
  </si>
  <si>
    <t>19,42                        "skladba PA.5/1</t>
  </si>
  <si>
    <t>15,38                        "skladba PB.1/1</t>
  </si>
  <si>
    <t>53,80                       "skladba PD.2/1 - podesty schodišť</t>
  </si>
  <si>
    <t>4,428                        "skladba PD.3/1</t>
  </si>
  <si>
    <t>28,25                         "skladba PD.4/1 - mezipodesty schodiště</t>
  </si>
  <si>
    <t>10</t>
  </si>
  <si>
    <t>965082923</t>
  </si>
  <si>
    <t>Odstranění násypů pod podlahami tl do 100 mm pl přes 2 m2</t>
  </si>
  <si>
    <t>m3</t>
  </si>
  <si>
    <t>-1605120055</t>
  </si>
  <si>
    <t>Odstranění násypu pod podlahami nebo ochranného násypu na střechách tl. do 100 mm, plochy přes 2 m2</t>
  </si>
  <si>
    <t>https://podminky.urs.cz/item/CS_URS_2021_01/965082923</t>
  </si>
  <si>
    <t>0,05*177,68</t>
  </si>
  <si>
    <t>11</t>
  </si>
  <si>
    <t>968062747</t>
  </si>
  <si>
    <t>Vybourání stěn dřevěných plných, zasklených nebo výkladních pl přes 4 m2</t>
  </si>
  <si>
    <t>2120506987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</si>
  <si>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</si>
  <si>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https://podminky.urs.cz/item/CS_URS_2021_01/968062747</t>
  </si>
  <si>
    <t>1.NP - bourané konstrukce</t>
  </si>
  <si>
    <t>3,58*2,44*2             "m.č. 1.02</t>
  </si>
  <si>
    <t>2.NP - bourané konstrukce</t>
  </si>
  <si>
    <t>3,58*2,46</t>
  </si>
  <si>
    <t>3,58*2,44*2</t>
  </si>
  <si>
    <t>3.NP - bourané konstrukce</t>
  </si>
  <si>
    <t>3,36*2,44*2</t>
  </si>
  <si>
    <t>4.NP - bourané konstrukce</t>
  </si>
  <si>
    <t>3,20*2,44*2</t>
  </si>
  <si>
    <t>12</t>
  </si>
  <si>
    <t>968072455</t>
  </si>
  <si>
    <t>Vybourání kovových dveřních zárubní pl do 2 m2</t>
  </si>
  <si>
    <t>-1523026890</t>
  </si>
  <si>
    <t>Vybourání kovových rámů oken s křídly, dveřních zárubní, vrat, stěn, ostění nebo obkladů dveřních zárubní, plochy do 2 m2</t>
  </si>
  <si>
    <t>https://podminky.urs.cz/item/CS_URS_2021_01/968072455</t>
  </si>
  <si>
    <t>1.PP - bourané konstrukce</t>
  </si>
  <si>
    <t>0,80*1,97*3</t>
  </si>
  <si>
    <t>0,90*1,97*2</t>
  </si>
  <si>
    <t>0,80*1,97*2</t>
  </si>
  <si>
    <t>0,90*1,97*8</t>
  </si>
  <si>
    <t>0,90*1,97*24</t>
  </si>
  <si>
    <t>0,60*1,97</t>
  </si>
  <si>
    <t>0,70*1,97*5</t>
  </si>
  <si>
    <t>0,80*1,97*5</t>
  </si>
  <si>
    <t>0,90*1,97*14</t>
  </si>
  <si>
    <t>0,80*1,97</t>
  </si>
  <si>
    <t>0,90*1,97*15</t>
  </si>
  <si>
    <t>5.NP - bourané konstrukce</t>
  </si>
  <si>
    <t>0,60*1,97*5</t>
  </si>
  <si>
    <t>0,90*1,97*1</t>
  </si>
  <si>
    <t>13</t>
  </si>
  <si>
    <t>968072456</t>
  </si>
  <si>
    <t>Vybourání kovových dveřních zárubní pl přes 2 m2</t>
  </si>
  <si>
    <t>1372231768</t>
  </si>
  <si>
    <t>Vybourání kovových rámů oken s křídly, dveřních zárubní, vrat, stěn, ostění nebo obkladů dveřních zárubní, plochy přes 2 m2</t>
  </si>
  <si>
    <t>https://podminky.urs.cz/item/CS_URS_2021_01/968072456</t>
  </si>
  <si>
    <t>1,50*1,97*3</t>
  </si>
  <si>
    <t>1,56*2,03</t>
  </si>
  <si>
    <t>1,58*2,03</t>
  </si>
  <si>
    <t>1,39*2,33</t>
  </si>
  <si>
    <t>1,45*1,97*5</t>
  </si>
  <si>
    <t>997</t>
  </si>
  <si>
    <t>Přesun sutě</t>
  </si>
  <si>
    <t>14</t>
  </si>
  <si>
    <t>997013117</t>
  </si>
  <si>
    <t>Vnitrostaveništní doprava suti a vybouraných hmot pro budovy v do 24 m s použitím mechanizace</t>
  </si>
  <si>
    <t>t</t>
  </si>
  <si>
    <t>-504664359</t>
  </si>
  <si>
    <t>Vnitrostaveništní doprava suti a vybouraných hmot vodorovně do 50 m svisle s použitím mechanizace pro budovy a haly výšky přes 21 do 24 m</t>
  </si>
  <si>
    <t>https://podminky.urs.cz/item/CS_URS_2021_01/997013117</t>
  </si>
  <si>
    <t>997013501</t>
  </si>
  <si>
    <t>Odvoz suti a vybouraných hmot na skládku nebo meziskládku do 1 km se složením</t>
  </si>
  <si>
    <t>-1411192281</t>
  </si>
  <si>
    <t>Odvoz suti a vybouraných hmot na skládku nebo meziskládku se složením, na vzdálenost do 1 km</t>
  </si>
  <si>
    <t>https://podminky.urs.cz/item/CS_URS_2021_01/997013501</t>
  </si>
  <si>
    <t>16</t>
  </si>
  <si>
    <t>997013509</t>
  </si>
  <si>
    <t>Příplatek k odvozu suti a vybouraných hmot na skládku ZKD 1 km přes 1 km</t>
  </si>
  <si>
    <t>-1643714110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</si>
  <si>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</si>
  <si>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</si>
  <si>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146,108*9 'Přepočtené koeficientem množství</t>
  </si>
  <si>
    <t>17</t>
  </si>
  <si>
    <t>997013871</t>
  </si>
  <si>
    <t>Poplatek za uložení stavebního odpadu na recyklační skládce (skládkovné) směsného stavebního a demoličního kód odpadu  17 09 04</t>
  </si>
  <si>
    <t>1911566057</t>
  </si>
  <si>
    <t>Poplatek za uložení stavebního odpadu na recyklační skládce (skládkovné) směsného stavebního a demoličního zatříděného do Katalogu odpadů pod kódem 17 09 04</t>
  </si>
  <si>
    <t>https://podminky.urs.cz/item/CS_URS_2021_01/997013871</t>
  </si>
  <si>
    <t>998</t>
  </si>
  <si>
    <t>Přesun hmot</t>
  </si>
  <si>
    <t>18</t>
  </si>
  <si>
    <t>998017003</t>
  </si>
  <si>
    <t>Přesun hmot s omezením mechanizace pro budovy v do 24 m</t>
  </si>
  <si>
    <t>-2118887514</t>
  </si>
  <si>
    <t>Přesun hmot pro budovy občanské výstavby, bydlení, výrobu a služby s omezením mechanizace vodorovná dopravní vzdálenost do 100 m pro budovy s jakoukoliv nosnou konstrukcí výšky přes 12 do 24 m</t>
  </si>
  <si>
    <t>https://podminky.urs.cz/item/CS_URS_2021_01/998017003</t>
  </si>
  <si>
    <t>PSV</t>
  </si>
  <si>
    <t>Práce a dodávky PSV</t>
  </si>
  <si>
    <t>711</t>
  </si>
  <si>
    <t>Izolace proti vodě, vlhkosti a plynům</t>
  </si>
  <si>
    <t>19</t>
  </si>
  <si>
    <t>71111-PC05</t>
  </si>
  <si>
    <t>Oprava stávající hydroizolace (viz pozn. k položce)</t>
  </si>
  <si>
    <t>-1171037219</t>
  </si>
  <si>
    <t>Poznámka k položce:_x000D_
při zahájení prací po odkrytí skladby podlahy bude proveden průzkum a posouzení stavu stávající hydroizolační vrstvy, dále bude stanoven postup a rozsah prací potřebných k opravě či náhradě stávající hydroizolace pro zajištění správné funkčnosti této vrstvy_x000D_
Předpoklad 1x asfaltový pás + penetrace</t>
  </si>
  <si>
    <t>713</t>
  </si>
  <si>
    <t>Izolace tepelné</t>
  </si>
  <si>
    <t>20</t>
  </si>
  <si>
    <t>713121111</t>
  </si>
  <si>
    <t>Montáž izolace tepelné podlah volně kladenými rohožemi, pásy, dílci, deskami 1 vrstva</t>
  </si>
  <si>
    <t>-1983933174</t>
  </si>
  <si>
    <t>Montáž tepelné izolace podlah rohožemi, pásy, deskami, dílci, bloky (izolační materiál ve specifikaci) kladenými volně jednovrstvá</t>
  </si>
  <si>
    <t>https://podminky.urs.cz/item/CS_URS_2021_01/713121111</t>
  </si>
  <si>
    <t>viz tabulka podlah - skladba PA.2/1</t>
  </si>
  <si>
    <t>22,96+14,69                                     "2.NP</t>
  </si>
  <si>
    <t>24,38+10,58                                     "3.NP</t>
  </si>
  <si>
    <t>Mezisoučet</t>
  </si>
  <si>
    <t>viz tabulka podlah - skladba PD.4/1 - mezipodesty schodiště</t>
  </si>
  <si>
    <t>M</t>
  </si>
  <si>
    <t>28375926</t>
  </si>
  <si>
    <t>deska EPS 200 do plochých střech a podlah λ=0,034 tl 100mm</t>
  </si>
  <si>
    <t>32</t>
  </si>
  <si>
    <t>-507878654</t>
  </si>
  <si>
    <t>Poznámka k položce:_x000D_
podlahový polystyren EPS 200_x000D_
deska z expandovaného pěnového polystyrenu, součinitel tepelné vodivosti 0,034 W/mK, pevnost v tlaku 200kPa; celková stlačitelnost vrstvy do 5mm</t>
  </si>
  <si>
    <t>72,60*1,02                 "skladba PA.2/1</t>
  </si>
  <si>
    <t>22</t>
  </si>
  <si>
    <t>28375927</t>
  </si>
  <si>
    <t>deska EPS 200 do plochých střech a podlah λ=0,034 tl 120mm</t>
  </si>
  <si>
    <t>-1258319369</t>
  </si>
  <si>
    <t>58,228*0,02</t>
  </si>
  <si>
    <t>23</t>
  </si>
  <si>
    <t>28375924</t>
  </si>
  <si>
    <t>deska EPS 200 do plochých střech a podlah λ=0,034 tl 80mm</t>
  </si>
  <si>
    <t>-1386187395</t>
  </si>
  <si>
    <t>28,25                  "skladba PD.4/1 - mezipodesty schodiště</t>
  </si>
  <si>
    <t>28,25*0,02</t>
  </si>
  <si>
    <t>24</t>
  </si>
  <si>
    <t>713191133</t>
  </si>
  <si>
    <t>Montáž izolace tepelné podlah, stropů vrchem nebo střech překrytí fólií s přelepeným spojem</t>
  </si>
  <si>
    <t>777616170</t>
  </si>
  <si>
    <t>Montáž tepelné izolace stavebních konstrukcí - doplňky a konstrukční součásti podlah, stropů vrchem nebo střech překrytím fólií položenou volně s přelepením spojů</t>
  </si>
  <si>
    <t>https://podminky.urs.cz/item/CS_URS_2021_01/713191133</t>
  </si>
  <si>
    <t>Poznámka k položce:_x000D_
jednotlivé díly folie budou přelepeny páskou a vytaženy u stěn do výšky 100mm, po dokončení podlahy budou přesahy odřezány</t>
  </si>
  <si>
    <t>25</t>
  </si>
  <si>
    <t>28323055</t>
  </si>
  <si>
    <t>fólie PE (500 kg/m3) separační podlahová oddělující tepelnou izolaci tl 0,8mm</t>
  </si>
  <si>
    <t>-1670205222</t>
  </si>
  <si>
    <t>86,478*0,1655</t>
  </si>
  <si>
    <t>26</t>
  </si>
  <si>
    <t>998713103</t>
  </si>
  <si>
    <t>Přesun hmot tonážní pro izolace tepelné v objektech v do 24 m</t>
  </si>
  <si>
    <t>1143277151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</si>
  <si>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</si>
  <si>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</si>
  <si>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762</t>
  </si>
  <si>
    <t>Konstrukce tesařské</t>
  </si>
  <si>
    <t>27</t>
  </si>
  <si>
    <t>762522811</t>
  </si>
  <si>
    <t>Demontáž podlah s polštáři z prken tloušťky do 32 mm</t>
  </si>
  <si>
    <t>-120582845</t>
  </si>
  <si>
    <t>Demontáž podlah s polštáři z prken tl. do 32 mm</t>
  </si>
  <si>
    <t>https://podminky.urs.cz/item/CS_URS_2021_01/762522811</t>
  </si>
  <si>
    <t>11,00                  "skladba SBP5</t>
  </si>
  <si>
    <t>763</t>
  </si>
  <si>
    <t>Konstrukce suché výstavby</t>
  </si>
  <si>
    <t>28</t>
  </si>
  <si>
    <t>763251231</t>
  </si>
  <si>
    <t>Sádrovláknitá podlaha tl 45 mm z desek tl 2x12,5 mm podsyp 20 mm</t>
  </si>
  <si>
    <t>-798625661</t>
  </si>
  <si>
    <t>Podlaha ze sádrovláknitých desek na pero a drážku podlahové desky tl. 2 x 12,5 mm podlaha tl. 45 mm s podsypem tl. 20 mm</t>
  </si>
  <si>
    <t>https://podminky.urs.cz/item/CS_URS_2021_01/763251231</t>
  </si>
  <si>
    <t>Poznámka k položce:_x000D_
2x sádrovláknitá deska_x000D_
homogenní desky ze sádry a celulózových vláken, hydrofobizované, vzájemně slepené s posunem 50mm, čímž vzníká stupňovitý přesah; plovoucí pokládka s vyvázáním &gt;= 200mm s izolační páskou u stěn, spojení prvků slepením a upevněním pomocí šroubů nebo rozpěrných sponek; plošná hmostnost 29kg/m2 , třída reakce na oheň A2, součinitel tepelného odporu 0,08m2K/W, faktor difúzního odporu = 13_x000D_
vyrovnávací podsyp_x000D_
speciálně sušený, pórobetonový granulát na minerální bázi bez dalších pojiv, s ostrohrannou strukturou zrna; soudržný, s vysokou pevností, pro zatížení do 5kN/m2; velikost zrna 0,2 - 4mm; zhutnění 5% (tl.100mm), objemová hmotnost 400kg/m3 , třída reakce na oheň A1, součinitel tepelné vodivosti 0,09W/mK</t>
  </si>
  <si>
    <t>viz tabulka podlah - skladba PA.1/1</t>
  </si>
  <si>
    <t>32,05                                            "1.PP</t>
  </si>
  <si>
    <t>53,29+3,68+23,40+66,68         "1.NP</t>
  </si>
  <si>
    <t>97,45+3,69+67,76                     "2.NP</t>
  </si>
  <si>
    <t>104,05+3,69+64,98+12,80+10,87+3,77         "3.NP</t>
  </si>
  <si>
    <t>94,82+3,69+24,38+64,98          "4.NP</t>
  </si>
  <si>
    <t>98,89+50,68+39,10+42,07        "5.NP</t>
  </si>
  <si>
    <t>23,75+13,13+22,26+13,96</t>
  </si>
  <si>
    <t>viz tabulka podlah - skladba PA.1b/1 - ve dveřních portálech</t>
  </si>
  <si>
    <t>3,50                                                 "1.PP</t>
  </si>
  <si>
    <t>7,50                                                 "1.NP</t>
  </si>
  <si>
    <t>17,60                                               "2.NP</t>
  </si>
  <si>
    <t>15,60                                               "3.NP</t>
  </si>
  <si>
    <t>11,60                                               "4.NP</t>
  </si>
  <si>
    <t>29</t>
  </si>
  <si>
    <t>763251391</t>
  </si>
  <si>
    <t>Příplatek k sádrovláknité podlaze za každý dalších 10 mm suchého podsypu</t>
  </si>
  <si>
    <t>816315766</t>
  </si>
  <si>
    <t>Podlaha ze sádrovláknitých desek na pero a drážku Příplatek k cenám za každých dalších 10 mm suchého podsypu</t>
  </si>
  <si>
    <t>https://podminky.urs.cz/item/CS_URS_2021_01/763251391</t>
  </si>
  <si>
    <t>72,61*4                  "skladba PA.2/1</t>
  </si>
  <si>
    <t>30</t>
  </si>
  <si>
    <t>998763303</t>
  </si>
  <si>
    <t>Přesun hmot tonážní pro sádrokartonové konstrukce v objektech v do 24 m</t>
  </si>
  <si>
    <t>-876221915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</si>
  <si>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</si>
  <si>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</si>
  <si>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766, 767</t>
  </si>
  <si>
    <t>Dveře</t>
  </si>
  <si>
    <t>31</t>
  </si>
  <si>
    <t>766,767_01/TdI</t>
  </si>
  <si>
    <t>M+D vnitřní dveře otvíravé plné s plným nadsvětlíkem a bočním světlíkem 1450x3000mm - viz tabulka dveří</t>
  </si>
  <si>
    <t>kus</t>
  </si>
  <si>
    <t>894990577</t>
  </si>
  <si>
    <t>Poznámka k položce:_x000D_
rozměr (mm):rozměr dveří 900 x 2 100 + 900 mm;rozměr stěny 1 450 x 3 000 mm_x000D_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koordinována s požadavky výrobce vybraných zárubní, aby byla zachována průchozí šířka křídla._x000D_
Materiál nadsvětlíku shodný s dveřním křídlem.Boční světlík tvořen z pískovaným AKU-sklem._x000D_
Součástí dveří je padací prahová lišta. Detail provedení zárubně i křídla viz. úvodní list._x000D_
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</si>
  <si>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766,767_03/TdI</t>
  </si>
  <si>
    <t>M+D vnitřní dveře otvíravé plné s plným nadsvětlíkem a bočním světlíkem 1450x2800mm - viz tabulka dveří</t>
  </si>
  <si>
    <t>-250934598</t>
  </si>
  <si>
    <t>Poznámka k položce:_x000D_
rozměr (mm):rozměr dveří 900 x 2 100 + 700 mm;rozměr stěny 1 450 x 2 800 mm_x000D_
materiál/profil:obvod. rám vč. zárubně: z Al profilů - pohled.š. max. 60mm, hl.max.50mm_x000D_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souladu s požadavky výrobce vybraných zárubní, aby byla zachována průchozí šířka křídla._x000D_
Materiál nadsvětlíku shodný s dveřním křídlem.Boční světlík tvořen z pískovaným AKU-sklem._x000D_
Součástí dveří je 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</si>
  <si>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33</t>
  </si>
  <si>
    <t>766,767_04/TdI</t>
  </si>
  <si>
    <t>M+D vnitřní dveře otvíravé plné s plným nadsvětlíkem a bočním světlíkem 1450x2400mm - viz tabulka dveří</t>
  </si>
  <si>
    <t>-1475419719</t>
  </si>
  <si>
    <t xml:space="preserve"> M+D vnitřní dveře otvíravé plné s plným nadsvětlíkem a bočním světlíkem 1450x2400mm - viz tabulka dveří</t>
  </si>
  <si>
    <t>Poznámka k položce:_x000D_
rozměr (mm):rozměr dveří 900x2100+300;rozměr stěny 1450x2400_x000D_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koordinována s požadavky výrobce vybraných zárubní, aby byla zachována průchozí šířka křídla._x000D_
Materiál nadsvětlíku shodný s dveřním křídlem.Boční světlík tvořen z pískovaným AKU-sklem._x000D_
Součástí dveří je padací prahová lišta. Detail provedení zárubně i křídla viz. úvodní list._x000D_
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</si>
  <si>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34</t>
  </si>
  <si>
    <t>766,767_05/TdI</t>
  </si>
  <si>
    <t>-175951269</t>
  </si>
  <si>
    <t>Poznámka k položce:_x000D_
rozměr (mm):rozměr dveří 900 x 2 100 + 900 mm;rozměr stěny 1 450 x 3000 mm_x000D_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</si>
  <si>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35</t>
  </si>
  <si>
    <t>766,767_06/TdI</t>
  </si>
  <si>
    <t>1087062756</t>
  </si>
  <si>
    <t>Poznámka k položce:_x000D_
rozměr (mm):rozměr dveří 1000x2100+700;rozměr stěny 1450x3000_x000D_
materiál/profil:obvod. rám vč. zárubně: z Al profilů - pohled.š. max. 60mm, hl. 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</si>
  <si>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36</t>
  </si>
  <si>
    <t>766,767_07/TdI</t>
  </si>
  <si>
    <t>M+D vnitřní dveře otvíravé plné s plným nadsvětlíkem 900x2100+900mm  - viz tabulka dveří</t>
  </si>
  <si>
    <t>-1511314634</t>
  </si>
  <si>
    <t>M+D vnitřní dveře otvíravé plné s plným nadsvětlíkem 900x2100+900mm - viz tabulka dveří</t>
  </si>
  <si>
    <t>Poznámka k položce:_x000D_
rozměr (mm):900 x 2 100 + 900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</si>
  <si>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37</t>
  </si>
  <si>
    <t>766,767_10/TdI</t>
  </si>
  <si>
    <t>M+D vnitřní dveře otvíravé plné s plným nadsvětlíkem 800x2100+900mm  - viz tabulka dveří</t>
  </si>
  <si>
    <t>-1696194116</t>
  </si>
  <si>
    <t>M+D vnitřní dveře otvíravé plné s plným nadsvětlíkem 800x2100+900mm - viz tabulka dveří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</si>
  <si>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1.03, 1.04, 2.03,2.04, 3.03, 3.04)_x000D_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1.03, 1.04, 2.03, 2.04, 3.03,_x000D_
3.04) je ventilační mřížka (625x105mm), osazena na osu dveří ve výšce 125mm (spodní hrana)_x000D_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</si>
  <si>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38</t>
  </si>
  <si>
    <t>766,767_12/TdI</t>
  </si>
  <si>
    <t>M+D protipožární vnitřní dveře otvíravé plné s plným nadsvětlíkem 800x2100+900mm  - viz tabulka dveří</t>
  </si>
  <si>
    <t>992032466</t>
  </si>
  <si>
    <t>M+D protipožární vnitřní dveře otvíravé plné s plným nadsvětlíkem 800x2100+900mm - viz tabulka dveří</t>
  </si>
  <si>
    <t>Poznámka k položce:_x000D_
rozměr (mm):800 x 2 100 + 900 mm_x000D_
materiál/profil:obvod. rám vč. zárubně: z ocel. profilů - pohled.š. max. 60mm, hl.max.50mm_x000D_
dveře: plné s nadsvětlíkem tl. 45mm - výplň dveří: požární výplň na bázi_x000D_
modifikovaného dřeva_x000D_
kování: magnetický zámek vč. protiplechu + bezfalcový pant, padací práh,skrytý samozavírač,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požár.odolnost:EI 30DP3+C+S_x000D_
základní popis:Dveře jednokřídlé s pevným nadsvětlíkem, požární kouřotěsné.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jsou_x000D_
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</si>
  <si>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39</t>
  </si>
  <si>
    <t>766,767_14/TdI</t>
  </si>
  <si>
    <t>M+D vnitřní dveře otvíravé plné s plným nadsvětlíkem 800x2100+700mm  - viz tabulka dveří</t>
  </si>
  <si>
    <t>1792168145</t>
  </si>
  <si>
    <t>M+D vnitřní dveře otvíravé plné s plným nadsvětlíkem 800x2100+700mm - viz tabulka dveří</t>
  </si>
  <si>
    <t>Poznámka k položce:_x000D_
rozměr (mm):800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skrytý samozavírač, zarážka dveř. křídla_x000D_
klika: klika / klika s kruhovou plochou rozetou_x000D_
dveřní mřížka: eloxovaný hliník (625 x 105mm) (místnosti: 4.03, 4.04)_x000D_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dveří je padací prahová lišta. Součástí některých dveří - (místnosti:_x000D_
4.03, 4.04) je ventilační mřížka (625x105mm), osazena na osu dveří ve výšce 125mm (spodní_x000D_
hrana)Akustická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</si>
  <si>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40</t>
  </si>
  <si>
    <t>766,767_18/TdI</t>
  </si>
  <si>
    <t>M+D vnitřní dveře otvíravé plné s plným nadsvětlíkem 600x2100+900mm  - viz tabulka dveří</t>
  </si>
  <si>
    <t>1815004811</t>
  </si>
  <si>
    <t>M+D vnitřní dveře otvíravé plné s plným nadsvětlíkem 600x2100+900mm - viz tabulka dveří</t>
  </si>
  <si>
    <t>Poznámka k položce:_x000D_
rozměr (mm):600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</si>
  <si>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41</t>
  </si>
  <si>
    <t>766,767_23/TdI</t>
  </si>
  <si>
    <t>M+D vnitřní dvoukřídlé dveře otvíravé plné 2x650x2350mm - viz tabulka dveří</t>
  </si>
  <si>
    <t>-1518718481</t>
  </si>
  <si>
    <t>Poznámka k položce:_x000D_
rozměr (mm):2 x 650 x 2 350 mm_x000D_
materiál/profil:obvod. rám vč. zárubně: z Al profilů - pohled.š. max. 60mm, hl.max.50mm_x000D_
dveře: sendvičové plné tl. 45mm - výplň dveří lehčená DTD_x000D_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nerez;klika: broušená nerez_x000D_
požár.odolnost:_x000D_
základní popis:Dvoukřídlé dveře plné otevíravé. Křídlo dveří sendvičové plné dýhované z modifikovaného dřeva, zapuštěné do roviny  rámu dveří tzn. dveře jsou bez polodrážky,čemuž musí odpovídat použitá zárubeň. Bezpečnostní cylindrická vložka bude dodána v systému generálního klíče (hierarchii upřesní uživatel). Dveře jsou osazeny do stavebního otvoru. Přesná velikost_x000D_
stavebního otvoru musí být v souladu s požadavky výrobce vybraných zárubní, aby byla_x000D_
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</si>
  <si>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42</t>
  </si>
  <si>
    <t>766,767_25/TdI</t>
  </si>
  <si>
    <t>M+D protipožární vnitřní dvoukřídlé dveře otvíravé plné 2x1000x2990mm  - viz tabulka dveří</t>
  </si>
  <si>
    <t>665948176</t>
  </si>
  <si>
    <t>M+D protipožární vnitřní dvoukřídlé dveře otvíravé plné 2x1000x2990mm - viz tabulka dveří</t>
  </si>
  <si>
    <t>Poznámka k položce:_x000D_
rozměr (mm):rozměr dveří: 2 x 1 000 x 2 990 mm_x000D_
materiál/profil:obvodový rám vč. zárubně: ocelový profil - pohled. šířka max. 50mm, hloubka_x000D_
max. 60mm_x000D_
dveřní křídlo: ocelový profil + požární výplň + opláštění tl.3mm_x000D_
šroubovací panty, padací práh_x000D_
uchycení: pomocná ocelová konstrukce v podhledu pro kotvení k nosné konstrukci_x000D_
doplňky: skrytý samozavírač integrovaný do rámu vč koordinační lišty s_x000D_
integrovanými magnety_x000D_
klika: zapuštěná klika (do roviny křídla) - 53 x 203 mm_x000D_
povrchová úprava: rám a ocelová konstrukce: komaxit v barvě RAL v podhledu_x000D_
povrch dveřního křídla: z obou stran bude tvořit hladký plech tl. 3mm s_x000D_
povrchovou úpravou komaxit v barvě RAL (tmavě šedá, konkrétní odstín bude_x000D_
upřesněn architektem (atelier-r)_x000D_
klika: kov, černý mat_x000D_
požár.odolnost:EI 30DP3+C+S_x000D_
základní popis:Systémové protipožární dvoukřídlé dveře oplechované plné s požární odolností EI30. Rám dveří zapušten 25mm do zdiva na obou stranách (viz. detail uchycení v rámci ostění)._x000D_
Dveřní křídlo - skrytý rám s požární výplní, oplechováním na obou stranách hladkým plechem_x000D_
přetaženým přes rám křídla. Dveře bez možnosti uzamčení, v běžném stavu otevřeny, v případě požáru samouzavíratelné. Přesná velikost stavebního otvoru musí být v souladu s požadavky výrobce vybraných zárubní.Součástí dveří je padací protikouřová prahová lišta - mechanický systém.dveře budou vybaveny integrovaným samozavíračem (skrytým v rámu) napojený na EPS._x000D_
Součástí dveří je pomocná ocelová konstrukce v podhledu, pro kotvení do nosné konstrukce_x000D_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</si>
  <si>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43</t>
  </si>
  <si>
    <t>766,767_28/TdI</t>
  </si>
  <si>
    <t>M+D protipožární vnitřní dvoukřídlé dveře otvíravé plné 2x1000x2790mm  - viz tabulka dveří</t>
  </si>
  <si>
    <t>809694323</t>
  </si>
  <si>
    <t>M+D protipožární vnitřní dvoukřídlé dveře otvíravé plné 2x1000x2790mm - viz tabulka dveří</t>
  </si>
  <si>
    <t>Poznámka k položce:_x000D_
rozměr (mm):rozměr dveří: 2 x 1 000 x 2 790 mm_x000D_
materiál/profil:obvodový rám vč. zárubně: ocelový profil - pohled. šířka max. 50mm, hloubka_x000D_
max. 60mm_x000D_
dveřní křídlo: ocelový profil + požární výplň + opláštění tl.3mm_x000D_
šroubovací panty, padací práh_x000D_
uchycení: pomocná ocelová konstrukce v podhledu pro kotvení k nosné konstrukci_x000D_
doplňky: skrytý samozavírač integrovaný do rámu vč koordinační lišty s_x000D_
integrovanými magnety_x000D_
klika: zapuštěná klika (do roviny křídla) - 53 x 203 mm_x000D_
povrchová úprava: rám a ocelová konstrukce: komaxit v barvě RAL v podhledu_x000D_
povrch dveřního křídla: z obou stran bude tvořit hladký plech tl. 3mm s_x000D_
povrchovou úpravou komaxit v barvě RAL (tmavě šedá, konkrétní odstín bude_x000D_
upřesněn architektem (atelier-r)_x000D_
klika: kov, černý mat_x000D_
požár.odolnost:EI 30DP3+C+S_x000D_
základní popis:Systémové protipožární dvoukřídlé dveře oplechované plné s požární odolností EI30. Rám dveří zapušten 25mm do zdiva na obou stranách (viz. detail uchycení v rámci ostění)._x000D_
Dveřní křídlo - skrytý rám s požární výplní, oplechováním na obou stranách hladkým plechem_x000D_
přetaženým přes rám křídla. Dveře bez možnosti uzamčení, v běžném stavu otevřeny, v případě požáru samouzavíratelné. Přesná velikost stavebního otvoru musí být v souladu s požadavky výrobce vybraných zárubní.Součástí dveří je padací protikouřová prahová lišta - mechanický systém.dveře budou vybaveny integrovaným samozavíračem (skrytým v rámu) napojený na EPS._x000D_
Součástí dveří je pomocná ocelová konstrukce v podhledu, pro kotvení do nosné konstrukce_x000D_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</si>
  <si>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44</t>
  </si>
  <si>
    <t>766,767_30/TdI</t>
  </si>
  <si>
    <t>-1371883589</t>
  </si>
  <si>
    <t>Poznámka k položce:_x000D_
rozměr (mm):900 x 2 100 + 900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</si>
  <si>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45</t>
  </si>
  <si>
    <t>766,767_31/TdI</t>
  </si>
  <si>
    <t>M+D vnitřní dveře otvíravé plné s plným nadsvětlíkem 900x2100+700mm  - viz tabulka dveří</t>
  </si>
  <si>
    <t>-1911078360</t>
  </si>
  <si>
    <t>M+D vnitřní dveře otvíravé plné s plným nadsvětlíkem 900x2100+700mm - viz tabulka dveří</t>
  </si>
  <si>
    <t>Poznámka k položce:_x000D_
rozměr (mm):900 x 2 100 + 700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</si>
  <si>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767</t>
  </si>
  <si>
    <t>Konstrukce zámečnické</t>
  </si>
  <si>
    <t>46</t>
  </si>
  <si>
    <t>767_05/ZI</t>
  </si>
  <si>
    <t>M+D nosná konstrukce pro vynesení dveří 1450x300mm v.3220mm; hm.97,10kg - viz tabulky zámečnických prvků</t>
  </si>
  <si>
    <t>-969235026</t>
  </si>
  <si>
    <t>M+D nosná konstrukce pro vynesení dveří 1450x340mm v.3220mm; hm.97,10kg - viz tabulky zámečnických prvků</t>
  </si>
  <si>
    <t>Poznámka k položce:_x000D_
rozměr:výška konstrukce: 3,22m;šířka konstrukce: 1,45m;hloubka: 340mm;celková hmotnost konstrukce: 97,1kg_x000D_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d.1390mm, hmotnost: 4,383kg/m, celkem: 12,2kg_x000D_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d.1440mm, hmotnost: 3,653kg/m, celkem: 5,3kg_x000D_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 profilu 50x40x3mm.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</si>
  <si>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47</t>
  </si>
  <si>
    <t>767_06/ZI</t>
  </si>
  <si>
    <t>M+D nosná konstrukce pro vynesení dveří 1030x340mm v.3220mm; hm.91,80kg - viz tabulky zámečnických prvků</t>
  </si>
  <si>
    <t>-478953993</t>
  </si>
  <si>
    <t>Poznámka k položce:_x000D_
rozměr:výška konstrukce: 3,22m;šířka konstrukce: 1,03m;hloubka: 340mm;celková hmotnost konstrukce: 91,8kg_x000D_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d.970mm, hmotnost: 4,383kg/m, celkem: 8,5kg_x000D_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d.1020mm, hmotnost: 3,653kg/m, celkem: 3,7kg_x000D_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</si>
  <si>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48</t>
  </si>
  <si>
    <t>767_07/ZI</t>
  </si>
  <si>
    <t>M+D nosná konstrukce pro vynesení dveří 1450x340mm v.3610mm; hm.104,7kg - viz tabulky zámečnických prvků</t>
  </si>
  <si>
    <t>1963261064</t>
  </si>
  <si>
    <t>Poznámka k položce:_x000D_
rozměr:výška konstrukce: 3,61m;šířka konstrukce: 1,45m;hloubka: 340mm;celková hmotnost konstrukce: 104,7kg_x000D_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d.1390mm, hmotnost: 4,383kg/m, celkem: 12,2kg_x000D_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d.1440mm, hmotnost: 3,653kg/m, celkem: 5,3kg_x000D_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50/30tl.8mm, které slouží pro vynesení dveřního rámu. V místě nadpraží je dveřní rám kotven od jäklového 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</si>
  <si>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49</t>
  </si>
  <si>
    <t>767_08/ZI</t>
  </si>
  <si>
    <t>M+D nosná konstrukce pro vynesení dveří 1030x340mm v.3610mm; hm.99,40kg - viz tabulky zámečnických prvků</t>
  </si>
  <si>
    <t>-1806148956</t>
  </si>
  <si>
    <t>Poznámka k položce:_x000D_
rozměr:výška konstrukce: 3,261;šířka konstrukce: 1,03m;hloubka: 340mm;celková hmotnost konstrukce: 99,4kg_x000D_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d.970mm, hmotnost: 4,383kg/m, celkem: 8,5kg_x000D_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d.1020mm, hmotnost: 3,653kg/m, celkem: 3,7kg_x000D_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jäklového_x000D_
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</si>
  <si>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771</t>
  </si>
  <si>
    <t>Podlahy z dlaždic</t>
  </si>
  <si>
    <t>50</t>
  </si>
  <si>
    <t>771571810</t>
  </si>
  <si>
    <t>Demontáž podlah z dlaždic keramických kladených do malty</t>
  </si>
  <si>
    <t>1232437327</t>
  </si>
  <si>
    <t>https://podminky.urs.cz/item/CS_URS_2021_01/771571810</t>
  </si>
  <si>
    <t>1211,25</t>
  </si>
  <si>
    <t>775</t>
  </si>
  <si>
    <t>Podlahy skládané</t>
  </si>
  <si>
    <t>51</t>
  </si>
  <si>
    <t>775511810</t>
  </si>
  <si>
    <t>Demontáž podlah vlysových přibíjených s lištami přibíjenými do suti</t>
  </si>
  <si>
    <t>-1035084782</t>
  </si>
  <si>
    <t>Demontáž podlah vlysových do suti s lištami přibíjených</t>
  </si>
  <si>
    <t>https://podminky.urs.cz/item/CS_URS_2021_01/775511810</t>
  </si>
  <si>
    <t>776</t>
  </si>
  <si>
    <t>Podlahy povlakové</t>
  </si>
  <si>
    <t>52</t>
  </si>
  <si>
    <t>776111311</t>
  </si>
  <si>
    <t>Vysátí podkladu povlakových podlah</t>
  </si>
  <si>
    <t>-479153953</t>
  </si>
  <si>
    <t>Příprava podkladu vysátí podlah</t>
  </si>
  <si>
    <t>https://podminky.urs.cz/item/CS_URS_2021_01/776111311</t>
  </si>
  <si>
    <t>53,80                     "skladba PD.2/1 - podesty schodišť</t>
  </si>
  <si>
    <t>4,48                          "skladba PD.3/1</t>
  </si>
  <si>
    <t>53</t>
  </si>
  <si>
    <t>776111321</t>
  </si>
  <si>
    <t>Vysátí schodišťových stupnic š do 300 mm</t>
  </si>
  <si>
    <t>853306224</t>
  </si>
  <si>
    <t>Příprava podkladu vysátí schodišť stupnic, šířky do 300 mm</t>
  </si>
  <si>
    <t>https://podminky.urs.cz/item/CS_URS_2021_01/776111321</t>
  </si>
  <si>
    <t>viz tabulka podlah - skladba PD.1/1</t>
  </si>
  <si>
    <t>1,64*10+1,46*13</t>
  </si>
  <si>
    <t>(1,64*13+1,46*13)*4</t>
  </si>
  <si>
    <t>54</t>
  </si>
  <si>
    <t>776111331</t>
  </si>
  <si>
    <t>Vysátí schodišťových podstupnic v do 200 mm</t>
  </si>
  <si>
    <t>1352338356</t>
  </si>
  <si>
    <t>Příprava podkladu vysátí schodišť podstupnic, výšky do 200 mm</t>
  </si>
  <si>
    <t>https://podminky.urs.cz/item/CS_URS_2021_01/776111331</t>
  </si>
  <si>
    <t>55</t>
  </si>
  <si>
    <t>77611-PC01</t>
  </si>
  <si>
    <t>Příprava podkladu - stávající kamenné schodiště - otryskání, přebroušení chodišť stupnic, šířky do 300 mm (viz pozn. k položce)</t>
  </si>
  <si>
    <t>1083464843</t>
  </si>
  <si>
    <t>Poznámka k položce:_x000D_
kamenné schodišťové stupně (stávající)_x000D_
stávající schodiště bude ponecháno; povrvh stávajícího kamenného schodiště bude očištěn,_x000D_
(otryskán/přebroušen), zbaven stávajících nátěrů a nánosů; povrch bude dokonale očištěn od_x000D_
organických sloučenin, zbaven zbytků prachu, špíny a volných částic snižujících adhezi; v případě potřeby budou defekty jednotlivých stupňů vyspraveny odpovídající kamenickou směsí, je třeba dodržet barevnost stávajícího kamene</t>
  </si>
  <si>
    <t>56</t>
  </si>
  <si>
    <t>77611-PC02</t>
  </si>
  <si>
    <t>Příprava podkladu - stávající kamenné schodiště - otryskání, přebroušení schodišťových podstupnic v do 200 mm</t>
  </si>
  <si>
    <t>-1586826544</t>
  </si>
  <si>
    <t>57</t>
  </si>
  <si>
    <t>776121211</t>
  </si>
  <si>
    <t>Penetrace schodišťových stupnic š do 300 mm</t>
  </si>
  <si>
    <t>287127930</t>
  </si>
  <si>
    <t>Příprava podkladu penetrace vodou ředitelná na savý podklad (válečkováním) ředěná v poměru 1:3 schodišť stupnic, šířky do 300 mm</t>
  </si>
  <si>
    <t>https://podminky.urs.cz/item/CS_URS_2021_01/776121211</t>
  </si>
  <si>
    <t>58</t>
  </si>
  <si>
    <t>776121221</t>
  </si>
  <si>
    <t>Penetrace schodišťových podstupnic v do 200 mm</t>
  </si>
  <si>
    <t>-1879429670</t>
  </si>
  <si>
    <t>Příprava podkladu penetrace vodou ředitelná na savý podklad (válečkováním) ředěná v poměru 1:3 schodišť podstupnic, výšky do 200 mm</t>
  </si>
  <si>
    <t>https://podminky.urs.cz/item/CS_URS_2021_01/776121221</t>
  </si>
  <si>
    <t>59</t>
  </si>
  <si>
    <t>776121311</t>
  </si>
  <si>
    <t>Vodou ředitelná penetrace savého podkladu povlakových podlah ředěná v poměru 1:1</t>
  </si>
  <si>
    <t>-1199212050</t>
  </si>
  <si>
    <t>Příprava podkladu penetrace vodou ředitelná na savý podklad (válečkováním) ředěná v poměru 1:1 podlah</t>
  </si>
  <si>
    <t>https://podminky.urs.cz/item/CS_URS_2021_01/776121311</t>
  </si>
  <si>
    <t>60</t>
  </si>
  <si>
    <t>776141-PC01</t>
  </si>
  <si>
    <t>Vyrovnání podkladu povlakových podlah samonivelační sádrovou stěrkou tl 2 mm vč. penetrace (viz pozn. k položce)</t>
  </si>
  <si>
    <t>-1267743077</t>
  </si>
  <si>
    <t>https://podminky.urs.cz/item/CS_URS_2021_01/776141-PC01</t>
  </si>
  <si>
    <t xml:space="preserve">Poznámka k položce:_x000D_
samonivelační sádrová stěrka:_x000D_
syntetická sádrová samonivelační stěrka se zpevňujícími vlákny (zajišťují zpevnění bez nutnosti použití zpevňující rohože) vhodná pro problematické podklady ve spojení s elastickými krytinami pro vnitřní prostředí, přemosťující trhliny_x000D_
penetrační nátěr:_x000D_
syntetická pryskyřičná disperze sloužící ke snížení savosti, zvýšení adheze a ochraně sádrových podkladů proti vlhkosti, bez obsahu rozpouštědel, odolná proti saponifikaci_x000D_
</t>
  </si>
  <si>
    <t>72,61                         "skladba PA.2/1</t>
  </si>
  <si>
    <t>61</t>
  </si>
  <si>
    <t>776142112</t>
  </si>
  <si>
    <t>Vyrovnání schodišťových stupnic š do 300 samonivelační stěrkou min pevnosti 35 MPa tl 5 mm</t>
  </si>
  <si>
    <t>1097303460</t>
  </si>
  <si>
    <t>Příprava podkladu vyrovnání samonivelační stěrkou schodišť stupnic, šířky do 300 mm min.pevnosti 35 MPa, tloušťky přes 3 do 5 mm</t>
  </si>
  <si>
    <t>https://podminky.urs.cz/item/CS_URS_2021_01/776142112</t>
  </si>
  <si>
    <t>62</t>
  </si>
  <si>
    <t>776143113</t>
  </si>
  <si>
    <t>Tmelení schodišťových podstupnic v do 200 mm stěrkou tl 8 mm</t>
  </si>
  <si>
    <t>1394853135</t>
  </si>
  <si>
    <t>Příprava podkladu tmelení schodišť podstupnic, výšky do 200 mm stěrka tloušťky přes 5 do 8 mm</t>
  </si>
  <si>
    <t>https://podminky.urs.cz/item/CS_URS_2021_01/776143113</t>
  </si>
  <si>
    <t>63</t>
  </si>
  <si>
    <t>776201814</t>
  </si>
  <si>
    <t>Demontáž povlakových podlahovin volně položených podlepených páskou</t>
  </si>
  <si>
    <t>111110703</t>
  </si>
  <si>
    <t>https://podminky.urs.cz/item/CS_URS_2021_01/776201814</t>
  </si>
  <si>
    <t>148,72               "skladba SBP2 - PVC</t>
  </si>
  <si>
    <t>11,00                  "skladba SBP5 - PVC</t>
  </si>
  <si>
    <t>11,00                  "skladba SBP5 - koberec</t>
  </si>
  <si>
    <t>287,19               "skladba SBP2</t>
  </si>
  <si>
    <t>64</t>
  </si>
  <si>
    <t>77622-PC01</t>
  </si>
  <si>
    <t>Povlaková krytina PVC s PUR tl. 2,5mm lepená (viz pozn. k položce) vč. PVC soklíku</t>
  </si>
  <si>
    <t>-176776514</t>
  </si>
  <si>
    <t>Poznámka k položce:_x000D_
povlaková krytina PVC s PUR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13 501- 1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 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spojů._x000D__x000D_
lepidlo: 1-komponentní, disperzní lepidlo bez rozpouštědel, s vysokou počáteční přídržností, k lepení podlahových krytin z PVC_x000D_
Sokl bude tvořen soklovou lištou z měkčeného PVC 50/12mm, který bude nalepen jen na sádrokartonové nebo omítnané stěny. U železobetonových stěn, nosných sloupů, prosklených příček a skleněných obkladů bude podlaha bez soklu, spára mazi podlahou a stěnou bude vytmelena v barvě podlahové krytiny.Konkrétní barevný odstín určí na základě vzorků architekt (atelier-r)._x000D_</t>
  </si>
  <si>
    <t>na prořez je nutné počítat 10% !!!</t>
  </si>
  <si>
    <t>65</t>
  </si>
  <si>
    <t>77622-PC01.1</t>
  </si>
  <si>
    <t xml:space="preserve">Povlaková krytina PVC s PUR tl. 2,5mm lepená (viz pozn. k položce) vč. úpravy u stěn </t>
  </si>
  <si>
    <t>-557090799</t>
  </si>
  <si>
    <t xml:space="preserve">Poznámka k položce:_x000D_
povlaková krytina PVC s PUR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13 501- 1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 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spojů._x000D__x000D_
lepidlo: 1-komponentní, disperzní lepidlo bez rozpouštědel, s vysokou počáteční přídržností, k lepení podlahových krytin z PVC_x000D_
sokl:_x000D_
Podlaha bude provedena bez soklu, PVC bude precizně dotaženo až ke stěnové konstrukci. Zbylá spára bude vyčištěna a u povrchu vyplněna trvale pružným tmelem v barvě odpovídající barvě nášlapné vrstvy podlahy. </t>
  </si>
  <si>
    <t>66</t>
  </si>
  <si>
    <t>776261-PC01</t>
  </si>
  <si>
    <t>M+D kaučuková homogenní profilovaná podlahová krytina lepená  (viz pozn. k položce) vč. úpravy kolem stěn</t>
  </si>
  <si>
    <t>-1437428407</t>
  </si>
  <si>
    <t>M+D kaučuková homogenní profilovaná podlahová krytina lepená (viz pozn. k položce) vč. úpravy kolem stěn</t>
  </si>
  <si>
    <t>Poznámka k položce:_x000D_
kaučuková podlahová krytina_x000D_
vysoce odolná homogenní elastická kaučuková podlahová krytina o tloušťce 3,2mm skládaná ze 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podlahy._x000D_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</si>
  <si>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na prořez je započítáno  5%</t>
  </si>
  <si>
    <t xml:space="preserve">viz tabulka podlah - skladba PD.4/1 </t>
  </si>
  <si>
    <t>28,25                   "mezipodesty schodiště</t>
  </si>
  <si>
    <t>67</t>
  </si>
  <si>
    <t>77636-PC01</t>
  </si>
  <si>
    <t>M+D - kaučuková homogenní profilovaná podlahová krytina na schodišťové stupně stupnic, výšky do 300 mm (viz pozn. k položce) vč. úpravy kolem stěn</t>
  </si>
  <si>
    <t>-398772600</t>
  </si>
  <si>
    <t>Poznámka k položce:_x000D_
kaučuková podlahová krytina:_x000D_
vysoce odolná homogenní elastická kaučuková podlahová krytina o tloušťce 3,2mm skládaná ze_x000D_
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schodišťové hrany budou řešeny pomocí systémových kaučukových schodových hran 45x50mm ve shodném barevném odstínu_x000D_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</si>
  <si>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68</t>
  </si>
  <si>
    <t>77636-PC02</t>
  </si>
  <si>
    <t>M+D - kaučuková homogenní profilovaná podlahová krytina na schodišťové stupně podstupnic, výšky do 200 mm vč. úpravy kolem stěn</t>
  </si>
  <si>
    <t>1485253470</t>
  </si>
  <si>
    <t>Poznámka k položce:_x000D_
kaučuková podlahová krytina_x000D_
vysoce odolná homogenní elastická kaučuková podlahová krytina o tloušťce 3,2mm skládaná ze_x000D_
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schodišťové hrany budou řešeny pomocí systémových kaučukových schodových hran 45x50mm ve shodném barevném odstínu_x000D_
lepidlo_x000D_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</si>
  <si>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69</t>
  </si>
  <si>
    <t>77643-PC01</t>
  </si>
  <si>
    <t>M+D schodišťových hran - systémové kaučukové schodové hrany 45x50mm ve shodném barevném odstínu lepené</t>
  </si>
  <si>
    <t>-252121780</t>
  </si>
  <si>
    <t>na prořez počítat 10%</t>
  </si>
  <si>
    <t>70</t>
  </si>
  <si>
    <t>998776203</t>
  </si>
  <si>
    <t>Přesun hmot procentní pro podlahy povlakové v objektech v do 24 m</t>
  </si>
  <si>
    <t>%</t>
  </si>
  <si>
    <t>-1103772132</t>
  </si>
  <si>
    <t>Přesun hmot pro podlahy povlakové stanovený procentní sazbou (%) z ceny vodorovná dopravní vzdálenost do 50 m v objektech výšky přes 12 do 24 m</t>
  </si>
  <si>
    <t>https://podminky.urs.cz/item/CS_URS_2021_01/998776203</t>
  </si>
  <si>
    <t>777</t>
  </si>
  <si>
    <t>Podlahy lité</t>
  </si>
  <si>
    <t>71</t>
  </si>
  <si>
    <t>777111111</t>
  </si>
  <si>
    <t>Vysátí podkladu před provedením lité podlahy</t>
  </si>
  <si>
    <t>-1431600241</t>
  </si>
  <si>
    <t>Příprava podkladu před provedením litých podlah vysátí</t>
  </si>
  <si>
    <t>https://podminky.urs.cz/item/CS_URS_2021_01/777111111</t>
  </si>
  <si>
    <t>viz tabulka podlah - skladba PB.1/1</t>
  </si>
  <si>
    <t>7,69+7,69          "1.PP - m.č. 0.13, 0.14</t>
  </si>
  <si>
    <t>72</t>
  </si>
  <si>
    <t>777141111</t>
  </si>
  <si>
    <t>Vyrovnání podkladu povlakových podlah samonivelační stěrkou na cementové potěry pevnosti 25 MPa tl 3 mm vč. penetrace (viz pozn. k položce)</t>
  </si>
  <si>
    <t>635739771</t>
  </si>
  <si>
    <t>Poznámka k položce:_x000D_
vysoce tekutá čerpatelná samonivelační podlahová stěrka na bázi cementu, s vysokou provozní zátěží pro tloušťku vrstvy 3-30mm_x000D_
penetrační nátěr:_x000D_
1-komponentní, vodou ředitelná akrylátová disperze, vhodná jako penetrace minerálních podkladů před nanesením cementové stěrky; nízkovizkózní, s nízkým obsahem VOC</t>
  </si>
  <si>
    <t>73</t>
  </si>
  <si>
    <t>77752-PC01</t>
  </si>
  <si>
    <t>Krycí polyuretanová stěrka tloušťky do 2 mm dekorativní lité podlahy vč. úpravy kolem stěn</t>
  </si>
  <si>
    <t>-2088161410</t>
  </si>
  <si>
    <t>Poznámka k položce:_x000D_
polyuretanová samonivelační stěrka_x000D_
se součinitelem smykového tření &gt;= 0,5 dle ČSN 744505_x000D_
- penetrační nátěr (primer): 2-komponentní nízkoviskózní epoxidová pryskyřice, bez rozpouštědel_x000D_
- základní vrstva: 2-komponentní, samonivelační, pružný materiál na bázi polyuretanové pryskyřice, bez rozpouštědel, s velmi nízkým obsahem VOC, překlenující trhliny, určený na beton a cementové podklady_x000D_
- uzavírací nátěr: 2-komponentní polyuretanová barevná pečetící vrstva s matným vzhledem, odolná vůči UV záření, s nízkým obsahem VOC, na bázi vody, odpovídá požadavkům EN 13813 a 1504-2_x000D_
- kročejový útlum: 2dB (EN ISO 140-8); reakce na oheň: Bfl s1 (EN 13 501-1); protiskluznost:_x000D_
R10/R11 (DIN 51130); odolnost vůči bodovému zatížení: 0,05mm (EN 433); odolnost vůči_x000D_
opotřebení: třída P (EN 660-2:1999); stálost barev: hodnocení 8 (ISO 105-B02); odolnost proti_x000D_
mnoha chemikáliím_x000D_
- barevný odstín - odstín bude upřesněn architektem na stavbě, příplatková barva_x000D_
sokl:_x000D_
Podlaha bude provedena bez soklu, stěrka bude precizně dotažena až ke stěnové konstrukci. Zbylá spára bude vyčištěna a u povrchu vyplněna trvale pružným tmelem v barvě odpovídající barvě nášlapné vrstvy podlahy._x000D_</t>
  </si>
  <si>
    <t>74</t>
  </si>
  <si>
    <t>998777203</t>
  </si>
  <si>
    <t>Přesun hmot procentní pro podlahy lité v objektech v do 24 m</t>
  </si>
  <si>
    <t>1168442052</t>
  </si>
  <si>
    <t>Přesun hmot pro podlahy lité stanovený procentní sazbou (%) z ceny vodorovná dopravní vzdálenost do 50 m v objektech výšky přes 12 do 24 m</t>
  </si>
  <si>
    <t>https://podminky.urs.cz/item/CS_URS_2021_01/998777203</t>
  </si>
  <si>
    <t>787</t>
  </si>
  <si>
    <t>Dokončovací práce - zasklívání</t>
  </si>
  <si>
    <t>75</t>
  </si>
  <si>
    <t>787_07/SkLI</t>
  </si>
  <si>
    <t>M+D prosklená příčka s jednokřídlými dveřmi a požární odolností 2090x3030mm- viz tabulka skleněných prvků</t>
  </si>
  <si>
    <t>-1321302111</t>
  </si>
  <si>
    <t>Poznámka k položce:_x000D_
rozměr:2 090 x 3 030mm;jednokřídlé dveře - 1 010 x 2 500mm_x000D_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</si>
  <si>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76</t>
  </si>
  <si>
    <t>787_08/SkLI</t>
  </si>
  <si>
    <t>M+D prosklená příčka s jednokřídlými dveřmi a požární odolností 2090x2830mm- viz tabulka skleněných prvků</t>
  </si>
  <si>
    <t>1234305959</t>
  </si>
  <si>
    <t>Poznámka k položce:_x000D_
rozměr:2 090 x 2 830mm;jednokřídlé dveře - 1 010 x 2 400mm_x000D_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</si>
  <si>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77</t>
  </si>
  <si>
    <t>787_09/SkLI</t>
  </si>
  <si>
    <t>M+D prosklená příčka s jednokřídlými dveřmi a požární odolností 1950x2430mm- viz tabulka skleněných prvků</t>
  </si>
  <si>
    <t>-187255018</t>
  </si>
  <si>
    <t>Poznámka k položce:_x000D_
rozměr:1 950 x 2 430mm;jednokřídlé dveře - 1 010 x 2 380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</si>
  <si>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</t>
  </si>
  <si>
    <t>787_10/SkLI</t>
  </si>
  <si>
    <t>M+D prosklená příčka s jednokřídlými dveřmi 2090x2830mm - viz tabulka skleněných prvků</t>
  </si>
  <si>
    <t>-159964897</t>
  </si>
  <si>
    <t>Poznámka k položce:_x000D_
rozměr:2 090 x 2 830mm;jednokřídlé dveře - 1 010 x 2 100mm_x000D_
materiál/profil:obvodový rám: systémový ocelový profil + jednoduché zasklení - pohled. šířka max. 50mm/hloubka max. 60mm_x000D_
dveřní křídlo: systémový ocelový profil + jednoduché zasklení - pohled. šířka max. 70mm,_x000D_
hloubka max. 60mm_x000D_
uchycení: pomocná ocelová konstrukce v podhledu pro kotvení k nosné konstrukci_x000D_
kování: klika/klika (viz. úvodní list) se samostatnou oválnou rozetou pro kliku a zámek,_x000D_
elektromagnetický otvírač s blokací střelky (dodávka slaboproudu), navařovací panty,_x000D_
zarážka dveř. křídla, skrytý samozavírač integrovaný do rámu; zámek s panikovou funkcí a_x000D_
designovou klikou, bezpečnostní vložka v systému generálního klíče, klika: koule_x000D_
zasklení: jednoduché tvrzené sklo_x000D_
povrchová úprava:komaxit v barvě RAL (tmavě šedá, konkrétní odstín bude upřesněn architektem_x000D_
(atelier-r);kování: broušená ocel;klika: nerez_x000D_
požár.odolnost:_x000D_
základní popis:Systémové jednokřídlé transparentní dveře, bez požární odolnosti, jenž svým vzhledem odpovídají ostatním protipožárním dveřím v objektu (viz. SkL08, SkL09...). Součástí dveří je montáž a vedení kabeláže k el. magnetickému otvírači dveří, který je umístěn v zárubni_x000D_
(součást slaboproud). Rám dveří zapušten 25mm do zdiva na obou stranách (viz. detail uchycení v rámci ostění) a 25mm nad podhledem (viz. detail uchycení v rámci podhledu).Dveřní křídlo - ocelový rám s transparentní výplní - jednoduché trvzené sklo.Součástí dveří je padací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</si>
  <si>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79</t>
  </si>
  <si>
    <t>787_11/SkLI</t>
  </si>
  <si>
    <t>M+D prosklená příčka s jednokřídlými dveřmi a požární odolností 1880x3030mm- viz tabulka skleněných prvků</t>
  </si>
  <si>
    <t>-1235627903</t>
  </si>
  <si>
    <t>Poznámka k položce:_x000D_
rozměr:1 880 x 3 030mm;jednokřídlé dveře - 1 010 x 2 500mm_x000D_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</si>
  <si>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80</t>
  </si>
  <si>
    <t>787_17/SkLI</t>
  </si>
  <si>
    <t>M+D prosklená příčka s jednokřídlými dveřmi 2090x3030mm - viz tabulka skleněných prvků</t>
  </si>
  <si>
    <t>30107048</t>
  </si>
  <si>
    <t>Poznámka k položce:_x000D_
rozměr:2 090 x 3 030mm;jednokřídlé dveře - 1 010 x 2 500mm_x000D_
materiál/profil:obvodový rám: systémový ocelový profil + jednoduché zasklení - pohled. šířka max. 50mm/;hloubka max. 60mm_x000D_
dveřní křídlo: systémový ocelový profil + jednoduché zasklení - pohled. šířka max. 70mm,_x000D_
hloubka max. 60mm_x000D_
uchycení: pomocná ocelová konstrukce v podhledu pro kotvení k nosné konstrukci_x000D_
kování: klika/klika (viz. úvodní list) se samostatnou oválnou rozetou pro kliku a zámek,_x000D_
navařovací panty, zarážka dveř. křídla, skrytý samozavírač integrovaný do rámu; zámek s_x000D_
panikovou funkcí a designovou klikou, bezpečnostní vložka v systému generálního klíče_x000D_
zasklení: jednoduché tvrzené sklo_x000D_
povrchová úprava:komaxit v barvě RAL (tmavě šedá, konkrétní odstín bude upřesněn architektem_x000D_
(atelier-r);kování: broušená ocel_x000D_
umístění:_x000D_
základní popis:Systémové jednokřídlé transparentní dveře, bez požární odolnosti, jenž svým vzhledem odpovídají ostatním protipožárním dveřím v objektu. Rám dveří zapušten 25mm do zdiva na obou stranách (viz. detail uchycení v rámci ostění) a 40mm nad podhledem (viz. detail_x000D_
uchycení v rámci podhledu).Dveřní křídlo - ocelový rám s transparentní výplní - jednoduché trvzené sklo.Součástí dveří je padací prahová lišta - mechanický systém.dveře budou vybaveny_x000D_
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</si>
  <si>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799</t>
  </si>
  <si>
    <t>Ostatní</t>
  </si>
  <si>
    <t>81</t>
  </si>
  <si>
    <t>799_14/OsI</t>
  </si>
  <si>
    <t>M+D interiérový obklad dveřního otvoru 970/2970mm hl.1000mm - viz tabulky ostatních prvků</t>
  </si>
  <si>
    <t>-892536276</t>
  </si>
  <si>
    <t>Poznámka k položce:_x000D_
rozměr:rozměr otvoru:výška - 2970mm;šířka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970x1020mm,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</si>
  <si>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82</t>
  </si>
  <si>
    <t>799_15/OsI</t>
  </si>
  <si>
    <t>M+D interiérový obklad dveřního otvoru 1390/2970mm hl.1000mm - viz tabulky ostatních prvků</t>
  </si>
  <si>
    <t>1806012342</t>
  </si>
  <si>
    <t>Poznámka k položce:_x000D_
rozměr:rozměr otvoru:výška - 2970mm;šířka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</si>
  <si>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83</t>
  </si>
  <si>
    <t>799_16/OsI</t>
  </si>
  <si>
    <t>-467096063</t>
  </si>
  <si>
    <t>M+D interiérový obklad dveřního otvoru 1390/2370mm hl.1150mm - viz tabulky ostatních prvků</t>
  </si>
  <si>
    <t>Poznámka k položce:_x000D_
rozměr:rozměr otvoru:výška - 2370mm;šířka - 1390mm;hloubka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1020x2354mm a 994x2354mm, budou lepeny k omítce a k ocelové konstrukci. Případná nerovnost ocelových profilů bude vyrovnána pomocným 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</si>
  <si>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84</t>
  </si>
  <si>
    <t>799_17/OsI</t>
  </si>
  <si>
    <t>M+D interiérový obklad dveřního otvoru 1390/2770mm hl.1000mm - viz tabulky ostatních prvků</t>
  </si>
  <si>
    <t>1441635916</t>
  </si>
  <si>
    <t>Poznámka k položce:_x000D_
rozměr:rozměr otvoru:výška - 2770mm;šířka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1020x2754mm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</si>
  <si>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85</t>
  </si>
  <si>
    <t>799_18/OsI</t>
  </si>
  <si>
    <t>M+D interiérový obklad dveřního otvoru 970/2770mm hl.1000mm - viz tabulky ostatních prvků</t>
  </si>
  <si>
    <t>1366063190</t>
  </si>
  <si>
    <t>Poznámka k položce:_x000D_
rozměr:rozměr otvoru:výška - 2770mm;šířka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970x1020mm, bude lepena k protipožárnímu sádrokartonovému podkladu. Boční desky, o rozměrech 1020x2754mm a 994x2754mm,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</si>
  <si>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21-SO041-01.2 - d.1.2 konstrukční řešení - 1. Etapa</t>
  </si>
  <si>
    <t>310238411</t>
  </si>
  <si>
    <t>Zazdívka otvorů pl do 1 m2 ve zdivu nadzákladovém cihlami pálenými na MC</t>
  </si>
  <si>
    <t>-1742144631</t>
  </si>
  <si>
    <t>Zazdívka otvorů ve zdivu nadzákladovém cihlami pálenými plochy přes 0,25 m2 do 1 m2 na maltu cementovou</t>
  </si>
  <si>
    <t>https://podminky.urs.cz/item/CS_URS_2021_01/310238411</t>
  </si>
  <si>
    <t>0,40*3,00*0,65             "viz překlady P6</t>
  </si>
  <si>
    <t>310239211</t>
  </si>
  <si>
    <t>Zazdívka otvorů pl do 4 m2 ve zdivu nadzákladovém cihlami pálenými na MVC</t>
  </si>
  <si>
    <t>-639467356</t>
  </si>
  <si>
    <t>Zazdívka otvorů ve zdivu nadzákladovém cihlami pálenými plochy přes 1 m2 do 4 m2 na maltu vápenocementovou</t>
  </si>
  <si>
    <t>https://podminky.urs.cz/item/CS_URS_2021_01/310239211</t>
  </si>
  <si>
    <t>půdorys 5.NP</t>
  </si>
  <si>
    <t>0,30*0,65*2,10             "viz překlad P6.2</t>
  </si>
  <si>
    <t>317944321</t>
  </si>
  <si>
    <t>Válcované nosníky do č.12 dodatečně osazované do připravených otvorů</t>
  </si>
  <si>
    <t>-1186644525</t>
  </si>
  <si>
    <t>Válcované nosníky dodatečně osazované do připravených otvorů bez zazdění hlav do č. 12</t>
  </si>
  <si>
    <t>https://podminky.urs.cz/item/CS_URS_2021_01/317944321</t>
  </si>
  <si>
    <t>1,40*19,90*2/1000                        "překlady P2.1 - HEA 120</t>
  </si>
  <si>
    <t>1,42*19,90*3*2/1000                  "překlady P2 - HEA 120</t>
  </si>
  <si>
    <t>1,36*19,90*3*5/1000                  "překlady P6 - HEA 120</t>
  </si>
  <si>
    <t>1,50*19,90*3*1/1000                 "překlady P8 - HEA 120</t>
  </si>
  <si>
    <t>1,42*19,90*3*1/1000                  "překlady P2 - HEA 120</t>
  </si>
  <si>
    <t>1,36*19,90*3*4/1000                  "překlady P6 - HEA 120</t>
  </si>
  <si>
    <t>1,36*19,90*3*1/1000                  "překlady P6 - HEA 120</t>
  </si>
  <si>
    <t>1,393*0,05</t>
  </si>
  <si>
    <t>317944323</t>
  </si>
  <si>
    <t>Válcované nosníky č.14 až 22 dodatečně osazované do připravených otvorů</t>
  </si>
  <si>
    <t>-1694255113</t>
  </si>
  <si>
    <t>Válcované nosníky dodatečně osazované do připravených otvorů bez zazdění hlav č. 14 až 22</t>
  </si>
  <si>
    <t>https://podminky.urs.cz/item/CS_URS_2021_01/317944323</t>
  </si>
  <si>
    <t>1,79*24,70*3*3/1000                    "překlady P5 - HEA 140</t>
  </si>
  <si>
    <t>1,90*15,80*2*1/1000                    "překlad P7.2 - IPE 160</t>
  </si>
  <si>
    <t>1,90*15,80*1*1/1000                    "překlad P7.2 - IPE 160</t>
  </si>
  <si>
    <t>2,53*26,20*2*2/1000                   "překlady P21 - IPE 220</t>
  </si>
  <si>
    <t>2,53*26,20*2*1/1000                   "překlady P21 - IPE 220</t>
  </si>
  <si>
    <t>1,79*24,70*3*9/1000                    "překlady P5 - HEA 140</t>
  </si>
  <si>
    <t>1,85*24,70*3*3/1000                    "překlady P7 - HEA 140</t>
  </si>
  <si>
    <t>1,79*24,70*3*10/1000                    "překlady P5 - HEA 140</t>
  </si>
  <si>
    <t>1,85*24,70*3*4/1000                    "překlady P7 - HEA 140</t>
  </si>
  <si>
    <t>1,85*24,70*2*1/1000                    "překlad P7.2 - HEA 140</t>
  </si>
  <si>
    <t>1,79*24,70*3*7/1000                    "překlady P5 - HEA 140</t>
  </si>
  <si>
    <t>1,85*24,70*3*5/1000                    "překlady P7 - HEA 140</t>
  </si>
  <si>
    <t>1,30*12,90*2*2/1000                   "překlady P6.2 - IPE 140</t>
  </si>
  <si>
    <t>1,90*15,80*2*1/1000                   "překlad P7.2 - IPE 160</t>
  </si>
  <si>
    <t>6,595*0,05</t>
  </si>
  <si>
    <t>349231811.1</t>
  </si>
  <si>
    <t>Přizdívka ostění z cihel tl do 150 mm</t>
  </si>
  <si>
    <t>375288161</t>
  </si>
  <si>
    <t>Přizdívka z cihel ostění ve vybouraných otvorech, s vysekáním kapes pro zavázaní přes 80 do 150 mm</t>
  </si>
  <si>
    <t>0,65*3,00*4            "viz překlad P6</t>
  </si>
  <si>
    <t>0,66*3,00*2            "viz překlad P6</t>
  </si>
  <si>
    <t>0,65*2,85                "viz překlad P6</t>
  </si>
  <si>
    <t>349231821.1</t>
  </si>
  <si>
    <t>Přizdívka ostění z cihel tl do 300 mm</t>
  </si>
  <si>
    <t>-12189603</t>
  </si>
  <si>
    <t>Přizdívka z cihel ostění ve vybouraných otvorech, s vysekáním kapes pro zavázaní přes 150 do 300 mm</t>
  </si>
  <si>
    <t>0,67*3,265             "viz rám R5</t>
  </si>
  <si>
    <t>0,67*3,265            "viz překlad P8</t>
  </si>
  <si>
    <t>0,67*3,265             "viz překlad P8</t>
  </si>
  <si>
    <t>0,66*3,00                "viz překlad P8</t>
  </si>
  <si>
    <t>95396-PC02</t>
  </si>
  <si>
    <t>M+D ocelové dveřní rámy (ocel S235) vyztužení vnitřních zdí SB vč. vyklínování, zakotvení a podlití</t>
  </si>
  <si>
    <t>kg</t>
  </si>
  <si>
    <t>2132354305</t>
  </si>
  <si>
    <t>Poznámka k položce:_x000D_
- provedení viz konstrukční část-  půdorysy jednotlivých poodlaží</t>
  </si>
  <si>
    <t>půddorys 1.NP</t>
  </si>
  <si>
    <t>2298,00                "rám R1 - 3x</t>
  </si>
  <si>
    <t>558,00                    "rám R2</t>
  </si>
  <si>
    <t>3031,00                  "rám R3 - 4x</t>
  </si>
  <si>
    <t>566,00                    "rám R5</t>
  </si>
  <si>
    <t>766,00                   "rám R1</t>
  </si>
  <si>
    <t>558,00                  "rám R2</t>
  </si>
  <si>
    <t>966,00                  "rám R8</t>
  </si>
  <si>
    <t>8743,00*0,10</t>
  </si>
  <si>
    <t>967031132</t>
  </si>
  <si>
    <t>Přisekání rovných ostění v cihelném zdivu na MV nebo MVC</t>
  </si>
  <si>
    <t>1092750689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</si>
  <si>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</si>
  <si>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https://podminky.urs.cz/item/CS_URS_2021_01/967031132</t>
  </si>
  <si>
    <t>0,78*2,40*2*3                 "viz překlady P5</t>
  </si>
  <si>
    <t>0,34*2,40*2                      "viz překlad P7.2</t>
  </si>
  <si>
    <t>0,20*2,40*2                      "viz překlad P7.2</t>
  </si>
  <si>
    <t>0,58*2,40*2                     "viz překlad P21</t>
  </si>
  <si>
    <t>0,50*2,40*2                     "viz překlad P21</t>
  </si>
  <si>
    <t>0,28*3,00*2                     "viz překlad P2.1</t>
  </si>
  <si>
    <t>0,30*3,04*2                     "viz překlad P21</t>
  </si>
  <si>
    <t>0,65*3,00*2             "viz překlady P2</t>
  </si>
  <si>
    <t>0,66*3,00*2             "viz překlady P2</t>
  </si>
  <si>
    <t>0,65*3,00*2*5            "viz překlady P5</t>
  </si>
  <si>
    <t>0,65*3,00*2*5                "viz překlad P6</t>
  </si>
  <si>
    <t>0,66*3,00*2*3               "viz překlad P7</t>
  </si>
  <si>
    <t>0,67*3,265*2               "viz překlad P8</t>
  </si>
  <si>
    <t>0,35*3,04*2               "viz překlad P21</t>
  </si>
  <si>
    <t>0,66*3,00*2               "viz překlad P2</t>
  </si>
  <si>
    <t>0,66*3,00*2*10       "viz překlady P5</t>
  </si>
  <si>
    <t>0,66*3,00*2*4          "viz překlady P6</t>
  </si>
  <si>
    <t>0,66*3,00*2*4           "viz překlad P7</t>
  </si>
  <si>
    <t>0,66*3,265*2             "viz překlad P8</t>
  </si>
  <si>
    <t>0,65*2,80*2*7             "viz překlad P5</t>
  </si>
  <si>
    <t>0,65*2,80*2*1           "viz překlady P6</t>
  </si>
  <si>
    <t>0,66*2,80*2*5             "viz překlady P7</t>
  </si>
  <si>
    <t>0,66*3,00*2                 "viz překlad P8</t>
  </si>
  <si>
    <t>0,35*2,84*2                 "viz překlad P21</t>
  </si>
  <si>
    <t>0,30*3,00*2*2             "viz překlad P6.2</t>
  </si>
  <si>
    <t>0,30*3,00*2*1             "viz překlad P7.2</t>
  </si>
  <si>
    <t>967031732</t>
  </si>
  <si>
    <t>Přisekání plošné zdiva z cihel pálených na MV nebo MVC tl do 100 mm</t>
  </si>
  <si>
    <t>-1011266895</t>
  </si>
  <si>
    <t>Přisekání (špicování) plošné nebo rovných ostění zdiva z cihel pálených plošné, na maltu vápennou nebo vápenocementovou, tl. na maltu vápennou nebo vápenocementovou, tl. do 100 mm</t>
  </si>
  <si>
    <t>https://podminky.urs.cz/item/CS_URS_2021_01/967031732</t>
  </si>
  <si>
    <t>0,30*3,00                     "viz překlad P7.2</t>
  </si>
  <si>
    <t>971033471</t>
  </si>
  <si>
    <t>Vybourání otvorů ve zdivu cihelném pl do 0,25 m2 na MVC nebo MV tl do 750 mm</t>
  </si>
  <si>
    <t>-614203501</t>
  </si>
  <si>
    <t>Vybourání otvorů ve zdivu základovém nebo nadzákladovém z cihel, tvárnic, příčkovek z cihel pálených na maltu vápennou nebo vápenocementovou plochy do 0,25 m2, tl. do 750 mm</t>
  </si>
  <si>
    <t>https://podminky.urs.cz/item/CS_URS_2021_01/971033471</t>
  </si>
  <si>
    <t>1                  "viz překlad P6 - 830x150mm</t>
  </si>
  <si>
    <t>971033541</t>
  </si>
  <si>
    <t>Vybourání otvorů ve zdivu cihelném pl do 1 m2 na MVC nebo MV tl do 300 mm</t>
  </si>
  <si>
    <t>-1432146346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</si>
  <si>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</si>
  <si>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https://podminky.urs.cz/item/CS_URS_2021_01/971033541</t>
  </si>
  <si>
    <t>0,34*1,50*2,40               "viz překlad P7.2</t>
  </si>
  <si>
    <t>-0,34*1,50*2,07</t>
  </si>
  <si>
    <t>0,20*1,50*2,40                  "dtto</t>
  </si>
  <si>
    <t>-0,20*1,50*2,07</t>
  </si>
  <si>
    <t>0,28*1,02*3,00                    "viz překlad P2.1</t>
  </si>
  <si>
    <t>-0,28*0,91*2,17</t>
  </si>
  <si>
    <t>0,30*0,90*3,00*2                 "viz překlad P6.2</t>
  </si>
  <si>
    <t>-0,30*0,70*2,10*2</t>
  </si>
  <si>
    <t>971033561</t>
  </si>
  <si>
    <t>Vybourání otvorů ve zdivu cihelném pl do 1 m2 na MVC nebo MV tl do 600 mm</t>
  </si>
  <si>
    <t>-738615824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</si>
  <si>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</si>
  <si>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https://podminky.urs.cz/item/CS_URS_2021_01/971033561</t>
  </si>
  <si>
    <t>0,50*1,10*2,40                 "překlad P21</t>
  </si>
  <si>
    <t>-0,50*1,10*2,07</t>
  </si>
  <si>
    <t>971033581</t>
  </si>
  <si>
    <t>Vybourání otvorů ve zdivu cihelném pl do 1 m2 na MVC nebo MV tl do 900 mm</t>
  </si>
  <si>
    <t>-1229240756</t>
  </si>
  <si>
    <t>Vybourání otvorů ve zdivu základovém nebo nadzákladovém z cihel, tvárnic, příčkovek z cihel pálených na maltu vápennou nebo vápenocementovou plochy do 1 m2, tl. do 900 mm</t>
  </si>
  <si>
    <t>0,78*1,39*2,40*3         "viz překlady P5</t>
  </si>
  <si>
    <t>-0,78*1,02*2,11*3</t>
  </si>
  <si>
    <t>0,65*1,02*3,00             "viz překlady P2</t>
  </si>
  <si>
    <t>-0,65*0,99*2,03</t>
  </si>
  <si>
    <t>0,66*1,02*3,00             "viz překlady P2</t>
  </si>
  <si>
    <t>-0,66*1,11*2,15</t>
  </si>
  <si>
    <t>0,65*0,97*3,00*5                "viz překlad P6</t>
  </si>
  <si>
    <t>-0,65*0,91*2,18*5</t>
  </si>
  <si>
    <t>0,66*1,02*3,00                "viz překlad P2</t>
  </si>
  <si>
    <t>-0,66*0,70*2,05</t>
  </si>
  <si>
    <t>0,66*0,97*3,00*3           "viz překlady P6</t>
  </si>
  <si>
    <t>-0,66*1,10*2,18*3</t>
  </si>
  <si>
    <t>0,66*0,97*2,80               "viz překlad P6</t>
  </si>
  <si>
    <t>-0,66*1,10*2,17</t>
  </si>
  <si>
    <t>2145297778</t>
  </si>
  <si>
    <t>pro osazení ocelových dveřních rámů - vyztužení vnitřních zdí</t>
  </si>
  <si>
    <t>schema viz půdorys 1.NP</t>
  </si>
  <si>
    <t>0,66*1,45*1,52                     "rám R1 - nadpraží</t>
  </si>
  <si>
    <t>0,66*1,45*1,37*2                "dtto</t>
  </si>
  <si>
    <t>0,66*1,45*2,06                    "rám R1 - zvětšení otvoru</t>
  </si>
  <si>
    <t>-0,66*1,10*2,06</t>
  </si>
  <si>
    <t>0,66*1,45*2,20*2               "dtto</t>
  </si>
  <si>
    <t>-0,66*1,09*2,20</t>
  </si>
  <si>
    <t>0,66*1,02*1,38                    "rám R2 - nadpraží</t>
  </si>
  <si>
    <t>0,66*1,02*1,40*3               "rám R3 - nadpraží</t>
  </si>
  <si>
    <t>0,66*1,39*2,18*3               "rám R3 - zvětšení otvoru</t>
  </si>
  <si>
    <t>-0,66*1,09*2,18*3</t>
  </si>
  <si>
    <t>0,66*1,39*3,58                    "rám R3 - vybourání otvoru</t>
  </si>
  <si>
    <t>0,66*1,095*1,40                   "rám R5 - nadpraží</t>
  </si>
  <si>
    <t>0,66*0,17*2,18                   "rám R5 - zvětšení otvoru</t>
  </si>
  <si>
    <t>schema viz půdorys 2.NP</t>
  </si>
  <si>
    <t>0,66*1,45*1,41                    "rám R1 - nadpraží</t>
  </si>
  <si>
    <t>0,66*1,45*2,17                    "rám R1 - zvětšení otvoru</t>
  </si>
  <si>
    <t>-0,66*1,09*2,17</t>
  </si>
  <si>
    <t>0,66*1,02*1,41                     "rám R2 - nadpraží</t>
  </si>
  <si>
    <t>0,66*1,02*2,17                    "rám R2 - zvětšení otvoru</t>
  </si>
  <si>
    <t>-0,66*0,93*2,17</t>
  </si>
  <si>
    <t>0,66*1,60*1,50                    "rám R8 - nadpraží</t>
  </si>
  <si>
    <t>0,66*1,60*2,08                    "rám R8 - zvětšení otvoru</t>
  </si>
  <si>
    <t>-0,66*0,90*2,08</t>
  </si>
  <si>
    <t>971033641</t>
  </si>
  <si>
    <t>Vybourání otvorů ve zdivu cihelném pl do 4 m2 na MVC nebo MV tl do 300 mm</t>
  </si>
  <si>
    <t>-35390496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</si>
  <si>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</si>
  <si>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https://podminky.urs.cz/item/CS_URS_2021_01/971033641</t>
  </si>
  <si>
    <t>0,30*2,04*3,04                     "překlad P21</t>
  </si>
  <si>
    <t>-0,30*1,76*2,05</t>
  </si>
  <si>
    <t>971033651</t>
  </si>
  <si>
    <t>Vybourání otvorů ve zdivu cihelném pl do 4 m2 na MVC nebo MV tl do 600 mm</t>
  </si>
  <si>
    <t>1163069647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</si>
  <si>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</si>
  <si>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https://podminky.urs.cz/item/CS_URS_2021_01/971033651</t>
  </si>
  <si>
    <t>0,58*1,90*2,40          "viz překlad P21</t>
  </si>
  <si>
    <t>-0,58*0,96*2,02</t>
  </si>
  <si>
    <t>0,35*2,04*3,04          "viz překlad P21</t>
  </si>
  <si>
    <t>-0,35*1,58*2,03</t>
  </si>
  <si>
    <t>0,35*2,04*3,04            "viz překlad P21</t>
  </si>
  <si>
    <t>-0,35*1,80*2,18</t>
  </si>
  <si>
    <t>0,35*2,04*2,84                 "překlad P21</t>
  </si>
  <si>
    <t>-0,35*1,80*2,16</t>
  </si>
  <si>
    <t>971033681</t>
  </si>
  <si>
    <t>Vybourání otvorů ve zdivu cihelném pl do 4 m2 na MVC nebo MV tl do 900 mm</t>
  </si>
  <si>
    <t>-2023982941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</si>
  <si>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</si>
  <si>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https://podminky.urs.cz/item/CS_URS_2021_01/971033681</t>
  </si>
  <si>
    <t>0,65*1,39*3,00*5            "viz překlady P5</t>
  </si>
  <si>
    <t>-0,65*1,11*2,19*5</t>
  </si>
  <si>
    <t>0,66*1,45*3,00*3               "viz překlad P7</t>
  </si>
  <si>
    <t>-0,66*1,12*2,17*3</t>
  </si>
  <si>
    <t>0,67*1,10*3,265               "viz překlad P8</t>
  </si>
  <si>
    <t>-0,67*1,10*2,16</t>
  </si>
  <si>
    <t>0,66*1,39*3,00*10       "viz překlady P5</t>
  </si>
  <si>
    <t>-0,66*1,09*2,19*10</t>
  </si>
  <si>
    <t>0,66*1,45*3,00*4          "viz překlady P7</t>
  </si>
  <si>
    <t>-0,66*1,10*2,19*4</t>
  </si>
  <si>
    <t>0,66*1,10*3,265              "viz překlad P8</t>
  </si>
  <si>
    <t>0,66*1,39*2,80*7         "viz překlady P5</t>
  </si>
  <si>
    <t>-0,66*1,12*2,20*7</t>
  </si>
  <si>
    <t>0,66*1,45*2,80*5              "viz překlady P7</t>
  </si>
  <si>
    <t>-0,66*1,10*2,18*5</t>
  </si>
  <si>
    <t>0,66*1,10*3,00                  "viz překlad P8</t>
  </si>
  <si>
    <t>-0,66*1,08*2,19</t>
  </si>
  <si>
    <t>974031164</t>
  </si>
  <si>
    <t>Vysekání rýh ve zdivu cihelném hl do 150 mm š do 150 mm</t>
  </si>
  <si>
    <t>-556378950</t>
  </si>
  <si>
    <t>Vysekání rýh ve zdivu cihelném na maltu vápennou nebo vápenocementovou do hl. 150 mm a šířky do 150 mm</t>
  </si>
  <si>
    <t>https://podminky.urs.cz/item/CS_URS_2021_01/974031164</t>
  </si>
  <si>
    <t>3,54*2*2*3                "pro rám R1</t>
  </si>
  <si>
    <t>3,54*2*2                     "pro rám R2</t>
  </si>
  <si>
    <t>3,54*2*2*4                "pro rám R3</t>
  </si>
  <si>
    <t>3,54*2*2                    "pro rám R5</t>
  </si>
  <si>
    <t>3,54*2*2                     "pro rám R1</t>
  </si>
  <si>
    <t>974031165</t>
  </si>
  <si>
    <t>Vysekání rýh ve zdivu cihelném hl do 150 mm š do 200 mm</t>
  </si>
  <si>
    <t>-1762465616</t>
  </si>
  <si>
    <t>Vysekání rýh ve zdivu cihelném na maltu vápennou nebo vápenocementovou do hl. 150 mm a šířky do 200 mm</t>
  </si>
  <si>
    <t>https://podminky.urs.cz/item/CS_URS_2021_01/974031165</t>
  </si>
  <si>
    <t>3,54*2*2                     "pro rám R8</t>
  </si>
  <si>
    <t>974031664</t>
  </si>
  <si>
    <t>Vysekání rýh ve zdivu cihelném pro vtahování nosníků hl do 150 mm v do 150 mm</t>
  </si>
  <si>
    <t>-1718618068</t>
  </si>
  <si>
    <t>Vysekání rýh ve zdivu cihelném na maltu vápennou nebo vápenocementovou pro vtahování nosníků do zdí, před vybouráním otvoru do hl. 150 mm, při v. nosníku do 150 mm</t>
  </si>
  <si>
    <t>https://podminky.urs.cz/item/CS_URS_2021_01/974031664</t>
  </si>
  <si>
    <t>1,79*3*3                    "pro překlady P5</t>
  </si>
  <si>
    <t>1,40*2*4                    "pto překlady P2.1</t>
  </si>
  <si>
    <t>1,42*3*2                 "pro překlady P2</t>
  </si>
  <si>
    <t>1,36*3*5                  "propřeklady P6</t>
  </si>
  <si>
    <t>1,50*3*1                 "pro překlady P8</t>
  </si>
  <si>
    <t xml:space="preserve">1,79*3*9                  "pro překlady P5 </t>
  </si>
  <si>
    <t>1,85*3*3                 "pro překlady P7</t>
  </si>
  <si>
    <t>1,42*3*1                  "pro překlady P2</t>
  </si>
  <si>
    <t xml:space="preserve">1,36*3*4                 "pro překlady P6 </t>
  </si>
  <si>
    <t xml:space="preserve">1,79*3*10                "pro překlady P5 </t>
  </si>
  <si>
    <t>1,85*3*4                   "pro překlady P7</t>
  </si>
  <si>
    <t>1,85*2*1                    "pro překlad P7.2</t>
  </si>
  <si>
    <t>2,53*2*1                   "pro překlady P21</t>
  </si>
  <si>
    <t>1,36*3*1                  "pro překlady P6</t>
  </si>
  <si>
    <t>1,50*3*1                  "pro překlady P8</t>
  </si>
  <si>
    <t>1,79*3*7                  "pro překlady P5</t>
  </si>
  <si>
    <t>1,85*3*5                  "pro překlady P7</t>
  </si>
  <si>
    <t>974031666</t>
  </si>
  <si>
    <t>Vysekání rýh ve zdivu cihelném pro vtahování nosníků hl do 150 mm v do 250 mm</t>
  </si>
  <si>
    <t>-228399324</t>
  </si>
  <si>
    <t>Vysekání rýh ve zdivu cihelném na maltu vápennou nebo vápenocementovou pro vtahování nosníků do zdí, před vybouráním otvoru do hl. 150 mm, při v. nosníku do 250 mm</t>
  </si>
  <si>
    <t>https://podminky.urs.cz/item/CS_URS_2021_01/974031666</t>
  </si>
  <si>
    <t>1,90*2*1                   "pro překlad P7.2</t>
  </si>
  <si>
    <t>1,90*1*1                   "pro překlad P7.2</t>
  </si>
  <si>
    <t>2,53*2*2                   "pro překlady P21</t>
  </si>
  <si>
    <t>975021411</t>
  </si>
  <si>
    <t>Podchycení nadzákladového zdiva pod stropem tl zdiva do 900 mm</t>
  </si>
  <si>
    <t>-317044118</t>
  </si>
  <si>
    <t>Podchycení nadzákladového zdiva pod stropem dřevěnou výztuhou nad vybouraným otvorem, pro jakoukoliv délku podchycení, při tl. zdiva přes 600 do 900 mm</t>
  </si>
  <si>
    <t>https://podminky.urs.cz/item/CS_URS_2021_01/975021411</t>
  </si>
  <si>
    <t>podstojkování</t>
  </si>
  <si>
    <t>0,40*9          "pro rámy R1 - R3, R5</t>
  </si>
  <si>
    <t>0,40*3            "pro rámy R1, R2, R8</t>
  </si>
  <si>
    <t>975043111</t>
  </si>
  <si>
    <t>Jednořadové podchycení stropů pro osazení nosníků v do 3,5 m pro zatížení do 750 kg/m</t>
  </si>
  <si>
    <t>-1619084259</t>
  </si>
  <si>
    <t>Jednořadové podchycení stropů pro osazení nosníků dřevěnou výztuhou v. podchycení do 3,5 m, a při zatížení hmotností do 750 kg/m</t>
  </si>
  <si>
    <t>1,85*2*3                        "pro rám R1</t>
  </si>
  <si>
    <t>1,45*2                            "pro rám R2</t>
  </si>
  <si>
    <t>1,80*2*4                       "pro rám R4</t>
  </si>
  <si>
    <t>1,50*2                            "pro rám R5</t>
  </si>
  <si>
    <t>1,82*2                              "pro rám R1</t>
  </si>
  <si>
    <t>2,00*2                            "pro rám R8</t>
  </si>
  <si>
    <t>-714019119</t>
  </si>
  <si>
    <t>-1981601879</t>
  </si>
  <si>
    <t>374490438</t>
  </si>
  <si>
    <t>176,571*9 'Přepočtené koeficientem množství</t>
  </si>
  <si>
    <t>437403245</t>
  </si>
  <si>
    <t>1020045792</t>
  </si>
  <si>
    <t>21-SO041-02 - Rekonstrukce vnitřních komunikačních prostor PdF UPOL - 2. Etapa</t>
  </si>
  <si>
    <t>21-SO041-02.1 - d.1.1 architektonicko stavební řešení - 2. Etapa</t>
  </si>
  <si>
    <t>63245-PC01</t>
  </si>
  <si>
    <t>Litý cementový potěr s pevností v tlaku 25MPa s obsahem polypropylenových vláken, tl. přes 40 do 45 mm vč. dilatačních spár</t>
  </si>
  <si>
    <t>-1766851662</t>
  </si>
  <si>
    <t>Litý cementový potěr s pevností v tlaku 25MPa s obsahem polypropylenových vláken, tl. přes 40 do 45 mm</t>
  </si>
  <si>
    <t>viz tabulka podlah - skladba PA.4/2</t>
  </si>
  <si>
    <t>10,64+2,35+13,94+4,16+4,13          "1.PP</t>
  </si>
  <si>
    <t>1498101127</t>
  </si>
  <si>
    <t>viz tabulka podlah - skladba PD.2/2</t>
  </si>
  <si>
    <t>39,86                 "1.NP - 4.NP</t>
  </si>
  <si>
    <t>viz tabulka podlah - skladba PD.3/2</t>
  </si>
  <si>
    <t>9,80</t>
  </si>
  <si>
    <t>viz tabulka podlah - skladba PD.4/2</t>
  </si>
  <si>
    <t>34,77                 "1.NP - 5.NP - mezipodesty schodišť</t>
  </si>
  <si>
    <t>-1838269804</t>
  </si>
  <si>
    <t>1018,95            "viz skladba PA.1/2</t>
  </si>
  <si>
    <t>68,49              "viz skladba PA.2/2</t>
  </si>
  <si>
    <t>71,99              "viz skladba PA.4/2</t>
  </si>
  <si>
    <t>25,41              "viz skladba PA.5/2</t>
  </si>
  <si>
    <t>966716792</t>
  </si>
  <si>
    <t>203,83</t>
  </si>
  <si>
    <t>-1122501225</t>
  </si>
  <si>
    <t>1102,90                        "skladba PA.1/2</t>
  </si>
  <si>
    <t>57,40                              "skladba PA.1b/2</t>
  </si>
  <si>
    <t>72,50                               "skladba PA.2/2</t>
  </si>
  <si>
    <t>35,22                                "skladba PA.4/2</t>
  </si>
  <si>
    <t>39,86                               "skladba PD.2/2</t>
  </si>
  <si>
    <t>9,80                                  "skladba PD.3/2</t>
  </si>
  <si>
    <t>34,77                               "skladba PD.4/2</t>
  </si>
  <si>
    <t>1479012374</t>
  </si>
  <si>
    <t>0,05*203,83</t>
  </si>
  <si>
    <t>1232636161</t>
  </si>
  <si>
    <t>3,13*2,30             "m.č. 0.04</t>
  </si>
  <si>
    <t>3,13*2,30*3         "m..č 0.12, 0.11</t>
  </si>
  <si>
    <t>1,90*3,58</t>
  </si>
  <si>
    <t>2,44*3,58*3</t>
  </si>
  <si>
    <t>2,63*3,56</t>
  </si>
  <si>
    <t>2,63*3,20*2            "m.č. 4.17</t>
  </si>
  <si>
    <t>1260900243</t>
  </si>
  <si>
    <t>0,90*1,97*13</t>
  </si>
  <si>
    <t>0,60*1,97*2</t>
  </si>
  <si>
    <t>0,90*1,97*27</t>
  </si>
  <si>
    <t>0,80*2,00</t>
  </si>
  <si>
    <t>0,90*1,97*16</t>
  </si>
  <si>
    <t>0,80*1,97*4</t>
  </si>
  <si>
    <t>0,90*1,97*20</t>
  </si>
  <si>
    <t>0,90*1,97*19</t>
  </si>
  <si>
    <t>0,80*1,97*10</t>
  </si>
  <si>
    <t>0,90*1,97*5</t>
  </si>
  <si>
    <t>1448430955</t>
  </si>
  <si>
    <t>1,80*2,16</t>
  </si>
  <si>
    <t>1,50*2,05*2</t>
  </si>
  <si>
    <t>1,80*2,13                                         "m.č. 4.07</t>
  </si>
  <si>
    <t>1,45*1,97*4</t>
  </si>
  <si>
    <t>-438074540</t>
  </si>
  <si>
    <t>-618952439</t>
  </si>
  <si>
    <t>-298358862</t>
  </si>
  <si>
    <t>169,633*9 'Přepočtené koeficientem množství</t>
  </si>
  <si>
    <t>934299098</t>
  </si>
  <si>
    <t>-1066187953</t>
  </si>
  <si>
    <t>-449093892</t>
  </si>
  <si>
    <t>-741992031</t>
  </si>
  <si>
    <t>viz tabulka podlah - skladba PA.2/2</t>
  </si>
  <si>
    <t>14,38+22,96                                  "3.NP</t>
  </si>
  <si>
    <t>24,51+10,65                                   "4.NP</t>
  </si>
  <si>
    <t>39,86                                                      "1.NP - 4.NP</t>
  </si>
  <si>
    <t>412406569</t>
  </si>
  <si>
    <t>Poznámka k položce:_x000D_
deska z expandovaného pěnového polystyrenu, součinitel tepelné vodivosti 0,034 W/mK, pevnost v tlaku 200kPa; celková stlačitelnost vrstvy do 5mm</t>
  </si>
  <si>
    <t>34,77*0,02</t>
  </si>
  <si>
    <t>-2029626460</t>
  </si>
  <si>
    <t>72,50*1,02                 "skladba PA.2/2</t>
  </si>
  <si>
    <t>-801390322</t>
  </si>
  <si>
    <t>49,66*0,02</t>
  </si>
  <si>
    <t>28375960</t>
  </si>
  <si>
    <t>deska EPS 200 do plochých střech a podlah λ=0,034 tl 140mm</t>
  </si>
  <si>
    <t>-1094599464</t>
  </si>
  <si>
    <t>Poznámka k položce:_x000D_
deska z expandovaného pěnového polystyrenu, součinitel tepelné vodivosti 0,034 W/mK, pevnost v tlaku 200kPa; celková stlačitelnost vrstvy do 5mm (důležité pro tloušťku cementového potěru)</t>
  </si>
  <si>
    <t>35,22                      "skladba PA.4/2</t>
  </si>
  <si>
    <t>35,22*0,02</t>
  </si>
  <si>
    <t>-841806949</t>
  </si>
  <si>
    <t>32,22                         "skladba PA.4/2</t>
  </si>
  <si>
    <t>39,86                         "skladba PD.2/2</t>
  </si>
  <si>
    <t>9,80                           "skladba PD.3/2</t>
  </si>
  <si>
    <t>34,77                         "skladba PD.4/2</t>
  </si>
  <si>
    <t>-1951348339</t>
  </si>
  <si>
    <t>116,65*0,1655</t>
  </si>
  <si>
    <t>-1454327951</t>
  </si>
  <si>
    <t>1790238700</t>
  </si>
  <si>
    <t>763251211</t>
  </si>
  <si>
    <t>Sádrovláknitá podlaha tl 25 mm z desek tl 2x12,5 mm bez podsypu</t>
  </si>
  <si>
    <t>1509038796</t>
  </si>
  <si>
    <t>Podlaha ze sádrovláknitých desek na pero a drážku podlahové desky tl. 2 x 12,5 mm podlaha tl. 25 mm bez podsypu</t>
  </si>
  <si>
    <t>https://podminky.urs.cz/item/CS_URS_2021_01/763251211</t>
  </si>
  <si>
    <t>viz tabulka podlah - skladba PA.5/2</t>
  </si>
  <si>
    <t>7,29+12,20                                              "3.NP</t>
  </si>
  <si>
    <t>164854308</t>
  </si>
  <si>
    <t>viz tabulka podlah - skladba PA.1/2</t>
  </si>
  <si>
    <t>71,74+21,81+65,58                      "1.PP</t>
  </si>
  <si>
    <t>77,76+23,77+100,38+21,57         "1.NP</t>
  </si>
  <si>
    <t>75,04+23,86+24,67+18,43           "2.NP</t>
  </si>
  <si>
    <t>75,14+76,73+23,69+12,80+10,22+3,54       "3.NP</t>
  </si>
  <si>
    <t>75,10+84,57+20,10                       "4.NP</t>
  </si>
  <si>
    <t>30,52+81,71+84,17                      "5.NP</t>
  </si>
  <si>
    <t>viz tabulka podlah - skladba PA.1b/2 - ve dveřních portálech</t>
  </si>
  <si>
    <t>7,10                                                     "1.PP</t>
  </si>
  <si>
    <t>17,50                                                   "1.NP</t>
  </si>
  <si>
    <t>8,00                                                     "2.NP</t>
  </si>
  <si>
    <t>11,80                                                    "3.NP</t>
  </si>
  <si>
    <t>13,00                                                    "4.NP</t>
  </si>
  <si>
    <t>-1043252470</t>
  </si>
  <si>
    <t>72,50*4                  "skladba PA.2/2</t>
  </si>
  <si>
    <t>-790691883</t>
  </si>
  <si>
    <t>766,767_01/TdII</t>
  </si>
  <si>
    <t>1038156408</t>
  </si>
  <si>
    <t>766,767_03/TdII</t>
  </si>
  <si>
    <t>-2028451985</t>
  </si>
  <si>
    <t>766,767_04/TdII</t>
  </si>
  <si>
    <t>1967949170</t>
  </si>
  <si>
    <t>766,767_05/TdII</t>
  </si>
  <si>
    <t>1896941577</t>
  </si>
  <si>
    <t>766,767_06/TdII</t>
  </si>
  <si>
    <t>-166324931</t>
  </si>
  <si>
    <t>Poznámka k položce:_x000D_
rozměr (mm):rozměr dveří 1000x2100+700;rozměr stěny 1450x3000_x000D_
materiál/profil:obvod. rám vč. zárubně: z Al profilů - pohled.š. max. 60mm, hl. 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</si>
  <si>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766,767_07/TdII</t>
  </si>
  <si>
    <t>-1403324395</t>
  </si>
  <si>
    <t>Poznámka k položce:_x000D_
rozměr (mm):900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křídla_x000D_
klika: klika / klika s kruhovou plochou rozetou_x000D_
dveřní mřížka: eloxovaný hliník (625 x 105mm) (místnosti: 1.15, 2.16, 3.16,5.16)_x000D_
invalidní madlo: nerez (místnosti: 1.15, 2.16, 3.16, 5.16)_x000D_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1.15, 2.16, 3.16, 5.16) je ventilační_x000D_
mřížka (625x105mm), osazena na osu dveří ve výšce 125mm (spodní hrana) a invalidní_x000D_
vodorovné madlo.Akustická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</si>
  <si>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766,767_08/TdII</t>
  </si>
  <si>
    <t>1507215508</t>
  </si>
  <si>
    <t>Poznámka k položce:_x000D_
rozměr (mm):900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4.15)_x000D_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 Součástí dveří je padací prahová lišta. Součástí některých dveří - (místnosti:_x000D_
4.15) je ventilační mřížka (625x105mm), osazena na osu dveří ve výšce 125mm (spodní hrana)._x000D_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</si>
  <si>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766,767_09/TdII</t>
  </si>
  <si>
    <t>M+D vnitřní dveře otvíravé plné s plným nadsvětlíkem 900x2100+300mm  - viz tabulka dveří</t>
  </si>
  <si>
    <t>1825117879</t>
  </si>
  <si>
    <t>M+D vnitřní dveře otvíravé plné s plným nadsvětlíkem 900x2100+300mm - viz tabulka dveří</t>
  </si>
  <si>
    <t>Poznámka k položce:_x000D_
rozměr (mm):900 x 2 100 + 300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0.09)_x000D_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0.09) je ventilační mřížka_x000D_
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</si>
  <si>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766,767_10/TdII</t>
  </si>
  <si>
    <t>1496462751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</si>
  <si>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1.11, 1.12, 1.13,_x000D_
1.14, 2.12, 2.13, 2.14, 2.15, 3.12, 3.13, 3.14, 3.15, 5.15)_x000D_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1.11, 1.12, 1.13, 1.14, 2.12,_x000D_
2.13, 2.14, 2.15, 3.12, 3.13, 3.14, 3.15, 5.15) je ventilační mřížka (625x125mm),osazena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</si>
  <si>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766,767_11/TdII</t>
  </si>
  <si>
    <t>1236600211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</si>
  <si>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práh,zarážka dveř. křídla_x000D_
klika: klika / klika s kruhovou plochou rozetou_x000D_
dveřní mřížka: eloxovaný hliník (625 x 105mm) (místnosti: 5.12, 5.13, 5.14)_x000D_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5.12, 5.13, 5.14) je ventilační_x000D_
mřížka 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</si>
  <si>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766,767_13/TdII</t>
  </si>
  <si>
    <t>M+D protipožární vnitřní dveře otvíravé plné s plným nadsvětlíkem 900x2100+900mm  - viz tabulka dveří</t>
  </si>
  <si>
    <t>968848569</t>
  </si>
  <si>
    <t>M+D protipožární vnitřní dveře otvíravé plné s plným nadsvětlíkem 900x2100+900mm - viz tabulka dveří</t>
  </si>
  <si>
    <t>Poznámka k položce:_x000D_
rozměr (mm):900 x 2 100 + 900 mm_x000D_
materiál/profil:obvod. rám vč. zárubně: z ocel. profilů - pohled.š. max. 60mm, hl. max.50mm_x000D_
dveře: plné s nadsvětlíkem tl. 45mm - výplň dveří: požární výplň na bázi_x000D_
modifikovaného dřeva_x000D_
kování: magnetický zámek vč. protiplechu + bezfalcový pant, padací práh, skrytý_x000D_
samozavírač,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požár.odolnost:EI 30DP3+C+S_x000D_
základní popis:Dveře jednokřídlé s pevným nadsvětlíkem, požární, kouřotěsné.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</si>
  <si>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766,767_14/TdII</t>
  </si>
  <si>
    <t>-1325910352</t>
  </si>
  <si>
    <t>Poznámka k položce:_x000D_
rozměr (mm):800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skrytý samozavírač, zarážka dveř. křídla_x000D_
klika: klika / klika s kruhovou plochou rozetou_x000D_
dveřní mřížka: eloxovaný hliník (625 x 105mm),(místnosti: 4.11, 4.12, 4.13,4.14)_x000D_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4.11, 4.12, 4.13, 4.14) je ventilační_x000D_
mřížka 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</si>
  <si>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766,767_15/TdII</t>
  </si>
  <si>
    <t>M+D vnitřní dveře otvíravé plné s plným nadsvětlíkem 800x2100+300mm  - viz tabulka dveří</t>
  </si>
  <si>
    <t>1799543701</t>
  </si>
  <si>
    <t>M+D vnitřní dveře otvíravé plné s plným nadsvětlíkem 800x2100+300mm - viz tabulka dveří</t>
  </si>
  <si>
    <t>Poznámka k položce:_x000D_
rozměr (mm):800 x 2 100 + 300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0.09) je ventilační mřížka_x000D_
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</si>
  <si>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766,767_16/TdII</t>
  </si>
  <si>
    <t>M+D protipožární vnitřní dveře otvíravé plné, ocelové 900x2000mm  - viz tabulka dveří</t>
  </si>
  <si>
    <t>1624656435</t>
  </si>
  <si>
    <t>M+D protipožární vnitřní dveře otvíravé plné, ocelové 900x2000mm - viz tabulka dveří</t>
  </si>
  <si>
    <t>Poznámka k položce:_x000D_
rozměr (mm):900 x 2 000 mm_x000D_
materiál/profil:obvod. rám vč. zárubně: z ocel. profilů - pohled.š. max. 60mm, hl.max.100mm_x000D_
dveře: ocelový rám, požární výplň, opláštění plechem přetaženým přes rám křídla_x000D_
kování: magnetický zámek vč. protiplechu + bezfalcový pant, padací práh,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ocelový plech v barvě tmavě_x000D_
šedé - nástřik (RAL upřesní projektant);kování - broušená nerez;klika: broušená nerez_x000D_
požár.odolnost:_x000D_
základní popis:Dveře jednokřídlé, požární. Křídlo dveří ocelové s rámem, požární výplní a plechem_x000D_
přetaženým přes rám křídla. Křídlo bude zapuštěné do roviny  rámu dveří tzn. dveře jsou bez_x000D_
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</si>
  <si>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766,767_18/TdII</t>
  </si>
  <si>
    <t>-899052641</t>
  </si>
  <si>
    <t>766,767_25/TdII</t>
  </si>
  <si>
    <t>7406719</t>
  </si>
  <si>
    <t>766,767_28/TdII</t>
  </si>
  <si>
    <t>-1292854139</t>
  </si>
  <si>
    <t>766,767_30/TdII</t>
  </si>
  <si>
    <t>-1310136952</t>
  </si>
  <si>
    <t>Poznámka k položce:_x000D_
rozměr (mm):900 x 2 100 + 700 mm_x000D_
materiál/profil:obvod. rám vč. zárubně: z Al profilů - pohled.š. max. 60mm, hl.max.50mm_x000D_
dveře: plné s nadsvětlíkem tl. 45mm - výplň dveří lehčená DTD;kování: magnetický zámek vč. protiplechu + bezfalcový pant, padací práh,klika:s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</si>
  <si>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767_06/ZII</t>
  </si>
  <si>
    <t>490678736</t>
  </si>
  <si>
    <t>767_08/ZII</t>
  </si>
  <si>
    <t>M+D nosná konstrukce pro vynesení prosklené příčky 1960x340mm v.3220mm; hm.103,4kg - viz tabulky zámečnických prvků</t>
  </si>
  <si>
    <t>205445196</t>
  </si>
  <si>
    <t>Poznámka k položce:_x000D_
rozměr:výška konstrukce: 3,22m;šířka konstrukce: 1,96m;hloubka: 340mm_x000D_
celková hmotnost konstrukce: 103,4kg_x000D_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d.1900mm, hmotnost: 4,383kg/m, celkem: 16,7kg_x000D_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d.1950mm, hmotnost: 3,653kg/m, celkem: 7,1kg_x000D_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dveří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</si>
  <si>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767_09/ZII</t>
  </si>
  <si>
    <t>M+D nosná konstrukce pro prosklené příčky 2100x340mm v.3220mm; hm.105,1kg - viz tabulky zámečnických prvků</t>
  </si>
  <si>
    <t>1301438409</t>
  </si>
  <si>
    <t>Poznámka k položce:_x000D_
rozměr:výška konstrukce: 3,22m;šířka konstrukce: 2,1m;hloubka: 340mm_x000D_
celková hmotnost konstrukce: 105,1kg_x000D_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d.2040mm, hmotnost: 4,383kg/m, celkem: 17,9kg_x000D_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d.2090mm, hmotnost: 3,653kg/m, celkem: 7,6kg_x000D_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dveří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</si>
  <si>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767_10/ZII</t>
  </si>
  <si>
    <t>M+D nosná konstrukce pro vynesení dveří 992x340mm v.3220mm; hm.91,40kg - viz tabulky zámečnických prvků</t>
  </si>
  <si>
    <t>-607508934</t>
  </si>
  <si>
    <t>Poznámka k položce:_x000D_
rozměr:výška konstrukce: 3,22m;šířka konstrukce: 0,992m;hloubka: 340mm;celková hmotnost konstrukce: 91,4kg_x000D_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d.932mm, hmotnost: 4,383kg/m, celkem: 8,2kg_x000D_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d.982mm, hmotnost: 3,653kg/m, celkem: 3,6kg_x000D_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jäklového_x000D_
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</si>
  <si>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767_11/ZII</t>
  </si>
  <si>
    <t>1111624558</t>
  </si>
  <si>
    <t>767_12/ZII</t>
  </si>
  <si>
    <t>-525963509</t>
  </si>
  <si>
    <t>767_13/ZII</t>
  </si>
  <si>
    <t>M+D nosná konstrukce pro vynesení prosklené příčky 2100x340mm v.3610mm; hm.112,7kg - viz tabulky zámečnických prvků</t>
  </si>
  <si>
    <t>-1649004705</t>
  </si>
  <si>
    <t>Poznámka k položce:_x000D_
rozměr:výška konstrukce: 3,61m;šířka konstrukce: 2,1m;hloubka: 340mm;celková hmotnost konstrukce: 112,7kg_x000D_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d.2040mm, hmotnost: 4,383kg/m, celkem: 17,9kg_x000D_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d.2090mm, hmotnost: 3,653kg/m, celkem: 7,6kg_x000D_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příčky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</si>
  <si>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1856432664</t>
  </si>
  <si>
    <t>1379,64</t>
  </si>
  <si>
    <t>-1176527611</t>
  </si>
  <si>
    <t>1414252969</t>
  </si>
  <si>
    <t>1102,90                 "skladba PA.1/2</t>
  </si>
  <si>
    <t>57,40                       "skladba PA.1b/2</t>
  </si>
  <si>
    <t>72,50                       "skladba PA.2/2</t>
  </si>
  <si>
    <t>35,22                         "skladba PA.4/2</t>
  </si>
  <si>
    <t>-1605546571</t>
  </si>
  <si>
    <t>viz tabulka podlah - skladba PD.1/2</t>
  </si>
  <si>
    <t>1,785*2+1,435*10+1,495*11</t>
  </si>
  <si>
    <t>(1,46*12+1,49*11)*3</t>
  </si>
  <si>
    <t>1,46*12+1,49*7</t>
  </si>
  <si>
    <t>-1784439872</t>
  </si>
  <si>
    <t>2091273242</t>
  </si>
  <si>
    <t>180671809</t>
  </si>
  <si>
    <t>-807982473</t>
  </si>
  <si>
    <t>-618279426</t>
  </si>
  <si>
    <t>1289336209</t>
  </si>
  <si>
    <t>39,86                          "skladba PD.2/2</t>
  </si>
  <si>
    <t>776141111.1</t>
  </si>
  <si>
    <t>Vyrovnání podkladu povlakových podlah samonivelační stěrkou na cementové potěry pevnosti 25 MPa tl 2 mm vč. penetrace (viz pozn. k položce)</t>
  </si>
  <si>
    <t>1523831843</t>
  </si>
  <si>
    <t>Poznámka k položce:_x000D_
cementový, polymery modifikovaný samonivelační a vyhlazovací podlahový potěr (stěrka) pro vyrovnání podkladů v interiérech; tloušťka vrstvy 2,0mm_x000D_
penetrační nátěr:_x000D_
1-komponentní, vodou ředitelná akrylátová disperze, vhodná jako penetrace minerálních podkladů před nanesením cementové stěrky; nízkovizkózní, s nízkým obsahem VOC</t>
  </si>
  <si>
    <t>-1319425535</t>
  </si>
  <si>
    <t>1102,90                  "skladba PA.1/2</t>
  </si>
  <si>
    <t>57,40                      "skladba PA.1b/2</t>
  </si>
  <si>
    <t>569734396</t>
  </si>
  <si>
    <t>719072223</t>
  </si>
  <si>
    <t>-876115802</t>
  </si>
  <si>
    <t>164,12               "skladba SBP2 - PVC</t>
  </si>
  <si>
    <t>238,32               "skladba SBP2 - PVC</t>
  </si>
  <si>
    <t>46,00                 "skladba SBP2 - PVC</t>
  </si>
  <si>
    <t>88,93                 "skladba SBP2 - PVC</t>
  </si>
  <si>
    <t>Povlaková krytina PVC s PUR tl. 2,5mm lepená  (viz pozn. k položce) vč. PVC soklíku</t>
  </si>
  <si>
    <t>-1469851671</t>
  </si>
  <si>
    <t>-1726919614</t>
  </si>
  <si>
    <t>77622-PC02</t>
  </si>
  <si>
    <t>Povlaková krytina PVC s PUR protiskluzová  tl. 2,5mm lepená (viz pozn. k položce) vč. PVC soklíku</t>
  </si>
  <si>
    <t>548522752</t>
  </si>
  <si>
    <t>Povlaková krytina PVC s PUR protiskluzová tl. 2,5mm lepená (viz pozn. k položce) vč. PVC soklíku</t>
  </si>
  <si>
    <t>Poznámka k položce:_x000D_
povlaková krytina PVC s PUR protiskluzová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detailů_x000D_
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
 lepidlo:_x000D_
1-komponentní, disperzní lepidlo bez rozpouštědel, s vysokou počáteční přídržností, k lepení podlahových krytin z PVC_x000D_
Sokl bude tvořen soklovou lištou z měkčeného PVC 50/12mm, který bude nalepen jen na sádrokartonové nebo omítnané stěny. U železobetonových stěn, nosných sloupů, prosklených příček a skleněných obkladů bude podlaha bez soklu, spára mazi podlahou a stěnou bude vytmelena v barvě podlahové krytiny.Konkrétní barevný odstín určí na základě vzorků architekt (atelier-r).</t>
  </si>
  <si>
    <t>-1101833317</t>
  </si>
  <si>
    <t>Poznámka k položce:_x000D_
kaučuková podlahová krytina:_x000D_
vysoce odolná homogenní elastická kaučuková podlahová krytina o tloušťce 3,2mm skládaná ze 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podlahy._x000D_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</si>
  <si>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1143269708</t>
  </si>
  <si>
    <t>1878161459</t>
  </si>
  <si>
    <t>1905290843</t>
  </si>
  <si>
    <t>437293600</t>
  </si>
  <si>
    <t>787_07/SkLII</t>
  </si>
  <si>
    <t>M+D prosklená příčka 2040x2400mm- viz tabulka skleněných prvků</t>
  </si>
  <si>
    <t>1956454917</t>
  </si>
  <si>
    <t>Poznámka k položce:_x000D_
rozměr:2040x2400mm_x000D_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</si>
  <si>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787_08/SkLII</t>
  </si>
  <si>
    <t>M+D prosklená příčka 2040x2800mm- viz tabulka skleněných prvků</t>
  </si>
  <si>
    <t>-361678519</t>
  </si>
  <si>
    <t>Poznámka k položce:_x000D_
rozměr:2040x2800mm_x000D_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</si>
  <si>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787_09/SkLII</t>
  </si>
  <si>
    <t>M+D prosklená příčka 2040x2900mm- viz tabulka skleněných prvků</t>
  </si>
  <si>
    <t>-663933460</t>
  </si>
  <si>
    <t>Poznámka k položce:_x000D_
rozměr:2040x2900mm_x000D_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</si>
  <si>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787_10/SkLII</t>
  </si>
  <si>
    <t>M+D prosklená příčka s jednokřídlými dveřmi a požární odolností 2090x3030mm - viz tabulka skleněných prvků</t>
  </si>
  <si>
    <t>1477961951</t>
  </si>
  <si>
    <t>Poznámka k položce:_x000D_
rozměr:2 090 x 3 030 mm;jednokřídlé dveře - 1 010 x 2 500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mostem a s transparentní výplní - jednoduché protipožární sklo. 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(atelier-r)._x000D_
Součástí výrobku je veškerý pomocný, kotevní a montážní materiál._x000D_
Referenční výrobek JANSEN -  Janisol 2</t>
  </si>
  <si>
    <t>787_11/SkLII</t>
  </si>
  <si>
    <t>M+D prosklená příčka s jednokřídlými dveřmi a požární odolností 2280x3030mm - viz tabulka skleněných prvků</t>
  </si>
  <si>
    <t>-1092971531</t>
  </si>
  <si>
    <t>Poznámka k položce:_x000D_
rozměr:2 280 x 3 030 mm;jednokřídlé dveře - 1100 x 2 500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do_x000D_
rámu; zámek s panikovou funkcí a designovou klikou, bezpečnostní vložka v systému_x000D_
generálního klíče. Dveře v m. 3.19 - elektromagnetický otvírač s blokací střelky (dodávka_x000D_
slaboproudu) - klika: koule viz. úvodní list_x000D_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 Součástí dveří v místnosti 3.19 je montáž_x000D_
a vedení kabeláže k. el. magnetickému otevírači dveří, který je umístěn v zárubni (součást_x000D_
slaboproudu).Dveřní křídlo - ocelový rám s přerušeným tepelným tokem a s transparentní výplní -_x000D_
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</si>
  <si>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787_12/SkLII</t>
  </si>
  <si>
    <t>M+D prosklená příčka s jednokřídlými dveřmi a požární odolností 2230x2830mm - viz tabulka skleněných prvků</t>
  </si>
  <si>
    <t>-493292579</t>
  </si>
  <si>
    <t>Poznámka k položce:_x000D_
rozměr:2 280 x 3 030 mm;jednokřídlé dveře - 1070 x 2 400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do_x000D_
rámu; zámek s panikovou funkcí a designovou klikou, bezpečnostní vložka v systému_x000D_
generálního klíče. Dveře v m. 4.18 - elektromagnetický otvírač s blokací střelky (dodávka_x000D_
slaboproudu) - klika: koule viz. úvodní list_x000D_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 Součástí dveří v místnosti 4.18 je montáž_x000D_
a vedení kabeláže k. el. magnetickému otevírači dveří, který je umístěn v zárubni (součást_x000D_
slaboproudu).Dveřní křídlo - ocelový rám s přerušeným tepelným tokem a s transparentní výplní -_x000D_
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</si>
  <si>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787_13/SkLII</t>
  </si>
  <si>
    <t>M+D prosklená příčka s jednokřídlými dveřmi 1950x2430mm - viz tabulka skleněných prvků</t>
  </si>
  <si>
    <t>1167632185</t>
  </si>
  <si>
    <t>Poznámka k položce:_x000D_
rozměr:1 950 x 2 430 mm;jednokřídlé dveře - 1 010 x 2 380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40mm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</si>
  <si>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787_14/SkLII</t>
  </si>
  <si>
    <t>M+D prosklená příčka s jednokřídlými dveřmi a požární odolností 1880x3030mm - viz tabulka skleněných prvků</t>
  </si>
  <si>
    <t>-45393005</t>
  </si>
  <si>
    <t>Poznámka k položce:_x000D_
rozměr:1 950 x 2 430 mm;jednokřídlé dveře - 1 010 x 2 200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40mm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</si>
  <si>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799_19/OsII</t>
  </si>
  <si>
    <t>-862676349</t>
  </si>
  <si>
    <t>86</t>
  </si>
  <si>
    <t>799_20/OsII</t>
  </si>
  <si>
    <t>-2056252897</t>
  </si>
  <si>
    <t>Poznámka k položce:_x000D_
rozměr:rozměr otvoru:výška - 2970mm;šířka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</si>
  <si>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87</t>
  </si>
  <si>
    <t>799_21/OsII</t>
  </si>
  <si>
    <t>M+D interiérový obklad dveřního otvoru 1900/2370mm hl.1150mm - viz tabulky ostatních prvků</t>
  </si>
  <si>
    <t>-165546491</t>
  </si>
  <si>
    <t>Poznámka k položce:_x000D_
rozměr:rozměr otvoru:výška - 2370mm;šířka - 1900mm;hloubka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1900x1170mm, bude lepena k protipožárnímu sádrokartonovému podkladu. Boční desky, o rozměrech 1170x2354mm,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</si>
  <si>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88</t>
  </si>
  <si>
    <t>799_22/OsII</t>
  </si>
  <si>
    <t>M+D interiérový obklad dveřního otvoru 2040/2970mm hl.1000mm - viz tabulky ostatních prvků</t>
  </si>
  <si>
    <t>1344315727</t>
  </si>
  <si>
    <t>Poznámka k položce:_x000D_
rozměr:rozměr otvoru:výška - 2970mm;šířka - 2040mm;hloubka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2040x1020mm, bude lepena k protipožárnímu sádrokartonovému podkladu. Boční desky, o rozměrech 1020x2954mm,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</si>
  <si>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89</t>
  </si>
  <si>
    <t>799_23/OsII</t>
  </si>
  <si>
    <t>M+D interiérový obklad dveřního otvoru 1390/2970mm hl.475mm - viz tabulky ostatních prvků</t>
  </si>
  <si>
    <t>-58656335</t>
  </si>
  <si>
    <t>Poznámka k položce:_x000D_
rozměr:rozměr otvoru:výška - 2970mm;šířka - 970mm;hloubka - 475mm_x000D_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1390x495mm, bude lepena k protipožárnímu sádrokartonovému podkladu. Boční desky, o rozměrech 495x2954mm a 469x2954mm,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</si>
  <si>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90</t>
  </si>
  <si>
    <t>799_24/OsII</t>
  </si>
  <si>
    <t>M+D interiérový obklad dveřního otvoru 900/2970mm hl.460mm - viz tabulky ostatních prvků</t>
  </si>
  <si>
    <t>-792751159</t>
  </si>
  <si>
    <t>Poznámka k položce:_x000D_
rozměr:rozměr otvoru:výška - 2970mm;šířka - 900mm;hloubka - 460mm_x000D_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900x480mm, bude lepena k protipožárnímu sádrokartonovému podkladu. Boční desky, o rozměrech 480x2954mm a 454x2954mm, budou lepeny k omítce a k ocelové konstrukci. 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</si>
  <si>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91</t>
  </si>
  <si>
    <t>799_25/OsII</t>
  </si>
  <si>
    <t>-1678066388</t>
  </si>
  <si>
    <t>Poznámka k položce:_x000D_
rozměr:rozměr otvoru:výška - 2370mm;šířka - 1390mm;hloubka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1390x1170mm, bude lepena k protipožárnímu sádrokartonovému podkladu. Boční desky, o rozměrech 1020x2354mm a 994x2354mm,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</si>
  <si>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92</t>
  </si>
  <si>
    <t>799_26/OsII</t>
  </si>
  <si>
    <t>-933525741</t>
  </si>
  <si>
    <t>Poznámka k položce:_x000D_
rozměr:rozměr otvoru:výška - 2770mm;šířka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1020x2754mm a 994x2754mm,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</si>
  <si>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93</t>
  </si>
  <si>
    <t>799_27/OsII</t>
  </si>
  <si>
    <t>M+D interiérový obklad dveřního otvoru 2040/2770mm hl.1000mm - viz tabulky ostatních prvků</t>
  </si>
  <si>
    <t>-1786695313</t>
  </si>
  <si>
    <t>Poznámka k položce:_x000D_
rozměr:rozměr otvoru:výška - 2770mm;šířka - 2040mm;hloubka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2040x1020mm, bude lepena k protipožárnímu sádrokartonovému podkladu. Boční desky, o rozměrech 1020x2754mm a 1020x2754mm,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</si>
  <si>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21-SO041-02.2 - d.1.2 konstrukční řešení - 2. Etapa</t>
  </si>
  <si>
    <t>-1785606577</t>
  </si>
  <si>
    <t>0,30*2,13*0,32               "viz rám R2</t>
  </si>
  <si>
    <t>310239411</t>
  </si>
  <si>
    <t>Zazdívka otvorů pl do 4 m2 ve zdivu nadzákladovém cihlami pálenými na MC</t>
  </si>
  <si>
    <t>1044705202</t>
  </si>
  <si>
    <t>Zazdívka otvorů ve zdivu nadzákladovém cihlami pálenými plochy přes 1 m2 do 4 m2 na maltu cementovou</t>
  </si>
  <si>
    <t>https://podminky.urs.cz/item/CS_URS_2021_01/310239411</t>
  </si>
  <si>
    <t>0,35*1,08*2,00                 "viz překlad P3</t>
  </si>
  <si>
    <t>-0,80*0,25*0,35</t>
  </si>
  <si>
    <t>0,35*1,10*2,00                  "viz překlad P3</t>
  </si>
  <si>
    <t>0,75*2,10*0,50                 "viz překlad P7.2</t>
  </si>
  <si>
    <t>-2146551694</t>
  </si>
  <si>
    <t>1,20*19,90*3*3/1000        "překlady P1 - HEA 120</t>
  </si>
  <si>
    <t>1,42*19,90*3*3/1000       "překlady P2 - dtto</t>
  </si>
  <si>
    <t>1,25*19,90*1/1000             "překlad P22 - HEA</t>
  </si>
  <si>
    <t>1,20*19,90*3*1/1000        "překlady P1 - HEA 120</t>
  </si>
  <si>
    <t>1,40*19,90*1*1/1000        "překlady P2.1 - HEA 120</t>
  </si>
  <si>
    <t>1,10*19,90*3*2/1000        "překlady P3 - HEA 120</t>
  </si>
  <si>
    <t>0,80*19,90*3*1/1000         "překlady P4 - HEA 120</t>
  </si>
  <si>
    <t>1,20*19,90*3*2/1000        "překlady P1 - HEA 120</t>
  </si>
  <si>
    <t>1,42*19,90*3*4/1000        "překlady P2 - HEA 120</t>
  </si>
  <si>
    <t>1,10*19,90*3*1/1000        "překlady P3 - HEA 120</t>
  </si>
  <si>
    <t>1,36*19,90*3*1/1000        "překlady P6 - HEA 120</t>
  </si>
  <si>
    <t>1,20*19,90*3*1/1000         "překlady P1 - HEA 120</t>
  </si>
  <si>
    <t>1,20*19,90*2*1/1000         "překlady P1.2 - HEA 120</t>
  </si>
  <si>
    <t>1,42*19,90*2*1/1000         "překlady P2.2 - HEA 120</t>
  </si>
  <si>
    <t>1,42*19,90*3*3/1000        "překlady P2 - HEA 120</t>
  </si>
  <si>
    <t>1,36*19,90*3*3/1000        "překlady P6 - HEA 120</t>
  </si>
  <si>
    <t>1,50*19,90*3*4/1000        "překlady P8 - HEA 120</t>
  </si>
  <si>
    <t>1,42*19,90*2*2/1000         "překlady P2.2 - HEA 120</t>
  </si>
  <si>
    <t>1,36*19,90*3*2/1000        "překlady P6 - HEA 120</t>
  </si>
  <si>
    <t>1,50*19,90*3*2/1000        "překlady P8 - HEA 120</t>
  </si>
  <si>
    <t>3,219*0,05</t>
  </si>
  <si>
    <t>-813883684</t>
  </si>
  <si>
    <t>1,79*24,70*3*5/1000                    "překlady P5 - HEA 140</t>
  </si>
  <si>
    <t>2,52*30,40*3*1/1000                   "překlady P9 - HEA 160</t>
  </si>
  <si>
    <t>2,53*26,20*2*1/1000                     "překlady P21 - IPE 220</t>
  </si>
  <si>
    <t>1,79*24,70*3*2/1000                    "překlady P5 - HEA 140</t>
  </si>
  <si>
    <t>1,79*24,70*2*1/1000                    "překlady P5.2 - HEA 140</t>
  </si>
  <si>
    <t>1,85*24,70*3*1/1000                     "překlady P7 - HEA 140</t>
  </si>
  <si>
    <t>1,79*24,70*3*8/1000                    "překlady P5 - HEA 140</t>
  </si>
  <si>
    <t>1,85*24,70*3*2/1000                     "překlady P7 - HEA 140</t>
  </si>
  <si>
    <t>2,52*30,40*3*1/1000                     "překlady P9 - HEA 160</t>
  </si>
  <si>
    <t>2,00*30,40*3*1/1000                    "překlady P10- HEA 160</t>
  </si>
  <si>
    <t>1,85*24,70*3*3/1000                     "překlady P7 - HEA 140</t>
  </si>
  <si>
    <t>1,90*15,80*2*1/1000                     "překlad P7.2 - IPE 160</t>
  </si>
  <si>
    <t>5,557*0,05</t>
  </si>
  <si>
    <t>-1812273367</t>
  </si>
  <si>
    <t>0,75*2,40*2                "viz překlad  P1</t>
  </si>
  <si>
    <t>0,74*2,40                    "viz překlad P2</t>
  </si>
  <si>
    <t>0,80*2,40*2                "viz překlad P2</t>
  </si>
  <si>
    <t>0,71*2,40                     "rám R4</t>
  </si>
  <si>
    <t>0,66*2,17*6                 "viz rám R2</t>
  </si>
  <si>
    <t>0,66*2,17                        "viz rám R4</t>
  </si>
  <si>
    <t>0,65*3,00                      "viz překlad P6</t>
  </si>
  <si>
    <t>0,66*3,00                     "viz rám R2</t>
  </si>
  <si>
    <t>0,65*3,00                     "viz rám R4</t>
  </si>
  <si>
    <t>0,67*3,00                     "viz rám R9</t>
  </si>
  <si>
    <t>0,66*3,00*3                "viz překlad P2</t>
  </si>
  <si>
    <t>0,44*2,17                     "viz překlad P5</t>
  </si>
  <si>
    <t>0,66*2,80*3                "viz překlad P2</t>
  </si>
  <si>
    <t>0,47*2,80                      "viz překlad P8</t>
  </si>
  <si>
    <t>-1566670023</t>
  </si>
  <si>
    <t>0,84*2,40                            "viz překlad P1</t>
  </si>
  <si>
    <t>0,67*3,00                             "viz překlad P1</t>
  </si>
  <si>
    <t>0,48*3,00                           "viz překlad P1.2</t>
  </si>
  <si>
    <t>0,32*2,20*2                        "viz překlad P5</t>
  </si>
  <si>
    <t>465833681</t>
  </si>
  <si>
    <t>551,00                    "rám R 4</t>
  </si>
  <si>
    <t>6128,00                   "rám R1 - 8x</t>
  </si>
  <si>
    <t>4462,00                   "rám R2 - 8x</t>
  </si>
  <si>
    <t>3789,00                   "rám R3 - 5x</t>
  </si>
  <si>
    <t>551,00                     "rám R4</t>
  </si>
  <si>
    <t>1041,00                   "rám R7</t>
  </si>
  <si>
    <t>1532,00                   "rám R1 - 2x</t>
  </si>
  <si>
    <t>558,00                     "rám R2</t>
  </si>
  <si>
    <t>758,00                     "rám R3</t>
  </si>
  <si>
    <t>1103,00                   "rám R4 - 2x</t>
  </si>
  <si>
    <t>554,00                     "rám R9</t>
  </si>
  <si>
    <t>21027,00*0,10</t>
  </si>
  <si>
    <t>2028742761</t>
  </si>
  <si>
    <t>0,75*2,40*2*3         "viz překlad P1</t>
  </si>
  <si>
    <t>0,74*2,40*2             "viz překlad P2</t>
  </si>
  <si>
    <t>0,80*2,40*2*2         "viz překlad P2</t>
  </si>
  <si>
    <t>0,80*2,40*2*2         "viz překlad P5</t>
  </si>
  <si>
    <t>0,80*2,40*2              "viz překlad P9</t>
  </si>
  <si>
    <t>0,15*3,00*2                        "viz překlad P2.1</t>
  </si>
  <si>
    <t>0,66*3,00*2                        "viz překlad P3</t>
  </si>
  <si>
    <t>0,65*1,70*2                        "viz překlad P4</t>
  </si>
  <si>
    <t>0,325*3,04*2                     "viz překlad P21</t>
  </si>
  <si>
    <t>0,67*3,00*2*2                    "viz překlady P1</t>
  </si>
  <si>
    <t>0,66*3,00*2*4                    "viz překlady P2</t>
  </si>
  <si>
    <t>0,65*3,00*2*2                   "viz překlady P5</t>
  </si>
  <si>
    <t>0,35*3,00*2                       "viz překlad P5.2</t>
  </si>
  <si>
    <t>0,65*3,00*2                       "viz překlad P6</t>
  </si>
  <si>
    <t>0,66*3,00*2                        "viz překlad P7</t>
  </si>
  <si>
    <t>0,35*3,04*2                       "viz překlad P21</t>
  </si>
  <si>
    <t>0,48*3,00*2                         "viz překlad P1.2</t>
  </si>
  <si>
    <t>0,48*3,00*2                        "viz překlad P2.2</t>
  </si>
  <si>
    <t>0,66*3,00*2*3                    "viz překlad P2</t>
  </si>
  <si>
    <t>0,65*3,00*2*8                     "viz překlad P5</t>
  </si>
  <si>
    <t>0,65*3,00*2*3                      "viz překlad P6</t>
  </si>
  <si>
    <t>0,65*3,00*2*2                     "viz překlad P7</t>
  </si>
  <si>
    <t>0,65*3,00*2*4                      "viz překlad P8</t>
  </si>
  <si>
    <t>0,65*3,00*2                           "viz překlad P9</t>
  </si>
  <si>
    <t>0,65*3,00*2                           "viz překlad P10</t>
  </si>
  <si>
    <t>0,48*2,80*2                         "viz překlad P1.2</t>
  </si>
  <si>
    <t>0,20*2,80*2                         "viz překlad P2.1</t>
  </si>
  <si>
    <t>0,48*2,80*2                        "viz překlad P2.2</t>
  </si>
  <si>
    <t>0,53*2,80*2</t>
  </si>
  <si>
    <t>0,66*2,80*2*3                    "viz překlad P2</t>
  </si>
  <si>
    <t>0,65*2,80*2*9                     "viz překlad P5</t>
  </si>
  <si>
    <t>0,66*2,80*2*2                      "viz překlad P6</t>
  </si>
  <si>
    <t>0,66*2,80*2*3                     "viz překlad P7</t>
  </si>
  <si>
    <t>0,66*2,80*2*2                    "viz překlad P8</t>
  </si>
  <si>
    <t>0,65*2,80*2                           "viz překlad P9</t>
  </si>
  <si>
    <t>0,35*2,84*2                          "viz překlad P21</t>
  </si>
  <si>
    <t>0,50*3,00                                "viz překlad P7.2</t>
  </si>
  <si>
    <t>-1465717272</t>
  </si>
  <si>
    <t>1                                                 "viz překlad P1 - 830x150mm</t>
  </si>
  <si>
    <t>1240603762</t>
  </si>
  <si>
    <t>0,20*0,90*2,80                 "viz překlad P2.1</t>
  </si>
  <si>
    <t>-0,20*0,90*2,00</t>
  </si>
  <si>
    <t>-1345470986</t>
  </si>
  <si>
    <t>0,65*0,45*1,70                 "viz překlad P4</t>
  </si>
  <si>
    <t>0,53*0,90*2,80                 "viz překlad P2.2</t>
  </si>
  <si>
    <t>-0,53*0,90*2,00</t>
  </si>
  <si>
    <t>-389092979</t>
  </si>
  <si>
    <t>0,75*0,90*2,40*3             "viz překlad P1</t>
  </si>
  <si>
    <t>-0,75*0,90*2,02*3</t>
  </si>
  <si>
    <t>0,80*1,39*2,40*5                "viz překlady P5</t>
  </si>
  <si>
    <t>-0,80*1,10*2,06</t>
  </si>
  <si>
    <t>0,65*1,02*3,00                  "viz překlad P2</t>
  </si>
  <si>
    <t>-0,65*1,08*2,18</t>
  </si>
  <si>
    <t>0,66*1,02*3,00*2              "viz překlad P2</t>
  </si>
  <si>
    <t>-0,66*1,07*2,18</t>
  </si>
  <si>
    <t>0,65*0,97*3,00                   "viz překlad P6</t>
  </si>
  <si>
    <t>-0,65*1,10*2,15</t>
  </si>
  <si>
    <t>0,66*1,02*3,00*3            "viz překlady P2</t>
  </si>
  <si>
    <t>-0,66*1,07*2,16*3</t>
  </si>
  <si>
    <t>0,66*1,08*3,00*4             "viz překlady P8</t>
  </si>
  <si>
    <t>-0,66*1,08*2,17*4</t>
  </si>
  <si>
    <t>0,66*1,02*2,80*3           "viz překlady P2</t>
  </si>
  <si>
    <t>-0,66*1,10*2,15*3</t>
  </si>
  <si>
    <t>0,66*1,10*2,80*2                 "viz překlad P8</t>
  </si>
  <si>
    <t>-0,66*1,11*2,17*2</t>
  </si>
  <si>
    <t>-781729723</t>
  </si>
  <si>
    <t>schema viz půdorys 1.PP</t>
  </si>
  <si>
    <t>0,75*0,93*1,11                   "rám R4 - nadpraží</t>
  </si>
  <si>
    <t>0,66*1,45*2,17*8              "rám R1 - zvětšení otvoru</t>
  </si>
  <si>
    <t>-0,66*1,07*2,17*8</t>
  </si>
  <si>
    <t>0,66*1,02*1,41*8             "rám R2 - nadpraží</t>
  </si>
  <si>
    <t>0,66*1,02*2,17                 "rám R2 - zvětšení otvoru</t>
  </si>
  <si>
    <t>-0,66*0,80*2,17</t>
  </si>
  <si>
    <t>0,66*1,39*1,41*5             "rám R3 - nadpraží</t>
  </si>
  <si>
    <t>0,66*1,39*2,17*5              "rám R3 - zvětšení otvoru</t>
  </si>
  <si>
    <t>-0,33*1,08*2,17*5</t>
  </si>
  <si>
    <t>0,66*0,96*1,41                   "rám R4 - nadpraží</t>
  </si>
  <si>
    <t>0,66*2,04*1,39                  "rám 7 - nadpraží</t>
  </si>
  <si>
    <t>0,66*2,04*2,18                "rám R7 - vybourání otvoru</t>
  </si>
  <si>
    <t xml:space="preserve">-0,35*1,10*2,18 </t>
  </si>
  <si>
    <t>0,66*1,45*1,45*2                "rám R1 - nadpraží</t>
  </si>
  <si>
    <t>0,66*1,45*2,12*2                  "rám R1 - vybourání otvoru</t>
  </si>
  <si>
    <t>-0,66*1,07*2,12*2</t>
  </si>
  <si>
    <t>0,66*1,02*1,45                        "rám R2 - nadpraží</t>
  </si>
  <si>
    <t>0,66*1,39*1,42                         "rám R3 - nadpraží</t>
  </si>
  <si>
    <t>0,66*1,39*2,16                       "rám R3 - vybourání otvoru</t>
  </si>
  <si>
    <t>-0,66*1,09*2,16</t>
  </si>
  <si>
    <t>0,66*0,96*1,42                        "rám R4 - nadpraží</t>
  </si>
  <si>
    <t>0,66*0,90*3,58                       "rám R4 - vybourání otvoru</t>
  </si>
  <si>
    <t>0,66*0,90*1,42                       "rám R9 -nadpraží</t>
  </si>
  <si>
    <t>971033631</t>
  </si>
  <si>
    <t>Vybourání otvorů ve zdivu cihelném pl do 4 m2 na MVC nebo MV tl do 150 mm</t>
  </si>
  <si>
    <t>-1128148351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</si>
  <si>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</si>
  <si>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https://podminky.urs.cz/item/CS_URS_2021_01/971033631</t>
  </si>
  <si>
    <t>1,02*3,00                    "viz překlad P2.1</t>
  </si>
  <si>
    <t>-1,08*2,17</t>
  </si>
  <si>
    <t>-1623156069</t>
  </si>
  <si>
    <t>0,30*2,04*3,04                     "viz překlad P21</t>
  </si>
  <si>
    <t>-0,30*1,90*2,03</t>
  </si>
  <si>
    <t>152987781</t>
  </si>
  <si>
    <t>0,35*1,39*3,00                    "viz překlad P5.2</t>
  </si>
  <si>
    <t>-0,35*1,14*2,18</t>
  </si>
  <si>
    <t>0,35*2,04*3,04                    "viz překlad P21</t>
  </si>
  <si>
    <t>0,48*0,90*3,00                    "viz překlad P1.2</t>
  </si>
  <si>
    <t>0,48*1,02*3,00                   "viz překlad P2.2</t>
  </si>
  <si>
    <t>0,48*0,90*2,80                     "viz překlad P1.2</t>
  </si>
  <si>
    <t>0,48*1,02*2,80                   "viz překlad P2.2</t>
  </si>
  <si>
    <t>0,35*2,04*2,84                    "viz překlad P21</t>
  </si>
  <si>
    <t>-0,35*1,80*2,13</t>
  </si>
  <si>
    <t>0,50*1,50*3,00                     "viz překlad P7.2</t>
  </si>
  <si>
    <t>-0,50*0,90*2,10</t>
  </si>
  <si>
    <t>1373375577</t>
  </si>
  <si>
    <t>0,67*0,92*3,00                             "viz překlad P1</t>
  </si>
  <si>
    <t>-0,67*0,62*2,17</t>
  </si>
  <si>
    <t>0,66*0,72*3,00                             "viz překlad P3</t>
  </si>
  <si>
    <t>-0,66*0,80*2,16</t>
  </si>
  <si>
    <t>0,67*0,92*3,00                         "viz překlad P1</t>
  </si>
  <si>
    <t>0,67*1,02*3,00                         "viz překlad P2</t>
  </si>
  <si>
    <t>0,65*1,39*3,00*2                    "viz překlady P5</t>
  </si>
  <si>
    <t>-0,65*1,07*2,12*2</t>
  </si>
  <si>
    <t>0,66*1,45*3,00                          "viz překlad P7</t>
  </si>
  <si>
    <t>-0,66*1,10*2,11</t>
  </si>
  <si>
    <t>0,65*1,39*3,00*8                     "viz překlady P5</t>
  </si>
  <si>
    <t>-0,65*1,10*2,16*8</t>
  </si>
  <si>
    <t>0,67*0,92*3,00*2                     "viz překlady P6</t>
  </si>
  <si>
    <t>0,65*0,97*3,00                         "viz překlad P6</t>
  </si>
  <si>
    <t>0,66*1,45*3,00*2                    "viz překlad P7</t>
  </si>
  <si>
    <t>-0,66*1,10*2,17*2</t>
  </si>
  <si>
    <t>0,65*2,04*3,00                          "viz překlad P9</t>
  </si>
  <si>
    <t>-0,65*1,08*2,19</t>
  </si>
  <si>
    <t>0,66*1,55*3,00                        "viz překlad P10</t>
  </si>
  <si>
    <t>0,65*1,39*2,80*9                   "viz překlad P5</t>
  </si>
  <si>
    <t>-0,65*1,10*2,15*9</t>
  </si>
  <si>
    <t>0,65*0,90*2,80*2                      "viz překlad P6</t>
  </si>
  <si>
    <t>0,66*1,45*2,80*3                    "viz překlad P7</t>
  </si>
  <si>
    <t>-0,66*1,10*2,14*3</t>
  </si>
  <si>
    <t>0,65*2,04*2,80                          "viz překlad P9</t>
  </si>
  <si>
    <t>-0,30*1,03*2,11</t>
  </si>
  <si>
    <t>1969979</t>
  </si>
  <si>
    <t>3,13*2*2                    "pro rám R4</t>
  </si>
  <si>
    <t>3,54*2*2*8                 "pro rám R1</t>
  </si>
  <si>
    <t>3,54*2*2*8                  "pro rám R2</t>
  </si>
  <si>
    <t>3,54*2*2*5                  "pro rám R5</t>
  </si>
  <si>
    <t>3,54*2*2                      "pro rám R4</t>
  </si>
  <si>
    <t>3,54*2*2*2                 "pro rám R1</t>
  </si>
  <si>
    <t>3,54*2*2                      "pro rám R2</t>
  </si>
  <si>
    <t>3,54*2*2                      "pro rám R3</t>
  </si>
  <si>
    <t>3,54*2*2*2                 "pro rám R4</t>
  </si>
  <si>
    <t>3,54*2*2                      "pro rám R9</t>
  </si>
  <si>
    <t>500097815</t>
  </si>
  <si>
    <t>3,54*2*2                  "pro rám R7</t>
  </si>
  <si>
    <t>-2106999291</t>
  </si>
  <si>
    <t>1,20*3*3                    "pro překlady P1</t>
  </si>
  <si>
    <t>1,42*3*3                   "pro překlady P2</t>
  </si>
  <si>
    <t>1,25*2                         "pro překlad P22</t>
  </si>
  <si>
    <t>1,79*3*2                     "pro překlady P5</t>
  </si>
  <si>
    <t>1,20*3*1                   "pro překlady P1</t>
  </si>
  <si>
    <t>1,40*1*1                     "pro překlady P2.1</t>
  </si>
  <si>
    <t xml:space="preserve">1,10*3*2                    "pro překlady P3 </t>
  </si>
  <si>
    <t>0,80*3*1                   "pro překlady P4</t>
  </si>
  <si>
    <t>1,20*3*2                 "pro překlady P1</t>
  </si>
  <si>
    <t>1,42*3*4                 "pro překlady P2</t>
  </si>
  <si>
    <t xml:space="preserve">1,10*3*1                 "pro překlady P3 </t>
  </si>
  <si>
    <t>1,36*3*1                 "pro překlady P6</t>
  </si>
  <si>
    <t>1,79*3*2                 "pro překlady P5</t>
  </si>
  <si>
    <t>1,79*2*1                  "pro překlady P5.2</t>
  </si>
  <si>
    <t>1,85*3*1                  "pro překlady P7</t>
  </si>
  <si>
    <t>1,20*3*1                  "pro překlady P1</t>
  </si>
  <si>
    <t>1,20*2*1                  "pro překlady P1.2</t>
  </si>
  <si>
    <t>1,42*2*1                   "pro překlady P2.2</t>
  </si>
  <si>
    <t xml:space="preserve">1,36*3*3                  "pro překlady P6 </t>
  </si>
  <si>
    <t>1,50*3*4                    "pro překlady P8</t>
  </si>
  <si>
    <t>1,79*3*8                   "pro překlady P5</t>
  </si>
  <si>
    <t>1,85*3*2                   "překlady P7</t>
  </si>
  <si>
    <t xml:space="preserve">1,20*2*1                     "pro překlady P1.2 </t>
  </si>
  <si>
    <t xml:space="preserve">1,42*2*2                     "překlady P2.2 </t>
  </si>
  <si>
    <t xml:space="preserve">1,42*3*3                      "překlady P2 </t>
  </si>
  <si>
    <t xml:space="preserve">1,36*3*2                      "překlady P6 </t>
  </si>
  <si>
    <t>1,50*3*2                       "překlady P8</t>
  </si>
  <si>
    <t xml:space="preserve">1,79*3*9                       "překlady P5 </t>
  </si>
  <si>
    <t>1,85*3*3                     "překlady P7</t>
  </si>
  <si>
    <t>1330066343</t>
  </si>
  <si>
    <t>2,52*3*2                   "pro překlad P9</t>
  </si>
  <si>
    <t>2,53*2*1                    "pro překlady P21</t>
  </si>
  <si>
    <t xml:space="preserve">2,52*3*1                   "pro překlady P9 </t>
  </si>
  <si>
    <t>2,00*3*1                    "pro překlady P10</t>
  </si>
  <si>
    <t xml:space="preserve">2,52*3*1                   "překlady P9 </t>
  </si>
  <si>
    <t>2,53*2*1                    "překlady P21</t>
  </si>
  <si>
    <t>1,90*2*1                   "překlad P7.2</t>
  </si>
  <si>
    <t>736289456</t>
  </si>
  <si>
    <t>vystojkování otvorů</t>
  </si>
  <si>
    <t>0,40              "rám R4</t>
  </si>
  <si>
    <t>0,40*23        "pro rámy R1 - R4, R7</t>
  </si>
  <si>
    <t>0,40*7            "pro rámy R1 - R4, R9</t>
  </si>
  <si>
    <t>-990661508</t>
  </si>
  <si>
    <t>1,50*2               "viz rám R4</t>
  </si>
  <si>
    <t>1,85*2*8           "viz rám R1</t>
  </si>
  <si>
    <t>1,40*2*8           "viz rám R2</t>
  </si>
  <si>
    <t>1,80*2*5          "viz rám R3</t>
  </si>
  <si>
    <t>1,40*2                "viz rám R4</t>
  </si>
  <si>
    <t>2,45*2                "viz rám R7</t>
  </si>
  <si>
    <t>1,85*2*2           "viz rám R1</t>
  </si>
  <si>
    <t>1,40*2                "viz rám R2</t>
  </si>
  <si>
    <t>1,80*2                "viz rám R3</t>
  </si>
  <si>
    <t>1,40*2*2             "viz rám R4</t>
  </si>
  <si>
    <t>1,40*2                "viz rám R9</t>
  </si>
  <si>
    <t>1470908404</t>
  </si>
  <si>
    <t>2008184280</t>
  </si>
  <si>
    <t>-1562139274</t>
  </si>
  <si>
    <t>275,811*9 'Přepočtené koeficientem množství</t>
  </si>
  <si>
    <t>-1202402310</t>
  </si>
  <si>
    <t>1522197294</t>
  </si>
  <si>
    <t>21-SO041-03 - Rekonstrukce vnitřních komunikačních prostor PdF UPOL - 3. Etapa</t>
  </si>
  <si>
    <t>21-SO041-03.1 - d.1.1 architektonicko stavební řešení</t>
  </si>
  <si>
    <t xml:space="preserve">    772 - Podlahy z kamene</t>
  </si>
  <si>
    <t xml:space="preserve">    773 - Podlahy z litého teraca</t>
  </si>
  <si>
    <t xml:space="preserve">    783 - Dokončovací práce - nátěry</t>
  </si>
  <si>
    <t>632451457</t>
  </si>
  <si>
    <t>Potěr pískocementový tl do 50 mm tř. C 30 běžný</t>
  </si>
  <si>
    <t>1856644412</t>
  </si>
  <si>
    <t>Potěr pískocementový běžný tl. přes 40 do 50 mm tř. C 30</t>
  </si>
  <si>
    <t>https://podminky.urs.cz/item/CS_URS_2021_01/632451457</t>
  </si>
  <si>
    <t>viz tabulky podlah</t>
  </si>
  <si>
    <t>83,63                       "skladba PC.2/3</t>
  </si>
  <si>
    <t>63245-PC02</t>
  </si>
  <si>
    <t>Litý cementový potěr s pevností v tlaku 25MPa s obsahem polypropylenových vláken, tl. přes 45 do 50 mm vč. dilatačních spár</t>
  </si>
  <si>
    <t>1543884979</t>
  </si>
  <si>
    <t>283,03                    "skladba PC.1/3</t>
  </si>
  <si>
    <t>35,50                    "skladba PC.3/3</t>
  </si>
  <si>
    <t>24,00                      "skladba PC.4a/3</t>
  </si>
  <si>
    <t>7,60                         "skladba PC.4a/3</t>
  </si>
  <si>
    <t>63245-PC03</t>
  </si>
  <si>
    <t>Litý cementový potěr s pevností v tlaku 25MPa s obsahem polypropylenových vláken, tl. přes 50 do 55 mm vč. dilatačních spár</t>
  </si>
  <si>
    <t>543343191</t>
  </si>
  <si>
    <t>41,53                      "skladba PC.5/3</t>
  </si>
  <si>
    <t>632481213</t>
  </si>
  <si>
    <t>Separační vrstva z PE fólie</t>
  </si>
  <si>
    <t>-155425157</t>
  </si>
  <si>
    <t>Separační vrstva k oddělení podlahových vrstev z polyetylénové fólie</t>
  </si>
  <si>
    <t>https://podminky.urs.cz/item/CS_URS_2021_01/632481213</t>
  </si>
  <si>
    <t>Poznámka k položce:_x000D_
separační polyethylenová folie_x000D_
jednotlivé díly folie budou přelepeny páskou a vytaženy u stěn do výšky 100mm, po dokončení podlahy budou přesahy odřezány_x000D_</t>
  </si>
  <si>
    <t>35,50                      "skladba PC.3/3</t>
  </si>
  <si>
    <t>181753582</t>
  </si>
  <si>
    <t>36,76                  "skladba SBP3</t>
  </si>
  <si>
    <t>24,00                  "skladba SBP3</t>
  </si>
  <si>
    <t>40,06                  "skladba SBP3</t>
  </si>
  <si>
    <t>12,00                  "skladba SBP7</t>
  </si>
  <si>
    <t>41,86                  "skladba SBP3</t>
  </si>
  <si>
    <t>72,72                 "skladba SBP6</t>
  </si>
  <si>
    <t>965045123.1</t>
  </si>
  <si>
    <t>Bourání potěrů tl. 55 mm anhydritových vč. podlahového vytápění</t>
  </si>
  <si>
    <t>248135276</t>
  </si>
  <si>
    <t>41,83                  "skladba SBP4</t>
  </si>
  <si>
    <t>-650734919</t>
  </si>
  <si>
    <t xml:space="preserve">viz tabulka podlah </t>
  </si>
  <si>
    <t>35,50                   "skladba PC.3/3</t>
  </si>
  <si>
    <t>7,60                       "skladba PC.4a/3</t>
  </si>
  <si>
    <t>41,53                     "skladba PC.5/3</t>
  </si>
  <si>
    <t>965081523</t>
  </si>
  <si>
    <t>Bourání podlah litých epoxidových, polyuretanových nebo silikátových tl přes 10 mm plochy přes 1 m2</t>
  </si>
  <si>
    <t>-588369928</t>
  </si>
  <si>
    <t>Bourání litých podlah epoxidových, polyuretanových nebo silikátových tl. přes 10 mm, plochy přes 1 m2</t>
  </si>
  <si>
    <t>https://podminky.urs.cz/item/CS_URS_2021_01/965081523</t>
  </si>
  <si>
    <t>-1754051780</t>
  </si>
  <si>
    <t>0,09*36,76                 "skladba SBP3</t>
  </si>
  <si>
    <t>0,09*24,00                  "skladba SBP3</t>
  </si>
  <si>
    <t>0,06*41,83                  "skladba SBP4</t>
  </si>
  <si>
    <t>0,09*40,06                  "skladba SBP3</t>
  </si>
  <si>
    <t>0,05*12,00                  "skladba SBP7</t>
  </si>
  <si>
    <t>0,09*41,86                  "skladba SBP3</t>
  </si>
  <si>
    <t>0,09*72,72                 "skladba SBP6</t>
  </si>
  <si>
    <t>312315530</t>
  </si>
  <si>
    <t>-1760174896</t>
  </si>
  <si>
    <t>2002868806</t>
  </si>
  <si>
    <t>108,398*9 'Přepočtené koeficientem množství</t>
  </si>
  <si>
    <t>-1834611018</t>
  </si>
  <si>
    <t>83273968</t>
  </si>
  <si>
    <t>-194827426</t>
  </si>
  <si>
    <t>83,63                   "skladba PC.2/3</t>
  </si>
  <si>
    <t>-914882689</t>
  </si>
  <si>
    <t>-1631409862</t>
  </si>
  <si>
    <t>366,66*0,02</t>
  </si>
  <si>
    <t>196126342</t>
  </si>
  <si>
    <t>77,03*0,02</t>
  </si>
  <si>
    <t>28375922</t>
  </si>
  <si>
    <t>deska EPS 200 do plochých střech a podlah λ=0,034 tl 60mm</t>
  </si>
  <si>
    <t>-1691325639</t>
  </si>
  <si>
    <t>31,60*0,02</t>
  </si>
  <si>
    <t>-2074447941</t>
  </si>
  <si>
    <t>76753-PC01</t>
  </si>
  <si>
    <t>M+D vstupní čistící zóna (viz pozn. k položce)</t>
  </si>
  <si>
    <t>-1773954931</t>
  </si>
  <si>
    <t>Poznámka k položce:_x000D_
čistící zóna_x000D_
Vstupní vnitřní čisticí zóna je umístěna v hlavním a bočního vstupu a je určena pro vysokou zátěž. Nosnost 2,5t, vhodné do staveb užívaných veřejností s vysokou intenzitou provozu._x000D_
Hrana povrchové úpravy podlahy bude vymezena pomocí hliníkového profilu rámečku čistící zóny z hliníkového profilu L 20/20/3. Čistící zóna bude provedena jako rohož z Al profilů šířky 27 mm, výšky 17mm, které jsou spojeny nerezovým lankem a odděleny pryžovými mezikroužky_x000D_
(možnost stáčení rohože pro lepší manipulaci při úklidu), do Al profilů se fixují gumové (palička), kartáče nebo textilní pásky, jednotlivé výplně lze libovolně kombinovat a po opotřebení vyměnit._x000D_
Výplň profilů - textilní povrch v jednotné tmavě šedé barevnosti. Povrch musí splnit požadavky PBŘ na třídu reakce na oheň min. Dfl-s1 dle ČSN EN 13501-1._x000D_
Zóna je zapuštěna do roviny podlahy - povrch zóny je v rovině s finální podlahou</t>
  </si>
  <si>
    <t>76759-PC01</t>
  </si>
  <si>
    <t>Demontáž stávající čistící zóny</t>
  </si>
  <si>
    <t>882284773</t>
  </si>
  <si>
    <t>půdorys bouraných kon-cí 1.NP - pozn. 06</t>
  </si>
  <si>
    <t>3,10*1,25</t>
  </si>
  <si>
    <t>998767203</t>
  </si>
  <si>
    <t>Přesun hmot procentní pro zámečnické konstrukce v objektech v do 24 m</t>
  </si>
  <si>
    <t>789456753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</si>
  <si>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</si>
  <si>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</si>
  <si>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-1302328656</t>
  </si>
  <si>
    <t>30,00                  "skladba SBP2</t>
  </si>
  <si>
    <t>772</t>
  </si>
  <si>
    <t>Podlahy z kamene</t>
  </si>
  <si>
    <t>772524811</t>
  </si>
  <si>
    <t>Demontáž dlažby z kamene k dalšímu použití z tvrdých kamenů kladených do malty</t>
  </si>
  <si>
    <t>-35509668</t>
  </si>
  <si>
    <t>https://podminky.urs.cz/item/CS_URS_2021_01/772524811</t>
  </si>
  <si>
    <t>41,00                 "viz pozn. 08</t>
  </si>
  <si>
    <t>77299-PC01</t>
  </si>
  <si>
    <t>Vyspravení a očištění stávajícího kamenného schodiště (viz pozn. k položce)</t>
  </si>
  <si>
    <t>-995886930</t>
  </si>
  <si>
    <t>Vyspravení a očištění stávajícího kamenného schodiště (biz pozn. k položce)</t>
  </si>
  <si>
    <t>Poznámka k položce:_x000D_
kamenné schodišťové stupně (stávající)_x000D_
stávající schodiště bude ponecháno; povrvh stávajícího kamenného schodiště bude očištěn,_x000D_
(otryskán/přebroušen), zbaven stávajících nátěrů a nánosů; povrch bude dokonale očištěn od_x000D_
organických sloučenin, zbaven zbytků prachu, špíny a volných částic snižujících adhezi; v případě_x000D_
potřeby budou defekty jednotlivých stupňů vyspraveny odpovídající kamenickou směsí, je třeba_x000D_
dodržet barevnost stávajícího kamene_x000D_
poznámka:_x000D_
Před zahájením prací bude proveden průzkum a posouzení stávajícího stavu schodišťových stupňů a dále stanoven odpovídající postup jejich renovace. Skutečné rozměry je nutné zaměřit na stavbě. Součástí prací je vypracování podrobného restaurátorského postupu prací._x000D_</t>
  </si>
  <si>
    <t>147,74                    "skladba PE.3/3</t>
  </si>
  <si>
    <t>998772103</t>
  </si>
  <si>
    <t>Přesun hmot tonážní pro podlahy z kamene v objektech v do 60 m</t>
  </si>
  <si>
    <t>1518979962</t>
  </si>
  <si>
    <t>Přesun hmot pro kamenné dlažby, obklady schodišťových stupňů a soklů stanovený z hmotnosti přesunovaného materiálu vodorovná dopravní vzdálenost do 50 m v objektech výšky přes 12 do 60 m</t>
  </si>
  <si>
    <t>https://podminky.urs.cz/item/CS_URS_2021_01/998772103</t>
  </si>
  <si>
    <t>773</t>
  </si>
  <si>
    <t>Podlahy z litého teraca</t>
  </si>
  <si>
    <t>773111111</t>
  </si>
  <si>
    <t>Vysátí podkladu před provedením podlahy</t>
  </si>
  <si>
    <t>1701486225</t>
  </si>
  <si>
    <t>Příprava podkladu před provedením podlah vysátí</t>
  </si>
  <si>
    <t>77351-PC01</t>
  </si>
  <si>
    <t>Finální povrchová úprava pemrlované teracco v šedém odstínu s dekorativním lemem na rozích (viz pozn. k položce)</t>
  </si>
  <si>
    <t>-1325376264</t>
  </si>
  <si>
    <t>Poznámka k položce:_x000D_
Finální povrchová úprava pemrlované teracco v šedém odstínu s dekorativním lemem na rozích formou tzv. šanýru - povrch. úprava bude vzorkována na vzorcích 500 x 500mm - 3 barevné vzorky</t>
  </si>
  <si>
    <t>schodnice svisle</t>
  </si>
  <si>
    <t>11,40                         "1.NP</t>
  </si>
  <si>
    <t>11,40                         "2.NP</t>
  </si>
  <si>
    <t>11,40                         "3.NP</t>
  </si>
  <si>
    <t>schodnice vodorovně</t>
  </si>
  <si>
    <t>6,30                           "1.NP</t>
  </si>
  <si>
    <t>6,30                           "2.NP</t>
  </si>
  <si>
    <t>6,30                           "3.NP</t>
  </si>
  <si>
    <t>77351-PC02</t>
  </si>
  <si>
    <t>Podlahy z broušeného teraca vč. dilatace Al dilatační lištou a penetrace (viz pozn. k položce) vč. úpravy kolem stěn</t>
  </si>
  <si>
    <t>-638722074</t>
  </si>
  <si>
    <t xml:space="preserve">Poznámka k položce:_x000D_
polymercementová vrstva v síle cca 25mm se vsypem ze světlého jemného kameniva, která je po_x000D_
vytvrdnutí vyhrubována (vybroušena na tloušťku 20mm); podlaha je uvažována ve světle šedé barvě; barevný odstín a struktura budou upřesněny architektem na stavbě dle vzorníku dodavatele, je nutno počítat s příplatkovou barvou a strukturou; veškeré povrchy teraca budou opatřeny uzavíracím nátěrem; součástí dodávky skladby jsou veškeré potřebné čistící, brusné, sjednocující, impregnační a uzavírací materiály, práce a postupy; před prováděním bude zhotoven vzorek k odsouhlasení a připomínkování, odstín, barevnost a struktura bude odsouhlasena architektem (atelier-r) _x000D_
dilatace podlahy bude řešena hliníkovou dilatační lištou s šedou vložkou, která bude zaintegrována do tloušťky teraca (výška 20mm) a nebude vystupovat nad její povrch_x000D_
penetrační nátěr:_x000D_
1-komponentní, vodou ředitelná akrylátová disperze, vhodná jako penetrace minerálních podkladů před nanesením cementové stěrky; nízkovizkózní, s nízkým obsahem těkavých oragnických látek VOC_x000D_
Podlaha bude provedena bez soklu, stěrka bude precizně dolita až ke stěnové konstrukci. Zbylá spára bude vyčištěna a u povrchu vyplněna trvale pružným tmelem v barvě odpovídající barvě nášlapné vrstvy podlahy._x000D__x000D_
</t>
  </si>
  <si>
    <t>998773103</t>
  </si>
  <si>
    <t>Přesun hmot tonážní pro podlahy teracové lité v objektech v do 24 m</t>
  </si>
  <si>
    <t>968752886</t>
  </si>
  <si>
    <t>Přesun hmot pro podlahy teracové lité stanovený z hmotnosti přesunovaného materiálu vodorovná dopravní vzdálenost do 50 m v objektech výšky přes 12 do 24 m</t>
  </si>
  <si>
    <t>https://podminky.urs.cz/item/CS_URS_2021_01/998773103</t>
  </si>
  <si>
    <t>-915719283</t>
  </si>
  <si>
    <t>30,00                 "skladba SBP2 - PVC</t>
  </si>
  <si>
    <t>72,72                 "skladba SBP6 - PVC</t>
  </si>
  <si>
    <t>783</t>
  </si>
  <si>
    <t>Dokončovací práce - nátěry</t>
  </si>
  <si>
    <t>78394-PC01</t>
  </si>
  <si>
    <t>Polyuretanový dvousložkový nátěr vč. penetrace (viz pozn. k položce)</t>
  </si>
  <si>
    <t>-1544110168</t>
  </si>
  <si>
    <t>Poznámka k položce:_x000D_
vícevrstvý polyuretanový dvousložkový nátěr součinitelem smykového tření &gt;= 0,5 dle ČSN 744505 2-komponentní, nízkoviskózní, elastický materiál na bázi polyuretanu, bez rozpouštědel, vysoce elastický nátěr, překlenující trhliny, určený na beton a cementové podklady; barevný odstín - odstín bude upřesněn architektem na stavbě, příplatková barva._x000D_
V této vrstvě utěsnit spáru mezi stěnou nosnou konstrukcí podlahy proti tekoucí vodě._x000D__x000D_
penetrační nátěr:_x000D_
1-komponentní, vodou ředitelná akrylátová disperze, vhodná jako penetrace minerálních podkladů před nanesením cementové stěrky; nízkovizkózní, s nízkým obsahem těkavých oragnických látek VOC</t>
  </si>
  <si>
    <t>21-SO041-04 -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</si>
  <si>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</si>
  <si>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</si>
  <si>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</si>
  <si>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</si>
  <si>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</si>
  <si>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</si>
  <si>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</si>
  <si>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</si>
  <si>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013244001</t>
  </si>
  <si>
    <t>Dokumentace skutečného provedení stavby (poznámka k položce)</t>
  </si>
  <si>
    <t>soubor</t>
  </si>
  <si>
    <t>1024</t>
  </si>
  <si>
    <t>1125652465</t>
  </si>
  <si>
    <t xml:space="preserve">Poznámka k položce:_x000D_
Veškeré změny provedení stavby proti původnímu projektu musí být zapracovány do této dokumentace v souladu s ustanovením odst. 6 § 125 zákona č. 183/2006 Sb. (stavebního zákona) a § 4 vyhlášky č. 499/2006 Sb. Rozsah dokumentace, ve znění pozdějších předpisů. Investorovi bude předáno 3x vyhotovení v tištěné podobě, 1x elektronicky ve formátu  PDF i otevřeném formátu (dwg,doc,atp.)._x000D_
</t>
  </si>
  <si>
    <t>013294000</t>
  </si>
  <si>
    <t>Ostatní dokumentace - dílenská dokumentace (poznámka k položce)</t>
  </si>
  <si>
    <t>CS ÚRS 202 02</t>
  </si>
  <si>
    <t>2048793789</t>
  </si>
  <si>
    <t xml:space="preserve">Poznámka k položce:_x000D_
Dílenská dokumentace konstrukční části projektu zahrnující zejm. podrobné řešení ocelových a železobetonových konstrukcí (tj. např. výkresy výztuží, výkresy bednění pohledových betonových konstrukcí, tvary ocelových konstrukcí, detaily spojování, kladečeké plány zastropení kanálů a OSB záklopu střechy, atp.), dokumentace bude předložena k odsouhlasení zpracovateli projektu."_x000D_
</t>
  </si>
  <si>
    <t>013294001</t>
  </si>
  <si>
    <t>Ostatní dokumentace - fotodokumentace prováděného díla (poznámka k položce)</t>
  </si>
  <si>
    <t>-1360174504</t>
  </si>
  <si>
    <t xml:space="preserve">Poznámka k položce:_x000D_
Fotodokumentace bude předána investorovi 1x elektronicky na CD ve formátu JPG"_x000D_
</t>
  </si>
  <si>
    <t>VRN3</t>
  </si>
  <si>
    <t>Zařízení staveniště</t>
  </si>
  <si>
    <t>03210</t>
  </si>
  <si>
    <t>Zřízení zařízení staveniště</t>
  </si>
  <si>
    <t>823943332</t>
  </si>
  <si>
    <t>VRN7</t>
  </si>
  <si>
    <t>Provozní vlivy</t>
  </si>
  <si>
    <t>073002000</t>
  </si>
  <si>
    <t>Ztížený pohyb vozidel v centrech měst</t>
  </si>
  <si>
    <t>CS ÚRS 2022 02</t>
  </si>
  <si>
    <t>1061628467</t>
  </si>
  <si>
    <t>https://podminky.urs.cz/item/CS_URS_2022_02/073002000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</si>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</sst>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7013501" TargetMode="External"/><Relationship Id="rId18" Type="http://schemas.openxmlformats.org/officeDocument/2006/relationships/hyperlink" Target="https://podminky.urs.cz/item/CS_URS_2021_01/713191133" TargetMode="External"/><Relationship Id="rId26" Type="http://schemas.openxmlformats.org/officeDocument/2006/relationships/hyperlink" Target="https://podminky.urs.cz/item/CS_URS_2021_01/776111311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podminky.urs.cz/item/CS_URS_2021_01/763251231" TargetMode="External"/><Relationship Id="rId34" Type="http://schemas.openxmlformats.org/officeDocument/2006/relationships/hyperlink" Target="https://podminky.urs.cz/item/CS_URS_2021_01/776143113" TargetMode="External"/><Relationship Id="rId7" Type="http://schemas.openxmlformats.org/officeDocument/2006/relationships/hyperlink" Target="https://podminky.urs.cz/item/CS_URS_2021_01/965046111" TargetMode="External"/><Relationship Id="rId12" Type="http://schemas.openxmlformats.org/officeDocument/2006/relationships/hyperlink" Target="https://podminky.urs.cz/item/CS_URS_2021_01/997013117" TargetMode="External"/><Relationship Id="rId17" Type="http://schemas.openxmlformats.org/officeDocument/2006/relationships/hyperlink" Target="https://podminky.urs.cz/item/CS_URS_2021_01/713121111" TargetMode="External"/><Relationship Id="rId25" Type="http://schemas.openxmlformats.org/officeDocument/2006/relationships/hyperlink" Target="https://podminky.urs.cz/item/CS_URS_2021_01/775511810" TargetMode="External"/><Relationship Id="rId33" Type="http://schemas.openxmlformats.org/officeDocument/2006/relationships/hyperlink" Target="https://podminky.urs.cz/item/CS_URS_2021_01/776142112" TargetMode="External"/><Relationship Id="rId38" Type="http://schemas.openxmlformats.org/officeDocument/2006/relationships/hyperlink" Target="https://podminky.urs.cz/item/CS_URS_2021_01/998777203" TargetMode="External"/><Relationship Id="rId2" Type="http://schemas.openxmlformats.org/officeDocument/2006/relationships/hyperlink" Target="https://podminky.urs.cz/item/CS_URS_2021_01/340239212" TargetMode="External"/><Relationship Id="rId16" Type="http://schemas.openxmlformats.org/officeDocument/2006/relationships/hyperlink" Target="https://podminky.urs.cz/item/CS_URS_2021_01/998017003" TargetMode="External"/><Relationship Id="rId20" Type="http://schemas.openxmlformats.org/officeDocument/2006/relationships/hyperlink" Target="https://podminky.urs.cz/item/CS_URS_2021_01/762522811" TargetMode="External"/><Relationship Id="rId29" Type="http://schemas.openxmlformats.org/officeDocument/2006/relationships/hyperlink" Target="https://podminky.urs.cz/item/CS_URS_2021_01/776121211" TargetMode="External"/><Relationship Id="rId1" Type="http://schemas.openxmlformats.org/officeDocument/2006/relationships/hyperlink" Target="https://podminky.urs.cz/item/CS_URS_2021_01/340239211" TargetMode="External"/><Relationship Id="rId6" Type="http://schemas.openxmlformats.org/officeDocument/2006/relationships/hyperlink" Target="https://podminky.urs.cz/item/CS_URS_2021_01/965045113" TargetMode="External"/><Relationship Id="rId11" Type="http://schemas.openxmlformats.org/officeDocument/2006/relationships/hyperlink" Target="https://podminky.urs.cz/item/CS_URS_2021_01/968072456" TargetMode="External"/><Relationship Id="rId24" Type="http://schemas.openxmlformats.org/officeDocument/2006/relationships/hyperlink" Target="https://podminky.urs.cz/item/CS_URS_2021_01/771571810" TargetMode="External"/><Relationship Id="rId32" Type="http://schemas.openxmlformats.org/officeDocument/2006/relationships/hyperlink" Target="https://podminky.urs.cz/item/CS_URS_2021_01/776141-PC01" TargetMode="External"/><Relationship Id="rId37" Type="http://schemas.openxmlformats.org/officeDocument/2006/relationships/hyperlink" Target="https://podminky.urs.cz/item/CS_URS_2021_01/777111111" TargetMode="External"/><Relationship Id="rId5" Type="http://schemas.openxmlformats.org/officeDocument/2006/relationships/hyperlink" Target="https://podminky.urs.cz/item/CS_URS_2021_01/612335301" TargetMode="External"/><Relationship Id="rId15" Type="http://schemas.openxmlformats.org/officeDocument/2006/relationships/hyperlink" Target="https://podminky.urs.cz/item/CS_URS_2021_01/997013871" TargetMode="External"/><Relationship Id="rId23" Type="http://schemas.openxmlformats.org/officeDocument/2006/relationships/hyperlink" Target="https://podminky.urs.cz/item/CS_URS_2021_01/998763303" TargetMode="External"/><Relationship Id="rId28" Type="http://schemas.openxmlformats.org/officeDocument/2006/relationships/hyperlink" Target="https://podminky.urs.cz/item/CS_URS_2021_01/776111331" TargetMode="External"/><Relationship Id="rId36" Type="http://schemas.openxmlformats.org/officeDocument/2006/relationships/hyperlink" Target="https://podminky.urs.cz/item/CS_URS_2021_01/998776203" TargetMode="External"/><Relationship Id="rId10" Type="http://schemas.openxmlformats.org/officeDocument/2006/relationships/hyperlink" Target="https://podminky.urs.cz/item/CS_URS_2021_01/968072455" TargetMode="External"/><Relationship Id="rId19" Type="http://schemas.openxmlformats.org/officeDocument/2006/relationships/hyperlink" Target="https://podminky.urs.cz/item/CS_URS_2021_01/998713103" TargetMode="External"/><Relationship Id="rId31" Type="http://schemas.openxmlformats.org/officeDocument/2006/relationships/hyperlink" Target="https://podminky.urs.cz/item/CS_URS_2021_01/776121311" TargetMode="External"/><Relationship Id="rId4" Type="http://schemas.openxmlformats.org/officeDocument/2006/relationships/hyperlink" Target="https://podminky.urs.cz/item/CS_URS_2021_01/340271045" TargetMode="External"/><Relationship Id="rId9" Type="http://schemas.openxmlformats.org/officeDocument/2006/relationships/hyperlink" Target="https://podminky.urs.cz/item/CS_URS_2021_01/968062747" TargetMode="External"/><Relationship Id="rId14" Type="http://schemas.openxmlformats.org/officeDocument/2006/relationships/hyperlink" Target="https://podminky.urs.cz/item/CS_URS_2021_01/997013509" TargetMode="External"/><Relationship Id="rId22" Type="http://schemas.openxmlformats.org/officeDocument/2006/relationships/hyperlink" Target="https://podminky.urs.cz/item/CS_URS_2021_01/763251391" TargetMode="External"/><Relationship Id="rId27" Type="http://schemas.openxmlformats.org/officeDocument/2006/relationships/hyperlink" Target="https://podminky.urs.cz/item/CS_URS_2021_01/776111321" TargetMode="External"/><Relationship Id="rId30" Type="http://schemas.openxmlformats.org/officeDocument/2006/relationships/hyperlink" Target="https://podminky.urs.cz/item/CS_URS_2021_01/776121221" TargetMode="External"/><Relationship Id="rId35" Type="http://schemas.openxmlformats.org/officeDocument/2006/relationships/hyperlink" Target="https://podminky.urs.cz/item/CS_URS_2021_01/776201814" TargetMode="External"/><Relationship Id="rId8" Type="http://schemas.openxmlformats.org/officeDocument/2006/relationships/hyperlink" Target="https://podminky.urs.cz/item/CS_URS_2021_01/965082923" TargetMode="External"/><Relationship Id="rId3" Type="http://schemas.openxmlformats.org/officeDocument/2006/relationships/hyperlink" Target="https://podminky.urs.cz/item/CS_URS_2021_01/34027103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71033541" TargetMode="External"/><Relationship Id="rId13" Type="http://schemas.openxmlformats.org/officeDocument/2006/relationships/hyperlink" Target="https://podminky.urs.cz/item/CS_URS_2021_01/974031164" TargetMode="External"/><Relationship Id="rId18" Type="http://schemas.openxmlformats.org/officeDocument/2006/relationships/hyperlink" Target="https://podminky.urs.cz/item/CS_URS_2021_01/997013117" TargetMode="External"/><Relationship Id="rId3" Type="http://schemas.openxmlformats.org/officeDocument/2006/relationships/hyperlink" Target="https://podminky.urs.cz/item/CS_URS_2021_01/317944321" TargetMode="External"/><Relationship Id="rId21" Type="http://schemas.openxmlformats.org/officeDocument/2006/relationships/hyperlink" Target="https://podminky.urs.cz/item/CS_URS_2021_01/997013871" TargetMode="External"/><Relationship Id="rId7" Type="http://schemas.openxmlformats.org/officeDocument/2006/relationships/hyperlink" Target="https://podminky.urs.cz/item/CS_URS_2021_01/971033471" TargetMode="External"/><Relationship Id="rId12" Type="http://schemas.openxmlformats.org/officeDocument/2006/relationships/hyperlink" Target="https://podminky.urs.cz/item/CS_URS_2021_01/971033681" TargetMode="External"/><Relationship Id="rId17" Type="http://schemas.openxmlformats.org/officeDocument/2006/relationships/hyperlink" Target="https://podminky.urs.cz/item/CS_URS_2021_01/975021411" TargetMode="External"/><Relationship Id="rId2" Type="http://schemas.openxmlformats.org/officeDocument/2006/relationships/hyperlink" Target="https://podminky.urs.cz/item/CS_URS_2021_01/310239211" TargetMode="External"/><Relationship Id="rId16" Type="http://schemas.openxmlformats.org/officeDocument/2006/relationships/hyperlink" Target="https://podminky.urs.cz/item/CS_URS_2021_01/974031666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310238411" TargetMode="External"/><Relationship Id="rId6" Type="http://schemas.openxmlformats.org/officeDocument/2006/relationships/hyperlink" Target="https://podminky.urs.cz/item/CS_URS_2021_01/967031732" TargetMode="External"/><Relationship Id="rId11" Type="http://schemas.openxmlformats.org/officeDocument/2006/relationships/hyperlink" Target="https://podminky.urs.cz/item/CS_URS_2021_01/971033651" TargetMode="External"/><Relationship Id="rId5" Type="http://schemas.openxmlformats.org/officeDocument/2006/relationships/hyperlink" Target="https://podminky.urs.cz/item/CS_URS_2021_01/967031132" TargetMode="External"/><Relationship Id="rId15" Type="http://schemas.openxmlformats.org/officeDocument/2006/relationships/hyperlink" Target="https://podminky.urs.cz/item/CS_URS_2021_01/974031664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1/97103364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17944323" TargetMode="External"/><Relationship Id="rId9" Type="http://schemas.openxmlformats.org/officeDocument/2006/relationships/hyperlink" Target="https://podminky.urs.cz/item/CS_URS_2021_01/971033561" TargetMode="External"/><Relationship Id="rId14" Type="http://schemas.openxmlformats.org/officeDocument/2006/relationships/hyperlink" Target="https://podminky.urs.cz/item/CS_URS_2021_01/974031165" TargetMode="External"/><Relationship Id="rId22" Type="http://schemas.openxmlformats.org/officeDocument/2006/relationships/hyperlink" Target="https://podminky.urs.cz/item/CS_URS_2021_01/99801700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13191133" TargetMode="External"/><Relationship Id="rId18" Type="http://schemas.openxmlformats.org/officeDocument/2006/relationships/hyperlink" Target="https://podminky.urs.cz/item/CS_URS_2021_01/763251391" TargetMode="External"/><Relationship Id="rId26" Type="http://schemas.openxmlformats.org/officeDocument/2006/relationships/hyperlink" Target="https://podminky.urs.cz/item/CS_URS_2021_01/776121221" TargetMode="External"/><Relationship Id="rId3" Type="http://schemas.openxmlformats.org/officeDocument/2006/relationships/hyperlink" Target="https://podminky.urs.cz/item/CS_URS_2021_01/965082923" TargetMode="External"/><Relationship Id="rId21" Type="http://schemas.openxmlformats.org/officeDocument/2006/relationships/hyperlink" Target="https://podminky.urs.cz/item/CS_URS_2021_01/775511810" TargetMode="External"/><Relationship Id="rId7" Type="http://schemas.openxmlformats.org/officeDocument/2006/relationships/hyperlink" Target="https://podminky.urs.cz/item/CS_URS_2021_01/997013117" TargetMode="External"/><Relationship Id="rId12" Type="http://schemas.openxmlformats.org/officeDocument/2006/relationships/hyperlink" Target="https://podminky.urs.cz/item/CS_URS_2021_01/713121111" TargetMode="External"/><Relationship Id="rId17" Type="http://schemas.openxmlformats.org/officeDocument/2006/relationships/hyperlink" Target="https://podminky.urs.cz/item/CS_URS_2021_01/763251231" TargetMode="External"/><Relationship Id="rId25" Type="http://schemas.openxmlformats.org/officeDocument/2006/relationships/hyperlink" Target="https://podminky.urs.cz/item/CS_URS_2021_01/77612121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1_01/965046111" TargetMode="External"/><Relationship Id="rId16" Type="http://schemas.openxmlformats.org/officeDocument/2006/relationships/hyperlink" Target="https://podminky.urs.cz/item/CS_URS_2021_01/763251211" TargetMode="External"/><Relationship Id="rId20" Type="http://schemas.openxmlformats.org/officeDocument/2006/relationships/hyperlink" Target="https://podminky.urs.cz/item/CS_URS_2021_01/771571810" TargetMode="External"/><Relationship Id="rId29" Type="http://schemas.openxmlformats.org/officeDocument/2006/relationships/hyperlink" Target="https://podminky.urs.cz/item/CS_URS_2021_01/776142112" TargetMode="External"/><Relationship Id="rId1" Type="http://schemas.openxmlformats.org/officeDocument/2006/relationships/hyperlink" Target="https://podminky.urs.cz/item/CS_URS_2021_01/965045113" TargetMode="External"/><Relationship Id="rId6" Type="http://schemas.openxmlformats.org/officeDocument/2006/relationships/hyperlink" Target="https://podminky.urs.cz/item/CS_URS_2021_01/968072456" TargetMode="External"/><Relationship Id="rId11" Type="http://schemas.openxmlformats.org/officeDocument/2006/relationships/hyperlink" Target="https://podminky.urs.cz/item/CS_URS_2021_01/998017003" TargetMode="External"/><Relationship Id="rId24" Type="http://schemas.openxmlformats.org/officeDocument/2006/relationships/hyperlink" Target="https://podminky.urs.cz/item/CS_URS_2021_01/776111331" TargetMode="External"/><Relationship Id="rId32" Type="http://schemas.openxmlformats.org/officeDocument/2006/relationships/hyperlink" Target="https://podminky.urs.cz/item/CS_URS_2021_01/998776203" TargetMode="External"/><Relationship Id="rId5" Type="http://schemas.openxmlformats.org/officeDocument/2006/relationships/hyperlink" Target="https://podminky.urs.cz/item/CS_URS_2021_01/968072455" TargetMode="External"/><Relationship Id="rId15" Type="http://schemas.openxmlformats.org/officeDocument/2006/relationships/hyperlink" Target="https://podminky.urs.cz/item/CS_URS_2021_01/762522811" TargetMode="External"/><Relationship Id="rId23" Type="http://schemas.openxmlformats.org/officeDocument/2006/relationships/hyperlink" Target="https://podminky.urs.cz/item/CS_URS_2021_01/776111321" TargetMode="External"/><Relationship Id="rId28" Type="http://schemas.openxmlformats.org/officeDocument/2006/relationships/hyperlink" Target="https://podminky.urs.cz/item/CS_URS_2021_01/776141-PC01" TargetMode="External"/><Relationship Id="rId10" Type="http://schemas.openxmlformats.org/officeDocument/2006/relationships/hyperlink" Target="https://podminky.urs.cz/item/CS_URS_2021_01/997013871" TargetMode="External"/><Relationship Id="rId19" Type="http://schemas.openxmlformats.org/officeDocument/2006/relationships/hyperlink" Target="https://podminky.urs.cz/item/CS_URS_2021_01/998763303" TargetMode="External"/><Relationship Id="rId31" Type="http://schemas.openxmlformats.org/officeDocument/2006/relationships/hyperlink" Target="https://podminky.urs.cz/item/CS_URS_2021_01/776201814" TargetMode="External"/><Relationship Id="rId4" Type="http://schemas.openxmlformats.org/officeDocument/2006/relationships/hyperlink" Target="https://podminky.urs.cz/item/CS_URS_2021_01/968062747" TargetMode="External"/><Relationship Id="rId9" Type="http://schemas.openxmlformats.org/officeDocument/2006/relationships/hyperlink" Target="https://podminky.urs.cz/item/CS_URS_2021_01/997013509" TargetMode="External"/><Relationship Id="rId14" Type="http://schemas.openxmlformats.org/officeDocument/2006/relationships/hyperlink" Target="https://podminky.urs.cz/item/CS_URS_2021_01/998713103" TargetMode="External"/><Relationship Id="rId22" Type="http://schemas.openxmlformats.org/officeDocument/2006/relationships/hyperlink" Target="https://podminky.urs.cz/item/CS_URS_2021_01/776111311" TargetMode="External"/><Relationship Id="rId27" Type="http://schemas.openxmlformats.org/officeDocument/2006/relationships/hyperlink" Target="https://podminky.urs.cz/item/CS_URS_2021_01/776121311" TargetMode="External"/><Relationship Id="rId30" Type="http://schemas.openxmlformats.org/officeDocument/2006/relationships/hyperlink" Target="https://podminky.urs.cz/item/CS_URS_2021_01/776143113" TargetMode="External"/><Relationship Id="rId8" Type="http://schemas.openxmlformats.org/officeDocument/2006/relationships/hyperlink" Target="https://podminky.urs.cz/item/CS_URS_2021_01/9970135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71033561" TargetMode="External"/><Relationship Id="rId13" Type="http://schemas.openxmlformats.org/officeDocument/2006/relationships/hyperlink" Target="https://podminky.urs.cz/item/CS_URS_2021_01/974031164" TargetMode="External"/><Relationship Id="rId18" Type="http://schemas.openxmlformats.org/officeDocument/2006/relationships/hyperlink" Target="https://podminky.urs.cz/item/CS_URS_2021_01/997013117" TargetMode="External"/><Relationship Id="rId3" Type="http://schemas.openxmlformats.org/officeDocument/2006/relationships/hyperlink" Target="https://podminky.urs.cz/item/CS_URS_2021_01/317944321" TargetMode="External"/><Relationship Id="rId21" Type="http://schemas.openxmlformats.org/officeDocument/2006/relationships/hyperlink" Target="https://podminky.urs.cz/item/CS_URS_2021_01/997013871" TargetMode="External"/><Relationship Id="rId7" Type="http://schemas.openxmlformats.org/officeDocument/2006/relationships/hyperlink" Target="https://podminky.urs.cz/item/CS_URS_2021_01/971033541" TargetMode="External"/><Relationship Id="rId12" Type="http://schemas.openxmlformats.org/officeDocument/2006/relationships/hyperlink" Target="https://podminky.urs.cz/item/CS_URS_2021_01/971033681" TargetMode="External"/><Relationship Id="rId17" Type="http://schemas.openxmlformats.org/officeDocument/2006/relationships/hyperlink" Target="https://podminky.urs.cz/item/CS_URS_2021_01/975021411" TargetMode="External"/><Relationship Id="rId2" Type="http://schemas.openxmlformats.org/officeDocument/2006/relationships/hyperlink" Target="https://podminky.urs.cz/item/CS_URS_2021_01/310239411" TargetMode="External"/><Relationship Id="rId16" Type="http://schemas.openxmlformats.org/officeDocument/2006/relationships/hyperlink" Target="https://podminky.urs.cz/item/CS_URS_2021_01/974031666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310238411" TargetMode="External"/><Relationship Id="rId6" Type="http://schemas.openxmlformats.org/officeDocument/2006/relationships/hyperlink" Target="https://podminky.urs.cz/item/CS_URS_2021_01/971033471" TargetMode="External"/><Relationship Id="rId11" Type="http://schemas.openxmlformats.org/officeDocument/2006/relationships/hyperlink" Target="https://podminky.urs.cz/item/CS_URS_2021_01/971033651" TargetMode="External"/><Relationship Id="rId5" Type="http://schemas.openxmlformats.org/officeDocument/2006/relationships/hyperlink" Target="https://podminky.urs.cz/item/CS_URS_2021_01/967031132" TargetMode="External"/><Relationship Id="rId15" Type="http://schemas.openxmlformats.org/officeDocument/2006/relationships/hyperlink" Target="https://podminky.urs.cz/item/CS_URS_2021_01/974031664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podminky.urs.cz/item/CS_URS_2021_01/97103364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17944323" TargetMode="External"/><Relationship Id="rId9" Type="http://schemas.openxmlformats.org/officeDocument/2006/relationships/hyperlink" Target="https://podminky.urs.cz/item/CS_URS_2021_01/971033631" TargetMode="External"/><Relationship Id="rId14" Type="http://schemas.openxmlformats.org/officeDocument/2006/relationships/hyperlink" Target="https://podminky.urs.cz/item/CS_URS_2021_01/974031165" TargetMode="External"/><Relationship Id="rId22" Type="http://schemas.openxmlformats.org/officeDocument/2006/relationships/hyperlink" Target="https://podminky.urs.cz/item/CS_URS_2021_01/99801700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7013501" TargetMode="External"/><Relationship Id="rId13" Type="http://schemas.openxmlformats.org/officeDocument/2006/relationships/hyperlink" Target="https://podminky.urs.cz/item/CS_URS_2021_01/998713103" TargetMode="External"/><Relationship Id="rId18" Type="http://schemas.openxmlformats.org/officeDocument/2006/relationships/hyperlink" Target="https://podminky.urs.cz/item/CS_URS_2021_01/998773103" TargetMode="External"/><Relationship Id="rId3" Type="http://schemas.openxmlformats.org/officeDocument/2006/relationships/hyperlink" Target="https://podminky.urs.cz/item/CS_URS_2021_01/965045113" TargetMode="External"/><Relationship Id="rId7" Type="http://schemas.openxmlformats.org/officeDocument/2006/relationships/hyperlink" Target="https://podminky.urs.cz/item/CS_URS_2021_01/997013117" TargetMode="External"/><Relationship Id="rId12" Type="http://schemas.openxmlformats.org/officeDocument/2006/relationships/hyperlink" Target="https://podminky.urs.cz/item/CS_URS_2021_01/713121111" TargetMode="External"/><Relationship Id="rId17" Type="http://schemas.openxmlformats.org/officeDocument/2006/relationships/hyperlink" Target="https://podminky.urs.cz/item/CS_URS_2021_01/998772103" TargetMode="External"/><Relationship Id="rId2" Type="http://schemas.openxmlformats.org/officeDocument/2006/relationships/hyperlink" Target="https://podminky.urs.cz/item/CS_URS_2021_01/632481213" TargetMode="External"/><Relationship Id="rId16" Type="http://schemas.openxmlformats.org/officeDocument/2006/relationships/hyperlink" Target="https://podminky.urs.cz/item/CS_URS_2021_01/772524811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podminky.urs.cz/item/CS_URS_2021_01/632451457" TargetMode="External"/><Relationship Id="rId6" Type="http://schemas.openxmlformats.org/officeDocument/2006/relationships/hyperlink" Target="https://podminky.urs.cz/item/CS_URS_2021_01/965082923" TargetMode="External"/><Relationship Id="rId11" Type="http://schemas.openxmlformats.org/officeDocument/2006/relationships/hyperlink" Target="https://podminky.urs.cz/item/CS_URS_2021_01/998017003" TargetMode="External"/><Relationship Id="rId5" Type="http://schemas.openxmlformats.org/officeDocument/2006/relationships/hyperlink" Target="https://podminky.urs.cz/item/CS_URS_2021_01/965081523" TargetMode="External"/><Relationship Id="rId15" Type="http://schemas.openxmlformats.org/officeDocument/2006/relationships/hyperlink" Target="https://podminky.urs.cz/item/CS_URS_2021_01/771571810" TargetMode="External"/><Relationship Id="rId10" Type="http://schemas.openxmlformats.org/officeDocument/2006/relationships/hyperlink" Target="https://podminky.urs.cz/item/CS_URS_2021_01/997013871" TargetMode="External"/><Relationship Id="rId19" Type="http://schemas.openxmlformats.org/officeDocument/2006/relationships/hyperlink" Target="https://podminky.urs.cz/item/CS_URS_2021_01/776201814" TargetMode="External"/><Relationship Id="rId4" Type="http://schemas.openxmlformats.org/officeDocument/2006/relationships/hyperlink" Target="https://podminky.urs.cz/item/CS_URS_2021_01/965046111" TargetMode="External"/><Relationship Id="rId9" Type="http://schemas.openxmlformats.org/officeDocument/2006/relationships/hyperlink" Target="https://podminky.urs.cz/item/CS_URS_2021_01/997013509" TargetMode="External"/><Relationship Id="rId14" Type="http://schemas.openxmlformats.org/officeDocument/2006/relationships/hyperlink" Target="https://podminky.urs.cz/item/CS_URS_2021_01/998767203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2_02/073002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30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2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2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37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39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40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41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44">
        <v>0.21</v>
      </c>
      <c r="M29" s="345"/>
      <c r="N29" s="345"/>
      <c r="O29" s="345"/>
      <c r="P29" s="345"/>
      <c r="Q29" s="43"/>
      <c r="R29" s="43"/>
      <c r="S29" s="43"/>
      <c r="T29" s="43"/>
      <c r="U29" s="43"/>
      <c r="V29" s="43"/>
      <c r="W29" s="346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3"/>
      <c r="AG29" s="43"/>
      <c r="AH29" s="43"/>
      <c r="AI29" s="43"/>
      <c r="AJ29" s="43"/>
      <c r="AK29" s="346">
        <f>ROUND(AV54, 2)</f>
        <v>0</v>
      </c>
      <c r="AL29" s="345"/>
      <c r="AM29" s="345"/>
      <c r="AN29" s="345"/>
      <c r="AO29" s="345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44">
        <v>0.15</v>
      </c>
      <c r="M30" s="345"/>
      <c r="N30" s="345"/>
      <c r="O30" s="345"/>
      <c r="P30" s="345"/>
      <c r="Q30" s="43"/>
      <c r="R30" s="43"/>
      <c r="S30" s="43"/>
      <c r="T30" s="43"/>
      <c r="U30" s="43"/>
      <c r="V30" s="43"/>
      <c r="W30" s="346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3"/>
      <c r="AG30" s="43"/>
      <c r="AH30" s="43"/>
      <c r="AI30" s="43"/>
      <c r="AJ30" s="43"/>
      <c r="AK30" s="346">
        <f>ROUND(AW54, 2)</f>
        <v>0</v>
      </c>
      <c r="AL30" s="345"/>
      <c r="AM30" s="345"/>
      <c r="AN30" s="345"/>
      <c r="AO30" s="345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44">
        <v>0.21</v>
      </c>
      <c r="M31" s="345"/>
      <c r="N31" s="345"/>
      <c r="O31" s="345"/>
      <c r="P31" s="345"/>
      <c r="Q31" s="43"/>
      <c r="R31" s="43"/>
      <c r="S31" s="43"/>
      <c r="T31" s="43"/>
      <c r="U31" s="43"/>
      <c r="V31" s="43"/>
      <c r="W31" s="346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3"/>
      <c r="AG31" s="43"/>
      <c r="AH31" s="43"/>
      <c r="AI31" s="43"/>
      <c r="AJ31" s="43"/>
      <c r="AK31" s="346">
        <v>0</v>
      </c>
      <c r="AL31" s="345"/>
      <c r="AM31" s="345"/>
      <c r="AN31" s="345"/>
      <c r="AO31" s="345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44">
        <v>0.15</v>
      </c>
      <c r="M32" s="345"/>
      <c r="N32" s="345"/>
      <c r="O32" s="345"/>
      <c r="P32" s="345"/>
      <c r="Q32" s="43"/>
      <c r="R32" s="43"/>
      <c r="S32" s="43"/>
      <c r="T32" s="43"/>
      <c r="U32" s="43"/>
      <c r="V32" s="43"/>
      <c r="W32" s="346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3"/>
      <c r="AG32" s="43"/>
      <c r="AH32" s="43"/>
      <c r="AI32" s="43"/>
      <c r="AJ32" s="43"/>
      <c r="AK32" s="346">
        <v>0</v>
      </c>
      <c r="AL32" s="345"/>
      <c r="AM32" s="345"/>
      <c r="AN32" s="345"/>
      <c r="AO32" s="345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44">
        <v>0</v>
      </c>
      <c r="M33" s="345"/>
      <c r="N33" s="345"/>
      <c r="O33" s="345"/>
      <c r="P33" s="345"/>
      <c r="Q33" s="43"/>
      <c r="R33" s="43"/>
      <c r="S33" s="43"/>
      <c r="T33" s="43"/>
      <c r="U33" s="43"/>
      <c r="V33" s="43"/>
      <c r="W33" s="346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3"/>
      <c r="AG33" s="43"/>
      <c r="AH33" s="43"/>
      <c r="AI33" s="43"/>
      <c r="AJ33" s="43"/>
      <c r="AK33" s="346">
        <v>0</v>
      </c>
      <c r="AL33" s="345"/>
      <c r="AM33" s="345"/>
      <c r="AN33" s="345"/>
      <c r="AO33" s="34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0" t="s">
        <v>50</v>
      </c>
      <c r="Y35" s="348"/>
      <c r="Z35" s="348"/>
      <c r="AA35" s="348"/>
      <c r="AB35" s="348"/>
      <c r="AC35" s="47"/>
      <c r="AD35" s="47"/>
      <c r="AE35" s="47"/>
      <c r="AF35" s="47"/>
      <c r="AG35" s="47"/>
      <c r="AH35" s="47"/>
      <c r="AI35" s="47"/>
      <c r="AJ35" s="47"/>
      <c r="AK35" s="347">
        <f>SUM(AK26:AK33)</f>
        <v>0</v>
      </c>
      <c r="AL35" s="348"/>
      <c r="AM35" s="348"/>
      <c r="AN35" s="348"/>
      <c r="AO35" s="34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21-SO041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6" t="str">
        <f>K6</f>
        <v>Pedagogická fakulta Univerzity Palackého v Olomouci - Výměna podlahové krytiny</v>
      </c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Olomouc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8" t="str">
        <f>IF(AN8= "","",AN8)</f>
        <v>30. 4. 2021</v>
      </c>
      <c r="AN47" s="37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Univerzita Palackého v Olomouci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85" t="str">
        <f>IF(E17="","",E17)</f>
        <v>atelier-r, s.r.o., Olomouc</v>
      </c>
      <c r="AN49" s="386"/>
      <c r="AO49" s="386"/>
      <c r="AP49" s="386"/>
      <c r="AQ49" s="38"/>
      <c r="AR49" s="41"/>
      <c r="AS49" s="379" t="s">
        <v>52</v>
      </c>
      <c r="AT49" s="38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85" t="str">
        <f>IF(E20="","",E20)</f>
        <v xml:space="preserve"> </v>
      </c>
      <c r="AN50" s="386"/>
      <c r="AO50" s="386"/>
      <c r="AP50" s="386"/>
      <c r="AQ50" s="38"/>
      <c r="AR50" s="41"/>
      <c r="AS50" s="381"/>
      <c r="AT50" s="38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3"/>
      <c r="AT51" s="38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0" t="s">
        <v>53</v>
      </c>
      <c r="D52" s="371"/>
      <c r="E52" s="371"/>
      <c r="F52" s="371"/>
      <c r="G52" s="371"/>
      <c r="H52" s="68"/>
      <c r="I52" s="373" t="s">
        <v>54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2" t="s">
        <v>55</v>
      </c>
      <c r="AH52" s="371"/>
      <c r="AI52" s="371"/>
      <c r="AJ52" s="371"/>
      <c r="AK52" s="371"/>
      <c r="AL52" s="371"/>
      <c r="AM52" s="371"/>
      <c r="AN52" s="373" t="s">
        <v>56</v>
      </c>
      <c r="AO52" s="371"/>
      <c r="AP52" s="371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ROUND(AG55+AG58+AG61+AG63,2)</f>
        <v>0</v>
      </c>
      <c r="AH54" s="374"/>
      <c r="AI54" s="374"/>
      <c r="AJ54" s="374"/>
      <c r="AK54" s="374"/>
      <c r="AL54" s="374"/>
      <c r="AM54" s="374"/>
      <c r="AN54" s="375">
        <f t="shared" ref="AN54:AN63" si="0">SUM(AG54,AT54)</f>
        <v>0</v>
      </c>
      <c r="AO54" s="375"/>
      <c r="AP54" s="375"/>
      <c r="AQ54" s="80" t="s">
        <v>19</v>
      </c>
      <c r="AR54" s="81"/>
      <c r="AS54" s="82">
        <f>ROUND(AS55+AS58+AS61+AS63,2)</f>
        <v>0</v>
      </c>
      <c r="AT54" s="83">
        <f t="shared" ref="AT54:AT63" si="1">ROUND(SUM(AV54:AW54),2)</f>
        <v>0</v>
      </c>
      <c r="AU54" s="84">
        <f>ROUND(AU55+AU58+AU61+AU63,5)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ROUND(AZ55+AZ58+AZ61+AZ63,2)</f>
        <v>0</v>
      </c>
      <c r="BA54" s="83">
        <f>ROUND(BA55+BA58+BA61+BA63,2)</f>
        <v>0</v>
      </c>
      <c r="BB54" s="83">
        <f>ROUND(BB55+BB58+BB61+BB63,2)</f>
        <v>0</v>
      </c>
      <c r="BC54" s="83">
        <f>ROUND(BC55+BC58+BC61+BC63,2)</f>
        <v>0</v>
      </c>
      <c r="BD54" s="85">
        <f>ROUND(BD55+BD58+BD61+BD63,2)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37.5" customHeight="1">
      <c r="B55" s="88"/>
      <c r="C55" s="89"/>
      <c r="D55" s="368" t="s">
        <v>76</v>
      </c>
      <c r="E55" s="368"/>
      <c r="F55" s="368"/>
      <c r="G55" s="368"/>
      <c r="H55" s="368"/>
      <c r="I55" s="90"/>
      <c r="J55" s="368" t="s">
        <v>77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9">
        <f>ROUND(SUM(AG56:AG57),2)</f>
        <v>0</v>
      </c>
      <c r="AH55" s="367"/>
      <c r="AI55" s="367"/>
      <c r="AJ55" s="367"/>
      <c r="AK55" s="367"/>
      <c r="AL55" s="367"/>
      <c r="AM55" s="367"/>
      <c r="AN55" s="366">
        <f t="shared" si="0"/>
        <v>0</v>
      </c>
      <c r="AO55" s="367"/>
      <c r="AP55" s="367"/>
      <c r="AQ55" s="91" t="s">
        <v>78</v>
      </c>
      <c r="AR55" s="92"/>
      <c r="AS55" s="93">
        <f>ROUND(SUM(AS56:AS57),2)</f>
        <v>0</v>
      </c>
      <c r="AT55" s="94">
        <f t="shared" si="1"/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71</v>
      </c>
      <c r="BT55" s="97" t="s">
        <v>79</v>
      </c>
      <c r="BU55" s="97" t="s">
        <v>73</v>
      </c>
      <c r="BV55" s="97" t="s">
        <v>74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4" customFormat="1" ht="35.25" customHeight="1">
      <c r="A56" s="98" t="s">
        <v>82</v>
      </c>
      <c r="B56" s="53"/>
      <c r="C56" s="99"/>
      <c r="D56" s="99"/>
      <c r="E56" s="365" t="s">
        <v>83</v>
      </c>
      <c r="F56" s="365"/>
      <c r="G56" s="365"/>
      <c r="H56" s="365"/>
      <c r="I56" s="365"/>
      <c r="J56" s="99"/>
      <c r="K56" s="365" t="s">
        <v>84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3">
        <f>'21-SO041-01.1 - d.1.1 arc...'!J32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100" t="s">
        <v>85</v>
      </c>
      <c r="AR56" s="55"/>
      <c r="AS56" s="101">
        <v>0</v>
      </c>
      <c r="AT56" s="102">
        <f t="shared" si="1"/>
        <v>0</v>
      </c>
      <c r="AU56" s="103">
        <f>'21-SO041-01.1 - d.1.1 arc...'!P104</f>
        <v>0</v>
      </c>
      <c r="AV56" s="102">
        <f>'21-SO041-01.1 - d.1.1 arc...'!J35</f>
        <v>0</v>
      </c>
      <c r="AW56" s="102">
        <f>'21-SO041-01.1 - d.1.1 arc...'!J36</f>
        <v>0</v>
      </c>
      <c r="AX56" s="102">
        <f>'21-SO041-01.1 - d.1.1 arc...'!J37</f>
        <v>0</v>
      </c>
      <c r="AY56" s="102">
        <f>'21-SO041-01.1 - d.1.1 arc...'!J38</f>
        <v>0</v>
      </c>
      <c r="AZ56" s="102">
        <f>'21-SO041-01.1 - d.1.1 arc...'!F35</f>
        <v>0</v>
      </c>
      <c r="BA56" s="102">
        <f>'21-SO041-01.1 - d.1.1 arc...'!F36</f>
        <v>0</v>
      </c>
      <c r="BB56" s="102">
        <f>'21-SO041-01.1 - d.1.1 arc...'!F37</f>
        <v>0</v>
      </c>
      <c r="BC56" s="102">
        <f>'21-SO041-01.1 - d.1.1 arc...'!F38</f>
        <v>0</v>
      </c>
      <c r="BD56" s="104">
        <f>'21-SO041-01.1 - d.1.1 arc...'!F39</f>
        <v>0</v>
      </c>
      <c r="BT56" s="105" t="s">
        <v>81</v>
      </c>
      <c r="BV56" s="105" t="s">
        <v>74</v>
      </c>
      <c r="BW56" s="105" t="s">
        <v>86</v>
      </c>
      <c r="BX56" s="105" t="s">
        <v>80</v>
      </c>
      <c r="CL56" s="105" t="s">
        <v>19</v>
      </c>
    </row>
    <row r="57" spans="1:91" s="4" customFormat="1" ht="35.25" customHeight="1">
      <c r="A57" s="98" t="s">
        <v>82</v>
      </c>
      <c r="B57" s="53"/>
      <c r="C57" s="99"/>
      <c r="D57" s="99"/>
      <c r="E57" s="365" t="s">
        <v>87</v>
      </c>
      <c r="F57" s="365"/>
      <c r="G57" s="365"/>
      <c r="H57" s="365"/>
      <c r="I57" s="365"/>
      <c r="J57" s="99"/>
      <c r="K57" s="365" t="s">
        <v>88</v>
      </c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3">
        <f>'21-SO041-01.2 - d.1.2 kon...'!J32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100" t="s">
        <v>85</v>
      </c>
      <c r="AR57" s="55"/>
      <c r="AS57" s="101">
        <v>0</v>
      </c>
      <c r="AT57" s="102">
        <f t="shared" si="1"/>
        <v>0</v>
      </c>
      <c r="AU57" s="103">
        <f>'21-SO041-01.2 - d.1.2 kon...'!P90</f>
        <v>0</v>
      </c>
      <c r="AV57" s="102">
        <f>'21-SO041-01.2 - d.1.2 kon...'!J35</f>
        <v>0</v>
      </c>
      <c r="AW57" s="102">
        <f>'21-SO041-01.2 - d.1.2 kon...'!J36</f>
        <v>0</v>
      </c>
      <c r="AX57" s="102">
        <f>'21-SO041-01.2 - d.1.2 kon...'!J37</f>
        <v>0</v>
      </c>
      <c r="AY57" s="102">
        <f>'21-SO041-01.2 - d.1.2 kon...'!J38</f>
        <v>0</v>
      </c>
      <c r="AZ57" s="102">
        <f>'21-SO041-01.2 - d.1.2 kon...'!F35</f>
        <v>0</v>
      </c>
      <c r="BA57" s="102">
        <f>'21-SO041-01.2 - d.1.2 kon...'!F36</f>
        <v>0</v>
      </c>
      <c r="BB57" s="102">
        <f>'21-SO041-01.2 - d.1.2 kon...'!F37</f>
        <v>0</v>
      </c>
      <c r="BC57" s="102">
        <f>'21-SO041-01.2 - d.1.2 kon...'!F38</f>
        <v>0</v>
      </c>
      <c r="BD57" s="104">
        <f>'21-SO041-01.2 - d.1.2 kon...'!F39</f>
        <v>0</v>
      </c>
      <c r="BT57" s="105" t="s">
        <v>81</v>
      </c>
      <c r="BV57" s="105" t="s">
        <v>74</v>
      </c>
      <c r="BW57" s="105" t="s">
        <v>89</v>
      </c>
      <c r="BX57" s="105" t="s">
        <v>80</v>
      </c>
      <c r="CL57" s="105" t="s">
        <v>19</v>
      </c>
    </row>
    <row r="58" spans="1:91" s="7" customFormat="1" ht="37.5" customHeight="1">
      <c r="B58" s="88"/>
      <c r="C58" s="89"/>
      <c r="D58" s="368" t="s">
        <v>90</v>
      </c>
      <c r="E58" s="368"/>
      <c r="F58" s="368"/>
      <c r="G58" s="368"/>
      <c r="H58" s="368"/>
      <c r="I58" s="90"/>
      <c r="J58" s="368" t="s">
        <v>91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9">
        <f>ROUND(SUM(AG59:AG60),2)</f>
        <v>0</v>
      </c>
      <c r="AH58" s="367"/>
      <c r="AI58" s="367"/>
      <c r="AJ58" s="367"/>
      <c r="AK58" s="367"/>
      <c r="AL58" s="367"/>
      <c r="AM58" s="367"/>
      <c r="AN58" s="366">
        <f t="shared" si="0"/>
        <v>0</v>
      </c>
      <c r="AO58" s="367"/>
      <c r="AP58" s="367"/>
      <c r="AQ58" s="91" t="s">
        <v>78</v>
      </c>
      <c r="AR58" s="92"/>
      <c r="AS58" s="93">
        <f>ROUND(SUM(AS59:AS60),2)</f>
        <v>0</v>
      </c>
      <c r="AT58" s="94">
        <f t="shared" si="1"/>
        <v>0</v>
      </c>
      <c r="AU58" s="95">
        <f>ROUND(SUM(AU59:AU60),5)</f>
        <v>0</v>
      </c>
      <c r="AV58" s="94">
        <f>ROUND(AZ58*L29,2)</f>
        <v>0</v>
      </c>
      <c r="AW58" s="94">
        <f>ROUND(BA58*L30,2)</f>
        <v>0</v>
      </c>
      <c r="AX58" s="94">
        <f>ROUND(BB58*L29,2)</f>
        <v>0</v>
      </c>
      <c r="AY58" s="94">
        <f>ROUND(BC58*L30,2)</f>
        <v>0</v>
      </c>
      <c r="AZ58" s="94">
        <f>ROUND(SUM(AZ59:AZ60),2)</f>
        <v>0</v>
      </c>
      <c r="BA58" s="94">
        <f>ROUND(SUM(BA59:BA60),2)</f>
        <v>0</v>
      </c>
      <c r="BB58" s="94">
        <f>ROUND(SUM(BB59:BB60),2)</f>
        <v>0</v>
      </c>
      <c r="BC58" s="94">
        <f>ROUND(SUM(BC59:BC60),2)</f>
        <v>0</v>
      </c>
      <c r="BD58" s="96">
        <f>ROUND(SUM(BD59:BD60),2)</f>
        <v>0</v>
      </c>
      <c r="BS58" s="97" t="s">
        <v>71</v>
      </c>
      <c r="BT58" s="97" t="s">
        <v>79</v>
      </c>
      <c r="BU58" s="97" t="s">
        <v>73</v>
      </c>
      <c r="BV58" s="97" t="s">
        <v>74</v>
      </c>
      <c r="BW58" s="97" t="s">
        <v>92</v>
      </c>
      <c r="BX58" s="97" t="s">
        <v>5</v>
      </c>
      <c r="CL58" s="97" t="s">
        <v>19</v>
      </c>
      <c r="CM58" s="97" t="s">
        <v>81</v>
      </c>
    </row>
    <row r="59" spans="1:91" s="4" customFormat="1" ht="35.25" customHeight="1">
      <c r="A59" s="98" t="s">
        <v>82</v>
      </c>
      <c r="B59" s="53"/>
      <c r="C59" s="99"/>
      <c r="D59" s="99"/>
      <c r="E59" s="365" t="s">
        <v>93</v>
      </c>
      <c r="F59" s="365"/>
      <c r="G59" s="365"/>
      <c r="H59" s="365"/>
      <c r="I59" s="365"/>
      <c r="J59" s="99"/>
      <c r="K59" s="365" t="s">
        <v>94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3">
        <f>'21-SO041-02.1 - d.1.1 arc...'!J32</f>
        <v>0</v>
      </c>
      <c r="AH59" s="364"/>
      <c r="AI59" s="364"/>
      <c r="AJ59" s="364"/>
      <c r="AK59" s="364"/>
      <c r="AL59" s="364"/>
      <c r="AM59" s="364"/>
      <c r="AN59" s="363">
        <f t="shared" si="0"/>
        <v>0</v>
      </c>
      <c r="AO59" s="364"/>
      <c r="AP59" s="364"/>
      <c r="AQ59" s="100" t="s">
        <v>85</v>
      </c>
      <c r="AR59" s="55"/>
      <c r="AS59" s="101">
        <v>0</v>
      </c>
      <c r="AT59" s="102">
        <f t="shared" si="1"/>
        <v>0</v>
      </c>
      <c r="AU59" s="103">
        <f>'21-SO041-02.1 - d.1.1 arc...'!P102</f>
        <v>0</v>
      </c>
      <c r="AV59" s="102">
        <f>'21-SO041-02.1 - d.1.1 arc...'!J35</f>
        <v>0</v>
      </c>
      <c r="AW59" s="102">
        <f>'21-SO041-02.1 - d.1.1 arc...'!J36</f>
        <v>0</v>
      </c>
      <c r="AX59" s="102">
        <f>'21-SO041-02.1 - d.1.1 arc...'!J37</f>
        <v>0</v>
      </c>
      <c r="AY59" s="102">
        <f>'21-SO041-02.1 - d.1.1 arc...'!J38</f>
        <v>0</v>
      </c>
      <c r="AZ59" s="102">
        <f>'21-SO041-02.1 - d.1.1 arc...'!F35</f>
        <v>0</v>
      </c>
      <c r="BA59" s="102">
        <f>'21-SO041-02.1 - d.1.1 arc...'!F36</f>
        <v>0</v>
      </c>
      <c r="BB59" s="102">
        <f>'21-SO041-02.1 - d.1.1 arc...'!F37</f>
        <v>0</v>
      </c>
      <c r="BC59" s="102">
        <f>'21-SO041-02.1 - d.1.1 arc...'!F38</f>
        <v>0</v>
      </c>
      <c r="BD59" s="104">
        <f>'21-SO041-02.1 - d.1.1 arc...'!F39</f>
        <v>0</v>
      </c>
      <c r="BT59" s="105" t="s">
        <v>81</v>
      </c>
      <c r="BV59" s="105" t="s">
        <v>74</v>
      </c>
      <c r="BW59" s="105" t="s">
        <v>95</v>
      </c>
      <c r="BX59" s="105" t="s">
        <v>92</v>
      </c>
      <c r="CL59" s="105" t="s">
        <v>19</v>
      </c>
    </row>
    <row r="60" spans="1:91" s="4" customFormat="1" ht="35.25" customHeight="1">
      <c r="A60" s="98" t="s">
        <v>82</v>
      </c>
      <c r="B60" s="53"/>
      <c r="C60" s="99"/>
      <c r="D60" s="99"/>
      <c r="E60" s="365" t="s">
        <v>96</v>
      </c>
      <c r="F60" s="365"/>
      <c r="G60" s="365"/>
      <c r="H60" s="365"/>
      <c r="I60" s="365"/>
      <c r="J60" s="99"/>
      <c r="K60" s="365" t="s">
        <v>97</v>
      </c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3">
        <f>'21-SO041-02.2 - d.1.2 kon...'!J32</f>
        <v>0</v>
      </c>
      <c r="AH60" s="364"/>
      <c r="AI60" s="364"/>
      <c r="AJ60" s="364"/>
      <c r="AK60" s="364"/>
      <c r="AL60" s="364"/>
      <c r="AM60" s="364"/>
      <c r="AN60" s="363">
        <f t="shared" si="0"/>
        <v>0</v>
      </c>
      <c r="AO60" s="364"/>
      <c r="AP60" s="364"/>
      <c r="AQ60" s="100" t="s">
        <v>85</v>
      </c>
      <c r="AR60" s="55"/>
      <c r="AS60" s="101">
        <v>0</v>
      </c>
      <c r="AT60" s="102">
        <f t="shared" si="1"/>
        <v>0</v>
      </c>
      <c r="AU60" s="103">
        <f>'21-SO041-02.2 - d.1.2 kon...'!P90</f>
        <v>0</v>
      </c>
      <c r="AV60" s="102">
        <f>'21-SO041-02.2 - d.1.2 kon...'!J35</f>
        <v>0</v>
      </c>
      <c r="AW60" s="102">
        <f>'21-SO041-02.2 - d.1.2 kon...'!J36</f>
        <v>0</v>
      </c>
      <c r="AX60" s="102">
        <f>'21-SO041-02.2 - d.1.2 kon...'!J37</f>
        <v>0</v>
      </c>
      <c r="AY60" s="102">
        <f>'21-SO041-02.2 - d.1.2 kon...'!J38</f>
        <v>0</v>
      </c>
      <c r="AZ60" s="102">
        <f>'21-SO041-02.2 - d.1.2 kon...'!F35</f>
        <v>0</v>
      </c>
      <c r="BA60" s="102">
        <f>'21-SO041-02.2 - d.1.2 kon...'!F36</f>
        <v>0</v>
      </c>
      <c r="BB60" s="102">
        <f>'21-SO041-02.2 - d.1.2 kon...'!F37</f>
        <v>0</v>
      </c>
      <c r="BC60" s="102">
        <f>'21-SO041-02.2 - d.1.2 kon...'!F38</f>
        <v>0</v>
      </c>
      <c r="BD60" s="104">
        <f>'21-SO041-02.2 - d.1.2 kon...'!F39</f>
        <v>0</v>
      </c>
      <c r="BT60" s="105" t="s">
        <v>81</v>
      </c>
      <c r="BV60" s="105" t="s">
        <v>74</v>
      </c>
      <c r="BW60" s="105" t="s">
        <v>98</v>
      </c>
      <c r="BX60" s="105" t="s">
        <v>92</v>
      </c>
      <c r="CL60" s="105" t="s">
        <v>19</v>
      </c>
    </row>
    <row r="61" spans="1:91" s="7" customFormat="1" ht="37.5" customHeight="1">
      <c r="B61" s="88"/>
      <c r="C61" s="89"/>
      <c r="D61" s="368" t="s">
        <v>99</v>
      </c>
      <c r="E61" s="368"/>
      <c r="F61" s="368"/>
      <c r="G61" s="368"/>
      <c r="H61" s="368"/>
      <c r="I61" s="90"/>
      <c r="J61" s="368" t="s">
        <v>100</v>
      </c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9">
        <f>ROUND(AG62,2)</f>
        <v>0</v>
      </c>
      <c r="AH61" s="367"/>
      <c r="AI61" s="367"/>
      <c r="AJ61" s="367"/>
      <c r="AK61" s="367"/>
      <c r="AL61" s="367"/>
      <c r="AM61" s="367"/>
      <c r="AN61" s="366">
        <f t="shared" si="0"/>
        <v>0</v>
      </c>
      <c r="AO61" s="367"/>
      <c r="AP61" s="367"/>
      <c r="AQ61" s="91" t="s">
        <v>78</v>
      </c>
      <c r="AR61" s="92"/>
      <c r="AS61" s="93">
        <f>ROUND(AS62,2)</f>
        <v>0</v>
      </c>
      <c r="AT61" s="94">
        <f t="shared" si="1"/>
        <v>0</v>
      </c>
      <c r="AU61" s="95">
        <f>ROUND(AU62,5)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ROUND(AZ62,2)</f>
        <v>0</v>
      </c>
      <c r="BA61" s="94">
        <f>ROUND(BA62,2)</f>
        <v>0</v>
      </c>
      <c r="BB61" s="94">
        <f>ROUND(BB62,2)</f>
        <v>0</v>
      </c>
      <c r="BC61" s="94">
        <f>ROUND(BC62,2)</f>
        <v>0</v>
      </c>
      <c r="BD61" s="96">
        <f>ROUND(BD62,2)</f>
        <v>0</v>
      </c>
      <c r="BS61" s="97" t="s">
        <v>71</v>
      </c>
      <c r="BT61" s="97" t="s">
        <v>79</v>
      </c>
      <c r="BU61" s="97" t="s">
        <v>73</v>
      </c>
      <c r="BV61" s="97" t="s">
        <v>74</v>
      </c>
      <c r="BW61" s="97" t="s">
        <v>101</v>
      </c>
      <c r="BX61" s="97" t="s">
        <v>5</v>
      </c>
      <c r="CL61" s="97" t="s">
        <v>19</v>
      </c>
      <c r="CM61" s="97" t="s">
        <v>81</v>
      </c>
    </row>
    <row r="62" spans="1:91" s="4" customFormat="1" ht="35.25" customHeight="1">
      <c r="A62" s="98" t="s">
        <v>82</v>
      </c>
      <c r="B62" s="53"/>
      <c r="C62" s="99"/>
      <c r="D62" s="99"/>
      <c r="E62" s="365" t="s">
        <v>102</v>
      </c>
      <c r="F62" s="365"/>
      <c r="G62" s="365"/>
      <c r="H62" s="365"/>
      <c r="I62" s="365"/>
      <c r="J62" s="99"/>
      <c r="K62" s="365" t="s">
        <v>103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3">
        <f>'21-SO041-03.1 - d.1.1 arc...'!J32</f>
        <v>0</v>
      </c>
      <c r="AH62" s="364"/>
      <c r="AI62" s="364"/>
      <c r="AJ62" s="364"/>
      <c r="AK62" s="364"/>
      <c r="AL62" s="364"/>
      <c r="AM62" s="364"/>
      <c r="AN62" s="363">
        <f t="shared" si="0"/>
        <v>0</v>
      </c>
      <c r="AO62" s="364"/>
      <c r="AP62" s="364"/>
      <c r="AQ62" s="100" t="s">
        <v>85</v>
      </c>
      <c r="AR62" s="55"/>
      <c r="AS62" s="101">
        <v>0</v>
      </c>
      <c r="AT62" s="102">
        <f t="shared" si="1"/>
        <v>0</v>
      </c>
      <c r="AU62" s="103">
        <f>'21-SO041-03.1 - d.1.1 arc...'!P99</f>
        <v>0</v>
      </c>
      <c r="AV62" s="102">
        <f>'21-SO041-03.1 - d.1.1 arc...'!J35</f>
        <v>0</v>
      </c>
      <c r="AW62" s="102">
        <f>'21-SO041-03.1 - d.1.1 arc...'!J36</f>
        <v>0</v>
      </c>
      <c r="AX62" s="102">
        <f>'21-SO041-03.1 - d.1.1 arc...'!J37</f>
        <v>0</v>
      </c>
      <c r="AY62" s="102">
        <f>'21-SO041-03.1 - d.1.1 arc...'!J38</f>
        <v>0</v>
      </c>
      <c r="AZ62" s="102">
        <f>'21-SO041-03.1 - d.1.1 arc...'!F35</f>
        <v>0</v>
      </c>
      <c r="BA62" s="102">
        <f>'21-SO041-03.1 - d.1.1 arc...'!F36</f>
        <v>0</v>
      </c>
      <c r="BB62" s="102">
        <f>'21-SO041-03.1 - d.1.1 arc...'!F37</f>
        <v>0</v>
      </c>
      <c r="BC62" s="102">
        <f>'21-SO041-03.1 - d.1.1 arc...'!F38</f>
        <v>0</v>
      </c>
      <c r="BD62" s="104">
        <f>'21-SO041-03.1 - d.1.1 arc...'!F39</f>
        <v>0</v>
      </c>
      <c r="BT62" s="105" t="s">
        <v>81</v>
      </c>
      <c r="BV62" s="105" t="s">
        <v>74</v>
      </c>
      <c r="BW62" s="105" t="s">
        <v>104</v>
      </c>
      <c r="BX62" s="105" t="s">
        <v>101</v>
      </c>
      <c r="CL62" s="105" t="s">
        <v>19</v>
      </c>
    </row>
    <row r="63" spans="1:91" s="7" customFormat="1" ht="37.5" customHeight="1">
      <c r="A63" s="98" t="s">
        <v>82</v>
      </c>
      <c r="B63" s="88"/>
      <c r="C63" s="89"/>
      <c r="D63" s="368" t="s">
        <v>105</v>
      </c>
      <c r="E63" s="368"/>
      <c r="F63" s="368"/>
      <c r="G63" s="368"/>
      <c r="H63" s="368"/>
      <c r="I63" s="90"/>
      <c r="J63" s="368" t="s">
        <v>106</v>
      </c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6">
        <f>'21-SO041-04 - Vedlejší a ...'!J30</f>
        <v>0</v>
      </c>
      <c r="AH63" s="367"/>
      <c r="AI63" s="367"/>
      <c r="AJ63" s="367"/>
      <c r="AK63" s="367"/>
      <c r="AL63" s="367"/>
      <c r="AM63" s="367"/>
      <c r="AN63" s="366">
        <f t="shared" si="0"/>
        <v>0</v>
      </c>
      <c r="AO63" s="367"/>
      <c r="AP63" s="367"/>
      <c r="AQ63" s="91" t="s">
        <v>78</v>
      </c>
      <c r="AR63" s="92"/>
      <c r="AS63" s="106">
        <v>0</v>
      </c>
      <c r="AT63" s="107">
        <f t="shared" si="1"/>
        <v>0</v>
      </c>
      <c r="AU63" s="108">
        <f>'21-SO041-04 - Vedlejší a ...'!P83</f>
        <v>0</v>
      </c>
      <c r="AV63" s="107">
        <f>'21-SO041-04 - Vedlejší a ...'!J33</f>
        <v>0</v>
      </c>
      <c r="AW63" s="107">
        <f>'21-SO041-04 - Vedlejší a ...'!J34</f>
        <v>0</v>
      </c>
      <c r="AX63" s="107">
        <f>'21-SO041-04 - Vedlejší a ...'!J35</f>
        <v>0</v>
      </c>
      <c r="AY63" s="107">
        <f>'21-SO041-04 - Vedlejší a ...'!J36</f>
        <v>0</v>
      </c>
      <c r="AZ63" s="107">
        <f>'21-SO041-04 - Vedlejší a ...'!F33</f>
        <v>0</v>
      </c>
      <c r="BA63" s="107">
        <f>'21-SO041-04 - Vedlejší a ...'!F34</f>
        <v>0</v>
      </c>
      <c r="BB63" s="107">
        <f>'21-SO041-04 - Vedlejší a ...'!F35</f>
        <v>0</v>
      </c>
      <c r="BC63" s="107">
        <f>'21-SO041-04 - Vedlejší a ...'!F36</f>
        <v>0</v>
      </c>
      <c r="BD63" s="109">
        <f>'21-SO041-04 - Vedlejší a ...'!F37</f>
        <v>0</v>
      </c>
      <c r="BT63" s="97" t="s">
        <v>79</v>
      </c>
      <c r="BV63" s="97" t="s">
        <v>74</v>
      </c>
      <c r="BW63" s="97" t="s">
        <v>107</v>
      </c>
      <c r="BX63" s="97" t="s">
        <v>5</v>
      </c>
      <c r="CL63" s="97" t="s">
        <v>19</v>
      </c>
      <c r="CM63" s="97" t="s">
        <v>81</v>
      </c>
    </row>
    <row r="64" spans="1:91" s="2" customFormat="1" ht="30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  <row r="65" spans="1:57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</sheetData>
  <sheetProtection algorithmName="SHA-512" hashValue="obCacNYKvlIVZdZ8OIYpwnBS9Gt0gINvMwYVIMyDV+drlJk5Mx1xDcBNrYI9Ri7wBoHFavXfPaOfMI3hjmY6BA==" saltValue="CNfWQ+cK0xrHRBLbHLJVtjIxED9dn4lIj6p/b5SABUkHCq90MWQvzB2qg7sy2NAM1NxATSTybfBKWLO2mrdT/g==" spinCount="100000" sheet="1" objects="1" scenarios="1" formatColumns="0" formatRows="0"/>
  <mergeCells count="74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D58:H58"/>
    <mergeCell ref="J58:AF58"/>
    <mergeCell ref="AN59:AP59"/>
    <mergeCell ref="AG59:AM59"/>
    <mergeCell ref="E59:I59"/>
    <mergeCell ref="K59:AF59"/>
    <mergeCell ref="E60:I60"/>
    <mergeCell ref="K60:AF60"/>
    <mergeCell ref="AN61:AP61"/>
    <mergeCell ref="AG61:AM61"/>
    <mergeCell ref="D61:H61"/>
    <mergeCell ref="J61:AF61"/>
    <mergeCell ref="E62:I62"/>
    <mergeCell ref="K62:AF62"/>
    <mergeCell ref="AN63:AP63"/>
    <mergeCell ref="AG63:AM63"/>
    <mergeCell ref="D63:H63"/>
    <mergeCell ref="J63:AF63"/>
    <mergeCell ref="W30:AE30"/>
    <mergeCell ref="AK30:AO30"/>
    <mergeCell ref="L30:P30"/>
    <mergeCell ref="AK31:AO31"/>
    <mergeCell ref="AN62:AP62"/>
    <mergeCell ref="AG62:AM62"/>
    <mergeCell ref="AN60:AP60"/>
    <mergeCell ref="AG60:AM60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21-SO041-01.1 - d.1.1 arc...'!C2" display="/" xr:uid="{00000000-0004-0000-0000-000000000000}"/>
    <hyperlink ref="A57" location="'21-SO041-01.2 - d.1.2 kon...'!C2" display="/" xr:uid="{00000000-0004-0000-0000-000001000000}"/>
    <hyperlink ref="A59" location="'21-SO041-02.1 - d.1.1 arc...'!C2" display="/" xr:uid="{00000000-0004-0000-0000-000002000000}"/>
    <hyperlink ref="A60" location="'21-SO041-02.2 - d.1.2 kon...'!C2" display="/" xr:uid="{00000000-0004-0000-0000-000003000000}"/>
    <hyperlink ref="A62" location="'21-SO041-03.1 - d.1.1 arc...'!C2" display="/" xr:uid="{00000000-0004-0000-0000-000004000000}"/>
    <hyperlink ref="A63" location="'21-SO041-04 - Vedlejší a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51"/>
  <sheetViews>
    <sheetView showGridLines="0" tabSelected="1" topLeftCell="A34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5" customHeight="1">
      <c r="B4" s="22"/>
      <c r="D4" s="112" t="s">
        <v>108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109</v>
      </c>
      <c r="L8" s="22"/>
    </row>
    <row r="9" spans="1:46" s="2" customFormat="1" ht="23.25" customHeight="1">
      <c r="A9" s="36"/>
      <c r="B9" s="41"/>
      <c r="C9" s="36"/>
      <c r="D9" s="36"/>
      <c r="E9" s="390" t="s">
        <v>110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3" t="s">
        <v>112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ROUND((SUM(BE104:BE650)),  2)</f>
        <v>0</v>
      </c>
      <c r="G35" s="36"/>
      <c r="H35" s="36"/>
      <c r="I35" s="126">
        <v>0.21</v>
      </c>
      <c r="J35" s="125">
        <f>ROUND(((SUM(BE104:BE650))*I35),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ROUND((SUM(BF104:BF650)),  2)</f>
        <v>0</v>
      </c>
      <c r="G36" s="36"/>
      <c r="H36" s="36"/>
      <c r="I36" s="126">
        <v>0.15</v>
      </c>
      <c r="J36" s="125">
        <f>ROUND(((SUM(BF104:BF650))*I36),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ROUND((SUM(BG104:BG650)),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ROUND((SUM(BH104:BH650)),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ROUND((SUM(BI104:BI650)),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110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76" t="str">
        <f>E11</f>
        <v>21-SO041-01.1 - d.1.1 architektonicko stavební řešení - 1.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119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120</v>
      </c>
      <c r="E66" s="150"/>
      <c r="F66" s="150"/>
      <c r="G66" s="150"/>
      <c r="H66" s="150"/>
      <c r="I66" s="150"/>
      <c r="J66" s="151">
        <f>J154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121</v>
      </c>
      <c r="E67" s="150"/>
      <c r="F67" s="150"/>
      <c r="G67" s="150"/>
      <c r="H67" s="150"/>
      <c r="I67" s="150"/>
      <c r="J67" s="151">
        <f>J188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J267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123</v>
      </c>
      <c r="E69" s="150"/>
      <c r="F69" s="150"/>
      <c r="G69" s="150"/>
      <c r="H69" s="150"/>
      <c r="I69" s="150"/>
      <c r="J69" s="151">
        <f>J281</f>
        <v>0</v>
      </c>
      <c r="K69" s="99"/>
      <c r="L69" s="152"/>
    </row>
    <row r="70" spans="2:12" s="9" customFormat="1" ht="24.95" customHeight="1">
      <c r="B70" s="142"/>
      <c r="C70" s="143"/>
      <c r="D70" s="144" t="s">
        <v>124</v>
      </c>
      <c r="E70" s="145"/>
      <c r="F70" s="145"/>
      <c r="G70" s="145"/>
      <c r="H70" s="145"/>
      <c r="I70" s="145"/>
      <c r="J70" s="146">
        <f>J285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125</v>
      </c>
      <c r="E71" s="150"/>
      <c r="F71" s="150"/>
      <c r="G71" s="150"/>
      <c r="H71" s="150"/>
      <c r="I71" s="150"/>
      <c r="J71" s="151">
        <f>J286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126</v>
      </c>
      <c r="E72" s="150"/>
      <c r="F72" s="150"/>
      <c r="G72" s="150"/>
      <c r="H72" s="150"/>
      <c r="I72" s="150"/>
      <c r="J72" s="151">
        <f>J292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127</v>
      </c>
      <c r="E73" s="150"/>
      <c r="F73" s="150"/>
      <c r="G73" s="150"/>
      <c r="H73" s="150"/>
      <c r="I73" s="150"/>
      <c r="J73" s="151">
        <f>J342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128</v>
      </c>
      <c r="E74" s="150"/>
      <c r="F74" s="150"/>
      <c r="G74" s="150"/>
      <c r="H74" s="150"/>
      <c r="I74" s="150"/>
      <c r="J74" s="151">
        <f>J348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129</v>
      </c>
      <c r="E75" s="150"/>
      <c r="F75" s="150"/>
      <c r="G75" s="150"/>
      <c r="H75" s="150"/>
      <c r="I75" s="150"/>
      <c r="J75" s="151">
        <f>J381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130</v>
      </c>
      <c r="E76" s="150"/>
      <c r="F76" s="150"/>
      <c r="G76" s="150"/>
      <c r="H76" s="150"/>
      <c r="I76" s="150"/>
      <c r="J76" s="151">
        <f>J427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131</v>
      </c>
      <c r="E77" s="150"/>
      <c r="F77" s="150"/>
      <c r="G77" s="150"/>
      <c r="H77" s="150"/>
      <c r="I77" s="150"/>
      <c r="J77" s="151">
        <f>J440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132</v>
      </c>
      <c r="E78" s="150"/>
      <c r="F78" s="150"/>
      <c r="G78" s="150"/>
      <c r="H78" s="150"/>
      <c r="I78" s="150"/>
      <c r="J78" s="151">
        <f>J446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133</v>
      </c>
      <c r="E79" s="150"/>
      <c r="F79" s="150"/>
      <c r="G79" s="150"/>
      <c r="H79" s="150"/>
      <c r="I79" s="150"/>
      <c r="J79" s="151">
        <f>J452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134</v>
      </c>
      <c r="E80" s="150"/>
      <c r="F80" s="150"/>
      <c r="G80" s="150"/>
      <c r="H80" s="150"/>
      <c r="I80" s="150"/>
      <c r="J80" s="151">
        <f>J597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135</v>
      </c>
      <c r="E81" s="150"/>
      <c r="F81" s="150"/>
      <c r="G81" s="150"/>
      <c r="H81" s="150"/>
      <c r="I81" s="150"/>
      <c r="J81" s="151">
        <f>J616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136</v>
      </c>
      <c r="E82" s="150"/>
      <c r="F82" s="150"/>
      <c r="G82" s="150"/>
      <c r="H82" s="150"/>
      <c r="I82" s="150"/>
      <c r="J82" s="151">
        <f>J635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137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6.25" customHeight="1">
      <c r="A92" s="36"/>
      <c r="B92" s="37"/>
      <c r="C92" s="38"/>
      <c r="D92" s="38"/>
      <c r="E92" s="388" t="str">
        <f>E7</f>
        <v>Pedagogická fakulta Univerzity Palackého v Olomouci - Výměna podlahové krytiny</v>
      </c>
      <c r="F92" s="389"/>
      <c r="G92" s="389"/>
      <c r="H92" s="389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109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23.25" customHeight="1">
      <c r="A94" s="36"/>
      <c r="B94" s="37"/>
      <c r="C94" s="38"/>
      <c r="D94" s="38"/>
      <c r="E94" s="388" t="s">
        <v>110</v>
      </c>
      <c r="F94" s="387"/>
      <c r="G94" s="387"/>
      <c r="H94" s="387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111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30" customHeight="1">
      <c r="A96" s="36"/>
      <c r="B96" s="37"/>
      <c r="C96" s="38"/>
      <c r="D96" s="38"/>
      <c r="E96" s="376" t="str">
        <f>E11</f>
        <v>21-SO041-01.1 - d.1.1 architektonicko stavební řešení - 1. Etapa</v>
      </c>
      <c r="F96" s="387"/>
      <c r="G96" s="387"/>
      <c r="H96" s="387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F14</f>
        <v>Olomouc</v>
      </c>
      <c r="G98" s="38"/>
      <c r="H98" s="38"/>
      <c r="I98" s="31" t="s">
        <v>23</v>
      </c>
      <c r="J98" s="61" t="str">
        <f>IF(J14="","",J14)</f>
        <v>30. 4. 2021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7" customHeight="1">
      <c r="A100" s="36"/>
      <c r="B100" s="37"/>
      <c r="C100" s="31" t="s">
        <v>25</v>
      </c>
      <c r="D100" s="38"/>
      <c r="E100" s="38"/>
      <c r="F100" s="29" t="str">
        <f>E17</f>
        <v>Univerzita Palackého v Olomouci</v>
      </c>
      <c r="G100" s="38"/>
      <c r="H100" s="38"/>
      <c r="I100" s="31" t="s">
        <v>31</v>
      </c>
      <c r="J100" s="34" t="str">
        <f>E23</f>
        <v>atelier-r, s.r.o., Olomouc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29</v>
      </c>
      <c r="D101" s="38"/>
      <c r="E101" s="38"/>
      <c r="F101" s="29" t="str">
        <f>IF(E20="","",E20)</f>
        <v>Vyplň údaj</v>
      </c>
      <c r="G101" s="38"/>
      <c r="H101" s="38"/>
      <c r="I101" s="31" t="s">
        <v>34</v>
      </c>
      <c r="J101" s="34" t="str">
        <f>E26</f>
        <v>Votavová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138</v>
      </c>
      <c r="D103" s="156" t="s">
        <v>57</v>
      </c>
      <c r="E103" s="156" t="s">
        <v>53</v>
      </c>
      <c r="F103" s="156" t="s">
        <v>54</v>
      </c>
      <c r="G103" s="156" t="s">
        <v>139</v>
      </c>
      <c r="H103" s="156" t="s">
        <v>140</v>
      </c>
      <c r="I103" s="156" t="s">
        <v>141</v>
      </c>
      <c r="J103" s="156" t="s">
        <v>116</v>
      </c>
      <c r="K103" s="157" t="s">
        <v>142</v>
      </c>
      <c r="L103" s="158"/>
      <c r="M103" s="70" t="s">
        <v>19</v>
      </c>
      <c r="N103" s="71" t="s">
        <v>42</v>
      </c>
      <c r="O103" s="71" t="s">
        <v>143</v>
      </c>
      <c r="P103" s="71" t="s">
        <v>144</v>
      </c>
      <c r="Q103" s="71" t="s">
        <v>145</v>
      </c>
      <c r="R103" s="71" t="s">
        <v>146</v>
      </c>
      <c r="S103" s="71" t="s">
        <v>147</v>
      </c>
      <c r="T103" s="72" t="s">
        <v>148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149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P105+P285</f>
        <v>0</v>
      </c>
      <c r="Q104" s="74"/>
      <c r="R104" s="161">
        <f>R105+R285</f>
        <v>84.732846929999994</v>
      </c>
      <c r="S104" s="74"/>
      <c r="T104" s="162">
        <f>T105+T285</f>
        <v>146.10787749999997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71</v>
      </c>
      <c r="AU104" s="19" t="s">
        <v>117</v>
      </c>
      <c r="BK104" s="163">
        <f>BK105+BK285</f>
        <v>0</v>
      </c>
    </row>
    <row r="105" spans="1:65" s="12" customFormat="1" ht="25.9" customHeight="1">
      <c r="B105" s="164"/>
      <c r="C105" s="165"/>
      <c r="D105" s="166" t="s">
        <v>71</v>
      </c>
      <c r="E105" s="167" t="s">
        <v>150</v>
      </c>
      <c r="F105" s="167" t="s">
        <v>151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P106+P154+P188+P267+P281</f>
        <v>0</v>
      </c>
      <c r="Q105" s="172"/>
      <c r="R105" s="173">
        <f>R106+R154+R188+R267+R281</f>
        <v>25.518521049999997</v>
      </c>
      <c r="S105" s="172"/>
      <c r="T105" s="174">
        <f>T106+T154+T188+T267+T281</f>
        <v>43.631484999999998</v>
      </c>
      <c r="AR105" s="175" t="s">
        <v>79</v>
      </c>
      <c r="AT105" s="176" t="s">
        <v>71</v>
      </c>
      <c r="AU105" s="176" t="s">
        <v>72</v>
      </c>
      <c r="AY105" s="175" t="s">
        <v>152</v>
      </c>
      <c r="BK105" s="177">
        <f>BK106+BK154+BK188+BK267+BK281</f>
        <v>0</v>
      </c>
    </row>
    <row r="106" spans="1:65" s="12" customFormat="1" ht="22.9" customHeight="1">
      <c r="B106" s="164"/>
      <c r="C106" s="165"/>
      <c r="D106" s="166" t="s">
        <v>71</v>
      </c>
      <c r="E106" s="178" t="s">
        <v>153</v>
      </c>
      <c r="F106" s="178" t="s">
        <v>154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SUM(P107:P153)</f>
        <v>0</v>
      </c>
      <c r="Q106" s="172"/>
      <c r="R106" s="173">
        <f>SUM(R107:R153)</f>
        <v>5.5669384499999994</v>
      </c>
      <c r="S106" s="172"/>
      <c r="T106" s="174">
        <f>SUM(T107:T153)</f>
        <v>0</v>
      </c>
      <c r="AR106" s="175" t="s">
        <v>79</v>
      </c>
      <c r="AT106" s="176" t="s">
        <v>71</v>
      </c>
      <c r="AU106" s="176" t="s">
        <v>79</v>
      </c>
      <c r="AY106" s="175" t="s">
        <v>152</v>
      </c>
      <c r="BK106" s="177">
        <f>SUM(BK107:BK153)</f>
        <v>0</v>
      </c>
    </row>
    <row r="107" spans="1:65" s="2" customFormat="1" ht="24.2" customHeight="1">
      <c r="A107" s="36"/>
      <c r="B107" s="37"/>
      <c r="C107" s="180" t="s">
        <v>79</v>
      </c>
      <c r="D107" s="180" t="s">
        <v>155</v>
      </c>
      <c r="E107" s="181" t="s">
        <v>156</v>
      </c>
      <c r="F107" s="182" t="s">
        <v>157</v>
      </c>
      <c r="G107" s="183" t="s">
        <v>158</v>
      </c>
      <c r="H107" s="184">
        <v>7.2930000000000001</v>
      </c>
      <c r="I107" s="185"/>
      <c r="J107" s="186">
        <f>ROUND(I107*H107,2)</f>
        <v>0</v>
      </c>
      <c r="K107" s="182" t="s">
        <v>159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0.12335</v>
      </c>
      <c r="R107" s="189">
        <f>Q107*H107</f>
        <v>0.89959155000000002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160</v>
      </c>
      <c r="AT107" s="191" t="s">
        <v>155</v>
      </c>
      <c r="AU107" s="191" t="s">
        <v>81</v>
      </c>
      <c r="AY107" s="19" t="s">
        <v>152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79</v>
      </c>
      <c r="BK107" s="192">
        <f>ROUND(I107*H107,2)</f>
        <v>0</v>
      </c>
      <c r="BL107" s="19" t="s">
        <v>160</v>
      </c>
      <c r="BM107" s="191" t="s">
        <v>161</v>
      </c>
    </row>
    <row r="108" spans="1:65" s="2" customFormat="1" ht="19.5">
      <c r="A108" s="36"/>
      <c r="B108" s="37"/>
      <c r="C108" s="38"/>
      <c r="D108" s="193" t="s">
        <v>162</v>
      </c>
      <c r="E108" s="38"/>
      <c r="F108" s="194" t="s">
        <v>163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162</v>
      </c>
      <c r="AU108" s="19" t="s">
        <v>81</v>
      </c>
    </row>
    <row r="109" spans="1:65" s="2" customFormat="1">
      <c r="A109" s="36"/>
      <c r="B109" s="37"/>
      <c r="C109" s="38"/>
      <c r="D109" s="198" t="s">
        <v>164</v>
      </c>
      <c r="E109" s="38"/>
      <c r="F109" s="199" t="s">
        <v>165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164</v>
      </c>
      <c r="AU109" s="19" t="s">
        <v>81</v>
      </c>
    </row>
    <row r="110" spans="1:65" s="13" customFormat="1">
      <c r="B110" s="200"/>
      <c r="C110" s="201"/>
      <c r="D110" s="193" t="s">
        <v>166</v>
      </c>
      <c r="E110" s="202" t="s">
        <v>19</v>
      </c>
      <c r="F110" s="203" t="s">
        <v>167</v>
      </c>
      <c r="G110" s="201"/>
      <c r="H110" s="202" t="s">
        <v>19</v>
      </c>
      <c r="I110" s="204"/>
      <c r="J110" s="201"/>
      <c r="K110" s="201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166</v>
      </c>
      <c r="AU110" s="209" t="s">
        <v>81</v>
      </c>
      <c r="AV110" s="13" t="s">
        <v>79</v>
      </c>
      <c r="AW110" s="13" t="s">
        <v>33</v>
      </c>
      <c r="AX110" s="13" t="s">
        <v>72</v>
      </c>
      <c r="AY110" s="209" t="s">
        <v>152</v>
      </c>
    </row>
    <row r="111" spans="1:65" s="14" customFormat="1">
      <c r="B111" s="210"/>
      <c r="C111" s="211"/>
      <c r="D111" s="193" t="s">
        <v>166</v>
      </c>
      <c r="E111" s="212" t="s">
        <v>19</v>
      </c>
      <c r="F111" s="213" t="s">
        <v>168</v>
      </c>
      <c r="G111" s="211"/>
      <c r="H111" s="214">
        <v>8.6620000000000008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166</v>
      </c>
      <c r="AU111" s="220" t="s">
        <v>81</v>
      </c>
      <c r="AV111" s="14" t="s">
        <v>81</v>
      </c>
      <c r="AW111" s="14" t="s">
        <v>33</v>
      </c>
      <c r="AX111" s="14" t="s">
        <v>72</v>
      </c>
      <c r="AY111" s="220" t="s">
        <v>152</v>
      </c>
    </row>
    <row r="112" spans="1:65" s="14" customFormat="1">
      <c r="B112" s="210"/>
      <c r="C112" s="211"/>
      <c r="D112" s="193" t="s">
        <v>166</v>
      </c>
      <c r="E112" s="212" t="s">
        <v>19</v>
      </c>
      <c r="F112" s="213" t="s">
        <v>169</v>
      </c>
      <c r="G112" s="211"/>
      <c r="H112" s="214">
        <v>-6.12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166</v>
      </c>
      <c r="AU112" s="220" t="s">
        <v>81</v>
      </c>
      <c r="AV112" s="14" t="s">
        <v>81</v>
      </c>
      <c r="AW112" s="14" t="s">
        <v>33</v>
      </c>
      <c r="AX112" s="14" t="s">
        <v>72</v>
      </c>
      <c r="AY112" s="220" t="s">
        <v>152</v>
      </c>
    </row>
    <row r="113" spans="1:65" s="14" customFormat="1">
      <c r="B113" s="210"/>
      <c r="C113" s="211"/>
      <c r="D113" s="193" t="s">
        <v>166</v>
      </c>
      <c r="E113" s="212" t="s">
        <v>19</v>
      </c>
      <c r="F113" s="213" t="s">
        <v>170</v>
      </c>
      <c r="G113" s="211"/>
      <c r="H113" s="214">
        <v>1.4319999999999999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166</v>
      </c>
      <c r="AU113" s="220" t="s">
        <v>81</v>
      </c>
      <c r="AV113" s="14" t="s">
        <v>81</v>
      </c>
      <c r="AW113" s="14" t="s">
        <v>33</v>
      </c>
      <c r="AX113" s="14" t="s">
        <v>72</v>
      </c>
      <c r="AY113" s="220" t="s">
        <v>152</v>
      </c>
    </row>
    <row r="114" spans="1:65" s="13" customFormat="1">
      <c r="B114" s="200"/>
      <c r="C114" s="201"/>
      <c r="D114" s="193" t="s">
        <v>166</v>
      </c>
      <c r="E114" s="202" t="s">
        <v>19</v>
      </c>
      <c r="F114" s="203" t="s">
        <v>171</v>
      </c>
      <c r="G114" s="201"/>
      <c r="H114" s="202" t="s">
        <v>19</v>
      </c>
      <c r="I114" s="204"/>
      <c r="J114" s="201"/>
      <c r="K114" s="201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166</v>
      </c>
      <c r="AU114" s="209" t="s">
        <v>81</v>
      </c>
      <c r="AV114" s="13" t="s">
        <v>79</v>
      </c>
      <c r="AW114" s="13" t="s">
        <v>33</v>
      </c>
      <c r="AX114" s="13" t="s">
        <v>72</v>
      </c>
      <c r="AY114" s="209" t="s">
        <v>152</v>
      </c>
    </row>
    <row r="115" spans="1:65" s="14" customFormat="1">
      <c r="B115" s="210"/>
      <c r="C115" s="211"/>
      <c r="D115" s="193" t="s">
        <v>166</v>
      </c>
      <c r="E115" s="212" t="s">
        <v>19</v>
      </c>
      <c r="F115" s="213" t="s">
        <v>172</v>
      </c>
      <c r="G115" s="211"/>
      <c r="H115" s="214">
        <v>7.7590000000000003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166</v>
      </c>
      <c r="AU115" s="220" t="s">
        <v>81</v>
      </c>
      <c r="AV115" s="14" t="s">
        <v>81</v>
      </c>
      <c r="AW115" s="14" t="s">
        <v>33</v>
      </c>
      <c r="AX115" s="14" t="s">
        <v>72</v>
      </c>
      <c r="AY115" s="220" t="s">
        <v>152</v>
      </c>
    </row>
    <row r="116" spans="1:65" s="14" customFormat="1">
      <c r="B116" s="210"/>
      <c r="C116" s="211"/>
      <c r="D116" s="193" t="s">
        <v>166</v>
      </c>
      <c r="E116" s="212" t="s">
        <v>19</v>
      </c>
      <c r="F116" s="213" t="s">
        <v>173</v>
      </c>
      <c r="G116" s="211"/>
      <c r="H116" s="214">
        <v>-5.7119999999999997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166</v>
      </c>
      <c r="AU116" s="220" t="s">
        <v>81</v>
      </c>
      <c r="AV116" s="14" t="s">
        <v>81</v>
      </c>
      <c r="AW116" s="14" t="s">
        <v>33</v>
      </c>
      <c r="AX116" s="14" t="s">
        <v>72</v>
      </c>
      <c r="AY116" s="220" t="s">
        <v>152</v>
      </c>
    </row>
    <row r="117" spans="1:65" s="14" customFormat="1">
      <c r="B117" s="210"/>
      <c r="C117" s="211"/>
      <c r="D117" s="193" t="s">
        <v>166</v>
      </c>
      <c r="E117" s="212" t="s">
        <v>19</v>
      </c>
      <c r="F117" s="213" t="s">
        <v>174</v>
      </c>
      <c r="G117" s="211"/>
      <c r="H117" s="214">
        <v>1.272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166</v>
      </c>
      <c r="AU117" s="220" t="s">
        <v>81</v>
      </c>
      <c r="AV117" s="14" t="s">
        <v>81</v>
      </c>
      <c r="AW117" s="14" t="s">
        <v>33</v>
      </c>
      <c r="AX117" s="14" t="s">
        <v>72</v>
      </c>
      <c r="AY117" s="220" t="s">
        <v>152</v>
      </c>
    </row>
    <row r="118" spans="1:65" s="15" customFormat="1">
      <c r="B118" s="221"/>
      <c r="C118" s="222"/>
      <c r="D118" s="193" t="s">
        <v>166</v>
      </c>
      <c r="E118" s="223" t="s">
        <v>19</v>
      </c>
      <c r="F118" s="224" t="s">
        <v>175</v>
      </c>
      <c r="G118" s="222"/>
      <c r="H118" s="225">
        <v>7.2930000000000001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166</v>
      </c>
      <c r="AU118" s="231" t="s">
        <v>81</v>
      </c>
      <c r="AV118" s="15" t="s">
        <v>160</v>
      </c>
      <c r="AW118" s="15" t="s">
        <v>33</v>
      </c>
      <c r="AX118" s="15" t="s">
        <v>79</v>
      </c>
      <c r="AY118" s="231" t="s">
        <v>152</v>
      </c>
    </row>
    <row r="119" spans="1:65" s="2" customFormat="1" ht="24.2" customHeight="1">
      <c r="A119" s="36"/>
      <c r="B119" s="37"/>
      <c r="C119" s="180" t="s">
        <v>81</v>
      </c>
      <c r="D119" s="180" t="s">
        <v>155</v>
      </c>
      <c r="E119" s="181" t="s">
        <v>176</v>
      </c>
      <c r="F119" s="182" t="s">
        <v>177</v>
      </c>
      <c r="G119" s="183" t="s">
        <v>158</v>
      </c>
      <c r="H119" s="184">
        <v>15.179</v>
      </c>
      <c r="I119" s="185"/>
      <c r="J119" s="186">
        <f>ROUND(I119*H119,2)</f>
        <v>0</v>
      </c>
      <c r="K119" s="182" t="s">
        <v>159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0.25364999999999999</v>
      </c>
      <c r="R119" s="189">
        <f>Q119*H119</f>
        <v>3.8501533499999998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160</v>
      </c>
      <c r="AT119" s="191" t="s">
        <v>155</v>
      </c>
      <c r="AU119" s="191" t="s">
        <v>81</v>
      </c>
      <c r="AY119" s="19" t="s">
        <v>152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79</v>
      </c>
      <c r="BK119" s="192">
        <f>ROUND(I119*H119,2)</f>
        <v>0</v>
      </c>
      <c r="BL119" s="19" t="s">
        <v>160</v>
      </c>
      <c r="BM119" s="191" t="s">
        <v>178</v>
      </c>
    </row>
    <row r="120" spans="1:65" s="2" customFormat="1" ht="19.5">
      <c r="A120" s="36"/>
      <c r="B120" s="37"/>
      <c r="C120" s="38"/>
      <c r="D120" s="193" t="s">
        <v>162</v>
      </c>
      <c r="E120" s="38"/>
      <c r="F120" s="194" t="s">
        <v>179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162</v>
      </c>
      <c r="AU120" s="19" t="s">
        <v>81</v>
      </c>
    </row>
    <row r="121" spans="1:65" s="2" customFormat="1">
      <c r="A121" s="36"/>
      <c r="B121" s="37"/>
      <c r="C121" s="38"/>
      <c r="D121" s="198" t="s">
        <v>164</v>
      </c>
      <c r="E121" s="38"/>
      <c r="F121" s="199" t="s">
        <v>180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164</v>
      </c>
      <c r="AU121" s="19" t="s">
        <v>81</v>
      </c>
    </row>
    <row r="122" spans="1:65" s="13" customFormat="1">
      <c r="B122" s="200"/>
      <c r="C122" s="201"/>
      <c r="D122" s="193" t="s">
        <v>166</v>
      </c>
      <c r="E122" s="202" t="s">
        <v>19</v>
      </c>
      <c r="F122" s="203" t="s">
        <v>181</v>
      </c>
      <c r="G122" s="201"/>
      <c r="H122" s="202" t="s">
        <v>19</v>
      </c>
      <c r="I122" s="204"/>
      <c r="J122" s="201"/>
      <c r="K122" s="201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166</v>
      </c>
      <c r="AU122" s="209" t="s">
        <v>81</v>
      </c>
      <c r="AV122" s="13" t="s">
        <v>79</v>
      </c>
      <c r="AW122" s="13" t="s">
        <v>33</v>
      </c>
      <c r="AX122" s="13" t="s">
        <v>72</v>
      </c>
      <c r="AY122" s="209" t="s">
        <v>152</v>
      </c>
    </row>
    <row r="123" spans="1:65" s="14" customFormat="1">
      <c r="B123" s="210"/>
      <c r="C123" s="211"/>
      <c r="D123" s="193" t="s">
        <v>166</v>
      </c>
      <c r="E123" s="212" t="s">
        <v>19</v>
      </c>
      <c r="F123" s="213" t="s">
        <v>182</v>
      </c>
      <c r="G123" s="211"/>
      <c r="H123" s="214">
        <v>8.7349999999999994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81</v>
      </c>
      <c r="AV123" s="14" t="s">
        <v>81</v>
      </c>
      <c r="AW123" s="14" t="s">
        <v>33</v>
      </c>
      <c r="AX123" s="14" t="s">
        <v>72</v>
      </c>
      <c r="AY123" s="220" t="s">
        <v>152</v>
      </c>
    </row>
    <row r="124" spans="1:65" s="14" customFormat="1">
      <c r="B124" s="210"/>
      <c r="C124" s="211"/>
      <c r="D124" s="193" t="s">
        <v>166</v>
      </c>
      <c r="E124" s="212" t="s">
        <v>19</v>
      </c>
      <c r="F124" s="213" t="s">
        <v>169</v>
      </c>
      <c r="G124" s="211"/>
      <c r="H124" s="214">
        <v>-6.12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166</v>
      </c>
      <c r="AU124" s="220" t="s">
        <v>81</v>
      </c>
      <c r="AV124" s="14" t="s">
        <v>81</v>
      </c>
      <c r="AW124" s="14" t="s">
        <v>33</v>
      </c>
      <c r="AX124" s="14" t="s">
        <v>72</v>
      </c>
      <c r="AY124" s="220" t="s">
        <v>152</v>
      </c>
    </row>
    <row r="125" spans="1:65" s="14" customFormat="1">
      <c r="B125" s="210"/>
      <c r="C125" s="211"/>
      <c r="D125" s="193" t="s">
        <v>166</v>
      </c>
      <c r="E125" s="212" t="s">
        <v>19</v>
      </c>
      <c r="F125" s="213" t="s">
        <v>183</v>
      </c>
      <c r="G125" s="211"/>
      <c r="H125" s="214">
        <v>1.4319999999999999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166</v>
      </c>
      <c r="AU125" s="220" t="s">
        <v>81</v>
      </c>
      <c r="AV125" s="14" t="s">
        <v>81</v>
      </c>
      <c r="AW125" s="14" t="s">
        <v>33</v>
      </c>
      <c r="AX125" s="14" t="s">
        <v>72</v>
      </c>
      <c r="AY125" s="220" t="s">
        <v>152</v>
      </c>
    </row>
    <row r="126" spans="1:65" s="14" customFormat="1">
      <c r="B126" s="210"/>
      <c r="C126" s="211"/>
      <c r="D126" s="193" t="s">
        <v>166</v>
      </c>
      <c r="E126" s="212" t="s">
        <v>19</v>
      </c>
      <c r="F126" s="213" t="s">
        <v>184</v>
      </c>
      <c r="G126" s="211"/>
      <c r="H126" s="214">
        <v>8.7349999999999994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166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152</v>
      </c>
    </row>
    <row r="127" spans="1:65" s="14" customFormat="1">
      <c r="B127" s="210"/>
      <c r="C127" s="211"/>
      <c r="D127" s="193" t="s">
        <v>166</v>
      </c>
      <c r="E127" s="212" t="s">
        <v>19</v>
      </c>
      <c r="F127" s="213" t="s">
        <v>185</v>
      </c>
      <c r="G127" s="211"/>
      <c r="H127" s="214">
        <v>-6.202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81</v>
      </c>
      <c r="AV127" s="14" t="s">
        <v>81</v>
      </c>
      <c r="AW127" s="14" t="s">
        <v>33</v>
      </c>
      <c r="AX127" s="14" t="s">
        <v>72</v>
      </c>
      <c r="AY127" s="220" t="s">
        <v>152</v>
      </c>
    </row>
    <row r="128" spans="1:65" s="13" customFormat="1">
      <c r="B128" s="200"/>
      <c r="C128" s="201"/>
      <c r="D128" s="193" t="s">
        <v>166</v>
      </c>
      <c r="E128" s="202" t="s">
        <v>19</v>
      </c>
      <c r="F128" s="203" t="s">
        <v>186</v>
      </c>
      <c r="G128" s="201"/>
      <c r="H128" s="202" t="s">
        <v>19</v>
      </c>
      <c r="I128" s="204"/>
      <c r="J128" s="201"/>
      <c r="K128" s="201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166</v>
      </c>
      <c r="AU128" s="209" t="s">
        <v>81</v>
      </c>
      <c r="AV128" s="13" t="s">
        <v>79</v>
      </c>
      <c r="AW128" s="13" t="s">
        <v>33</v>
      </c>
      <c r="AX128" s="13" t="s">
        <v>72</v>
      </c>
      <c r="AY128" s="209" t="s">
        <v>152</v>
      </c>
    </row>
    <row r="129" spans="1:65" s="14" customFormat="1">
      <c r="B129" s="210"/>
      <c r="C129" s="211"/>
      <c r="D129" s="193" t="s">
        <v>166</v>
      </c>
      <c r="E129" s="212" t="s">
        <v>19</v>
      </c>
      <c r="F129" s="213" t="s">
        <v>187</v>
      </c>
      <c r="G129" s="211"/>
      <c r="H129" s="214">
        <v>8.7349999999999994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166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152</v>
      </c>
    </row>
    <row r="130" spans="1:65" s="14" customFormat="1">
      <c r="B130" s="210"/>
      <c r="C130" s="211"/>
      <c r="D130" s="193" t="s">
        <v>166</v>
      </c>
      <c r="E130" s="212" t="s">
        <v>19</v>
      </c>
      <c r="F130" s="213" t="s">
        <v>169</v>
      </c>
      <c r="G130" s="211"/>
      <c r="H130" s="214">
        <v>-6.12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166</v>
      </c>
      <c r="AU130" s="220" t="s">
        <v>81</v>
      </c>
      <c r="AV130" s="14" t="s">
        <v>81</v>
      </c>
      <c r="AW130" s="14" t="s">
        <v>33</v>
      </c>
      <c r="AX130" s="14" t="s">
        <v>72</v>
      </c>
      <c r="AY130" s="220" t="s">
        <v>152</v>
      </c>
    </row>
    <row r="131" spans="1:65" s="14" customFormat="1">
      <c r="B131" s="210"/>
      <c r="C131" s="211"/>
      <c r="D131" s="193" t="s">
        <v>166</v>
      </c>
      <c r="E131" s="212" t="s">
        <v>19</v>
      </c>
      <c r="F131" s="213" t="s">
        <v>188</v>
      </c>
      <c r="G131" s="211"/>
      <c r="H131" s="214">
        <v>8.7349999999999994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166</v>
      </c>
      <c r="AU131" s="220" t="s">
        <v>81</v>
      </c>
      <c r="AV131" s="14" t="s">
        <v>81</v>
      </c>
      <c r="AW131" s="14" t="s">
        <v>33</v>
      </c>
      <c r="AX131" s="14" t="s">
        <v>72</v>
      </c>
      <c r="AY131" s="220" t="s">
        <v>152</v>
      </c>
    </row>
    <row r="132" spans="1:65" s="14" customFormat="1">
      <c r="B132" s="210"/>
      <c r="C132" s="211"/>
      <c r="D132" s="193" t="s">
        <v>166</v>
      </c>
      <c r="E132" s="212" t="s">
        <v>19</v>
      </c>
      <c r="F132" s="213" t="s">
        <v>185</v>
      </c>
      <c r="G132" s="211"/>
      <c r="H132" s="214">
        <v>-6.202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166</v>
      </c>
      <c r="AU132" s="220" t="s">
        <v>81</v>
      </c>
      <c r="AV132" s="14" t="s">
        <v>81</v>
      </c>
      <c r="AW132" s="14" t="s">
        <v>33</v>
      </c>
      <c r="AX132" s="14" t="s">
        <v>72</v>
      </c>
      <c r="AY132" s="220" t="s">
        <v>152</v>
      </c>
    </row>
    <row r="133" spans="1:65" s="14" customFormat="1">
      <c r="B133" s="210"/>
      <c r="C133" s="211"/>
      <c r="D133" s="193" t="s">
        <v>166</v>
      </c>
      <c r="E133" s="212" t="s">
        <v>19</v>
      </c>
      <c r="F133" s="213" t="s">
        <v>189</v>
      </c>
      <c r="G133" s="211"/>
      <c r="H133" s="214">
        <v>1.4319999999999999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81</v>
      </c>
      <c r="AV133" s="14" t="s">
        <v>81</v>
      </c>
      <c r="AW133" s="14" t="s">
        <v>33</v>
      </c>
      <c r="AX133" s="14" t="s">
        <v>72</v>
      </c>
      <c r="AY133" s="220" t="s">
        <v>152</v>
      </c>
    </row>
    <row r="134" spans="1:65" s="13" customFormat="1">
      <c r="B134" s="200"/>
      <c r="C134" s="201"/>
      <c r="D134" s="193" t="s">
        <v>166</v>
      </c>
      <c r="E134" s="202" t="s">
        <v>19</v>
      </c>
      <c r="F134" s="203" t="s">
        <v>167</v>
      </c>
      <c r="G134" s="201"/>
      <c r="H134" s="202" t="s">
        <v>19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166</v>
      </c>
      <c r="AU134" s="209" t="s">
        <v>81</v>
      </c>
      <c r="AV134" s="13" t="s">
        <v>79</v>
      </c>
      <c r="AW134" s="13" t="s">
        <v>33</v>
      </c>
      <c r="AX134" s="13" t="s">
        <v>72</v>
      </c>
      <c r="AY134" s="209" t="s">
        <v>152</v>
      </c>
    </row>
    <row r="135" spans="1:65" s="14" customFormat="1">
      <c r="B135" s="210"/>
      <c r="C135" s="211"/>
      <c r="D135" s="193" t="s">
        <v>166</v>
      </c>
      <c r="E135" s="212" t="s">
        <v>19</v>
      </c>
      <c r="F135" s="213" t="s">
        <v>190</v>
      </c>
      <c r="G135" s="211"/>
      <c r="H135" s="214">
        <v>1.0649999999999999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166</v>
      </c>
      <c r="AU135" s="220" t="s">
        <v>81</v>
      </c>
      <c r="AV135" s="14" t="s">
        <v>81</v>
      </c>
      <c r="AW135" s="14" t="s">
        <v>33</v>
      </c>
      <c r="AX135" s="14" t="s">
        <v>72</v>
      </c>
      <c r="AY135" s="220" t="s">
        <v>152</v>
      </c>
    </row>
    <row r="136" spans="1:65" s="13" customFormat="1">
      <c r="B136" s="200"/>
      <c r="C136" s="201"/>
      <c r="D136" s="193" t="s">
        <v>166</v>
      </c>
      <c r="E136" s="202" t="s">
        <v>19</v>
      </c>
      <c r="F136" s="203" t="s">
        <v>171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166</v>
      </c>
      <c r="AU136" s="209" t="s">
        <v>81</v>
      </c>
      <c r="AV136" s="13" t="s">
        <v>79</v>
      </c>
      <c r="AW136" s="13" t="s">
        <v>33</v>
      </c>
      <c r="AX136" s="13" t="s">
        <v>72</v>
      </c>
      <c r="AY136" s="209" t="s">
        <v>152</v>
      </c>
    </row>
    <row r="137" spans="1:65" s="14" customFormat="1">
      <c r="B137" s="210"/>
      <c r="C137" s="211"/>
      <c r="D137" s="193" t="s">
        <v>166</v>
      </c>
      <c r="E137" s="212" t="s">
        <v>19</v>
      </c>
      <c r="F137" s="213" t="s">
        <v>191</v>
      </c>
      <c r="G137" s="211"/>
      <c r="H137" s="214">
        <v>0.95399999999999996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152</v>
      </c>
    </row>
    <row r="138" spans="1:65" s="15" customFormat="1">
      <c r="B138" s="221"/>
      <c r="C138" s="222"/>
      <c r="D138" s="193" t="s">
        <v>166</v>
      </c>
      <c r="E138" s="223" t="s">
        <v>19</v>
      </c>
      <c r="F138" s="224" t="s">
        <v>175</v>
      </c>
      <c r="G138" s="222"/>
      <c r="H138" s="225">
        <v>15.179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81</v>
      </c>
      <c r="AV138" s="15" t="s">
        <v>160</v>
      </c>
      <c r="AW138" s="15" t="s">
        <v>33</v>
      </c>
      <c r="AX138" s="15" t="s">
        <v>79</v>
      </c>
      <c r="AY138" s="231" t="s">
        <v>152</v>
      </c>
    </row>
    <row r="139" spans="1:65" s="2" customFormat="1" ht="24.2" customHeight="1">
      <c r="A139" s="36"/>
      <c r="B139" s="37"/>
      <c r="C139" s="180" t="s">
        <v>153</v>
      </c>
      <c r="D139" s="180" t="s">
        <v>155</v>
      </c>
      <c r="E139" s="181" t="s">
        <v>192</v>
      </c>
      <c r="F139" s="182" t="s">
        <v>193</v>
      </c>
      <c r="G139" s="183" t="s">
        <v>158</v>
      </c>
      <c r="H139" s="184">
        <v>9.4339999999999993</v>
      </c>
      <c r="I139" s="185"/>
      <c r="J139" s="186">
        <f>ROUND(I139*H139,2)</f>
        <v>0</v>
      </c>
      <c r="K139" s="182" t="s">
        <v>159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7.009E-2</v>
      </c>
      <c r="R139" s="189">
        <f>Q139*H139</f>
        <v>0.66122905999999992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160</v>
      </c>
      <c r="AT139" s="191" t="s">
        <v>155</v>
      </c>
      <c r="AU139" s="191" t="s">
        <v>81</v>
      </c>
      <c r="AY139" s="19" t="s">
        <v>152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79</v>
      </c>
      <c r="BK139" s="192">
        <f>ROUND(I139*H139,2)</f>
        <v>0</v>
      </c>
      <c r="BL139" s="19" t="s">
        <v>160</v>
      </c>
      <c r="BM139" s="191" t="s">
        <v>194</v>
      </c>
    </row>
    <row r="140" spans="1:65" s="2" customFormat="1" ht="29.25">
      <c r="A140" s="36"/>
      <c r="B140" s="37"/>
      <c r="C140" s="38"/>
      <c r="D140" s="193" t="s">
        <v>162</v>
      </c>
      <c r="E140" s="38"/>
      <c r="F140" s="194" t="s">
        <v>195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162</v>
      </c>
      <c r="AU140" s="19" t="s">
        <v>81</v>
      </c>
    </row>
    <row r="141" spans="1:65" s="2" customFormat="1">
      <c r="A141" s="36"/>
      <c r="B141" s="37"/>
      <c r="C141" s="38"/>
      <c r="D141" s="198" t="s">
        <v>164</v>
      </c>
      <c r="E141" s="38"/>
      <c r="F141" s="199" t="s">
        <v>196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164</v>
      </c>
      <c r="AU141" s="19" t="s">
        <v>81</v>
      </c>
    </row>
    <row r="142" spans="1:65" s="13" customFormat="1">
      <c r="B142" s="200"/>
      <c r="C142" s="201"/>
      <c r="D142" s="193" t="s">
        <v>166</v>
      </c>
      <c r="E142" s="202" t="s">
        <v>19</v>
      </c>
      <c r="F142" s="203" t="s">
        <v>186</v>
      </c>
      <c r="G142" s="201"/>
      <c r="H142" s="202" t="s">
        <v>19</v>
      </c>
      <c r="I142" s="204"/>
      <c r="J142" s="201"/>
      <c r="K142" s="201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166</v>
      </c>
      <c r="AU142" s="209" t="s">
        <v>81</v>
      </c>
      <c r="AV142" s="13" t="s">
        <v>79</v>
      </c>
      <c r="AW142" s="13" t="s">
        <v>33</v>
      </c>
      <c r="AX142" s="13" t="s">
        <v>72</v>
      </c>
      <c r="AY142" s="209" t="s">
        <v>152</v>
      </c>
    </row>
    <row r="143" spans="1:65" s="14" customFormat="1">
      <c r="B143" s="210"/>
      <c r="C143" s="211"/>
      <c r="D143" s="193" t="s">
        <v>166</v>
      </c>
      <c r="E143" s="212" t="s">
        <v>19</v>
      </c>
      <c r="F143" s="213" t="s">
        <v>197</v>
      </c>
      <c r="G143" s="211"/>
      <c r="H143" s="214">
        <v>3.2759999999999998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166</v>
      </c>
      <c r="AU143" s="220" t="s">
        <v>81</v>
      </c>
      <c r="AV143" s="14" t="s">
        <v>81</v>
      </c>
      <c r="AW143" s="14" t="s">
        <v>33</v>
      </c>
      <c r="AX143" s="14" t="s">
        <v>72</v>
      </c>
      <c r="AY143" s="220" t="s">
        <v>152</v>
      </c>
    </row>
    <row r="144" spans="1:65" s="13" customFormat="1">
      <c r="B144" s="200"/>
      <c r="C144" s="201"/>
      <c r="D144" s="193" t="s">
        <v>166</v>
      </c>
      <c r="E144" s="202" t="s">
        <v>19</v>
      </c>
      <c r="F144" s="203" t="s">
        <v>167</v>
      </c>
      <c r="G144" s="201"/>
      <c r="H144" s="202" t="s">
        <v>19</v>
      </c>
      <c r="I144" s="204"/>
      <c r="J144" s="201"/>
      <c r="K144" s="201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166</v>
      </c>
      <c r="AU144" s="209" t="s">
        <v>81</v>
      </c>
      <c r="AV144" s="13" t="s">
        <v>79</v>
      </c>
      <c r="AW144" s="13" t="s">
        <v>33</v>
      </c>
      <c r="AX144" s="13" t="s">
        <v>72</v>
      </c>
      <c r="AY144" s="209" t="s">
        <v>152</v>
      </c>
    </row>
    <row r="145" spans="1:65" s="14" customFormat="1">
      <c r="B145" s="210"/>
      <c r="C145" s="211"/>
      <c r="D145" s="193" t="s">
        <v>166</v>
      </c>
      <c r="E145" s="212" t="s">
        <v>19</v>
      </c>
      <c r="F145" s="213" t="s">
        <v>198</v>
      </c>
      <c r="G145" s="211"/>
      <c r="H145" s="214">
        <v>3.2480000000000002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166</v>
      </c>
      <c r="AU145" s="220" t="s">
        <v>81</v>
      </c>
      <c r="AV145" s="14" t="s">
        <v>81</v>
      </c>
      <c r="AW145" s="14" t="s">
        <v>33</v>
      </c>
      <c r="AX145" s="14" t="s">
        <v>72</v>
      </c>
      <c r="AY145" s="220" t="s">
        <v>152</v>
      </c>
    </row>
    <row r="146" spans="1:65" s="13" customFormat="1">
      <c r="B146" s="200"/>
      <c r="C146" s="201"/>
      <c r="D146" s="193" t="s">
        <v>166</v>
      </c>
      <c r="E146" s="202" t="s">
        <v>19</v>
      </c>
      <c r="F146" s="203" t="s">
        <v>171</v>
      </c>
      <c r="G146" s="201"/>
      <c r="H146" s="202" t="s">
        <v>19</v>
      </c>
      <c r="I146" s="204"/>
      <c r="J146" s="201"/>
      <c r="K146" s="201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166</v>
      </c>
      <c r="AU146" s="209" t="s">
        <v>81</v>
      </c>
      <c r="AV146" s="13" t="s">
        <v>79</v>
      </c>
      <c r="AW146" s="13" t="s">
        <v>33</v>
      </c>
      <c r="AX146" s="13" t="s">
        <v>72</v>
      </c>
      <c r="AY146" s="209" t="s">
        <v>152</v>
      </c>
    </row>
    <row r="147" spans="1:65" s="14" customFormat="1">
      <c r="B147" s="210"/>
      <c r="C147" s="211"/>
      <c r="D147" s="193" t="s">
        <v>166</v>
      </c>
      <c r="E147" s="212" t="s">
        <v>19</v>
      </c>
      <c r="F147" s="213" t="s">
        <v>199</v>
      </c>
      <c r="G147" s="211"/>
      <c r="H147" s="214">
        <v>2.91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166</v>
      </c>
      <c r="AU147" s="220" t="s">
        <v>81</v>
      </c>
      <c r="AV147" s="14" t="s">
        <v>81</v>
      </c>
      <c r="AW147" s="14" t="s">
        <v>33</v>
      </c>
      <c r="AX147" s="14" t="s">
        <v>72</v>
      </c>
      <c r="AY147" s="220" t="s">
        <v>152</v>
      </c>
    </row>
    <row r="148" spans="1:65" s="15" customFormat="1">
      <c r="B148" s="221"/>
      <c r="C148" s="222"/>
      <c r="D148" s="193" t="s">
        <v>166</v>
      </c>
      <c r="E148" s="223" t="s">
        <v>19</v>
      </c>
      <c r="F148" s="224" t="s">
        <v>175</v>
      </c>
      <c r="G148" s="222"/>
      <c r="H148" s="225">
        <v>9.4339999999999993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81</v>
      </c>
      <c r="AV148" s="15" t="s">
        <v>160</v>
      </c>
      <c r="AW148" s="15" t="s">
        <v>33</v>
      </c>
      <c r="AX148" s="15" t="s">
        <v>79</v>
      </c>
      <c r="AY148" s="231" t="s">
        <v>152</v>
      </c>
    </row>
    <row r="149" spans="1:65" s="2" customFormat="1" ht="24.2" customHeight="1">
      <c r="A149" s="36"/>
      <c r="B149" s="37"/>
      <c r="C149" s="180" t="s">
        <v>160</v>
      </c>
      <c r="D149" s="180" t="s">
        <v>155</v>
      </c>
      <c r="E149" s="181" t="s">
        <v>200</v>
      </c>
      <c r="F149" s="182" t="s">
        <v>201</v>
      </c>
      <c r="G149" s="183" t="s">
        <v>158</v>
      </c>
      <c r="H149" s="184">
        <v>1.9690000000000001</v>
      </c>
      <c r="I149" s="185"/>
      <c r="J149" s="186">
        <f>ROUND(I149*H149,2)</f>
        <v>0</v>
      </c>
      <c r="K149" s="182" t="s">
        <v>159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7.9210000000000003E-2</v>
      </c>
      <c r="R149" s="189">
        <f>Q149*H149</f>
        <v>0.15596449000000001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160</v>
      </c>
      <c r="AT149" s="191" t="s">
        <v>155</v>
      </c>
      <c r="AU149" s="191" t="s">
        <v>81</v>
      </c>
      <c r="AY149" s="19" t="s">
        <v>152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79</v>
      </c>
      <c r="BK149" s="192">
        <f>ROUND(I149*H149,2)</f>
        <v>0</v>
      </c>
      <c r="BL149" s="19" t="s">
        <v>160</v>
      </c>
      <c r="BM149" s="191" t="s">
        <v>202</v>
      </c>
    </row>
    <row r="150" spans="1:65" s="2" customFormat="1" ht="29.25">
      <c r="A150" s="36"/>
      <c r="B150" s="37"/>
      <c r="C150" s="38"/>
      <c r="D150" s="193" t="s">
        <v>162</v>
      </c>
      <c r="E150" s="38"/>
      <c r="F150" s="194" t="s">
        <v>203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162</v>
      </c>
      <c r="AU150" s="19" t="s">
        <v>81</v>
      </c>
    </row>
    <row r="151" spans="1:65" s="2" customFormat="1">
      <c r="A151" s="36"/>
      <c r="B151" s="37"/>
      <c r="C151" s="38"/>
      <c r="D151" s="198" t="s">
        <v>164</v>
      </c>
      <c r="E151" s="38"/>
      <c r="F151" s="199" t="s">
        <v>204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164</v>
      </c>
      <c r="AU151" s="19" t="s">
        <v>81</v>
      </c>
    </row>
    <row r="152" spans="1:65" s="13" customFormat="1">
      <c r="B152" s="200"/>
      <c r="C152" s="201"/>
      <c r="D152" s="193" t="s">
        <v>166</v>
      </c>
      <c r="E152" s="202" t="s">
        <v>19</v>
      </c>
      <c r="F152" s="203" t="s">
        <v>181</v>
      </c>
      <c r="G152" s="201"/>
      <c r="H152" s="202" t="s">
        <v>19</v>
      </c>
      <c r="I152" s="204"/>
      <c r="J152" s="201"/>
      <c r="K152" s="201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166</v>
      </c>
      <c r="AU152" s="209" t="s">
        <v>81</v>
      </c>
      <c r="AV152" s="13" t="s">
        <v>79</v>
      </c>
      <c r="AW152" s="13" t="s">
        <v>33</v>
      </c>
      <c r="AX152" s="13" t="s">
        <v>72</v>
      </c>
      <c r="AY152" s="209" t="s">
        <v>152</v>
      </c>
    </row>
    <row r="153" spans="1:65" s="14" customFormat="1">
      <c r="B153" s="210"/>
      <c r="C153" s="211"/>
      <c r="D153" s="193" t="s">
        <v>166</v>
      </c>
      <c r="E153" s="212" t="s">
        <v>19</v>
      </c>
      <c r="F153" s="213" t="s">
        <v>205</v>
      </c>
      <c r="G153" s="211"/>
      <c r="H153" s="214">
        <v>1.9690000000000001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81</v>
      </c>
      <c r="AV153" s="14" t="s">
        <v>81</v>
      </c>
      <c r="AW153" s="14" t="s">
        <v>33</v>
      </c>
      <c r="AX153" s="14" t="s">
        <v>79</v>
      </c>
      <c r="AY153" s="220" t="s">
        <v>152</v>
      </c>
    </row>
    <row r="154" spans="1:65" s="12" customFormat="1" ht="22.9" customHeight="1">
      <c r="B154" s="164"/>
      <c r="C154" s="165"/>
      <c r="D154" s="166" t="s">
        <v>71</v>
      </c>
      <c r="E154" s="178" t="s">
        <v>206</v>
      </c>
      <c r="F154" s="178" t="s">
        <v>207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SUM(P155:P187)</f>
        <v>0</v>
      </c>
      <c r="Q154" s="172"/>
      <c r="R154" s="173">
        <f>SUM(R155:R187)</f>
        <v>19.951582599999998</v>
      </c>
      <c r="S154" s="172"/>
      <c r="T154" s="174">
        <f>SUM(T155:T187)</f>
        <v>0</v>
      </c>
      <c r="AR154" s="175" t="s">
        <v>79</v>
      </c>
      <c r="AT154" s="176" t="s">
        <v>71</v>
      </c>
      <c r="AU154" s="176" t="s">
        <v>79</v>
      </c>
      <c r="AY154" s="175" t="s">
        <v>152</v>
      </c>
      <c r="BK154" s="177">
        <f>SUM(BK155:BK187)</f>
        <v>0</v>
      </c>
    </row>
    <row r="155" spans="1:65" s="2" customFormat="1" ht="16.5" customHeight="1">
      <c r="A155" s="36"/>
      <c r="B155" s="37"/>
      <c r="C155" s="180" t="s">
        <v>208</v>
      </c>
      <c r="D155" s="180" t="s">
        <v>155</v>
      </c>
      <c r="E155" s="181" t="s">
        <v>209</v>
      </c>
      <c r="F155" s="182" t="s">
        <v>210</v>
      </c>
      <c r="G155" s="183" t="s">
        <v>158</v>
      </c>
      <c r="H155" s="184">
        <v>194.46600000000001</v>
      </c>
      <c r="I155" s="185"/>
      <c r="J155" s="186">
        <f>ROUND(I155*H155,2)</f>
        <v>0</v>
      </c>
      <c r="K155" s="182" t="s">
        <v>159</v>
      </c>
      <c r="L155" s="41"/>
      <c r="M155" s="187" t="s">
        <v>19</v>
      </c>
      <c r="N155" s="188" t="s">
        <v>43</v>
      </c>
      <c r="O155" s="66"/>
      <c r="P155" s="189">
        <f>O155*H155</f>
        <v>0</v>
      </c>
      <c r="Q155" s="189">
        <v>3.8899999999999997E-2</v>
      </c>
      <c r="R155" s="189">
        <f>Q155*H155</f>
        <v>7.5647273999999998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160</v>
      </c>
      <c r="AT155" s="191" t="s">
        <v>155</v>
      </c>
      <c r="AU155" s="191" t="s">
        <v>81</v>
      </c>
      <c r="AY155" s="19" t="s">
        <v>152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79</v>
      </c>
      <c r="BK155" s="192">
        <f>ROUND(I155*H155,2)</f>
        <v>0</v>
      </c>
      <c r="BL155" s="19" t="s">
        <v>160</v>
      </c>
      <c r="BM155" s="191" t="s">
        <v>211</v>
      </c>
    </row>
    <row r="156" spans="1:65" s="2" customFormat="1">
      <c r="A156" s="36"/>
      <c r="B156" s="37"/>
      <c r="C156" s="38"/>
      <c r="D156" s="193" t="s">
        <v>162</v>
      </c>
      <c r="E156" s="38"/>
      <c r="F156" s="194" t="s">
        <v>212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162</v>
      </c>
      <c r="AU156" s="19" t="s">
        <v>81</v>
      </c>
    </row>
    <row r="157" spans="1:65" s="2" customFormat="1">
      <c r="A157" s="36"/>
      <c r="B157" s="37"/>
      <c r="C157" s="38"/>
      <c r="D157" s="198" t="s">
        <v>164</v>
      </c>
      <c r="E157" s="38"/>
      <c r="F157" s="199" t="s">
        <v>213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164</v>
      </c>
      <c r="AU157" s="19" t="s">
        <v>81</v>
      </c>
    </row>
    <row r="158" spans="1:65" s="13" customFormat="1">
      <c r="B158" s="200"/>
      <c r="C158" s="201"/>
      <c r="D158" s="193" t="s">
        <v>166</v>
      </c>
      <c r="E158" s="202" t="s">
        <v>19</v>
      </c>
      <c r="F158" s="203" t="s">
        <v>214</v>
      </c>
      <c r="G158" s="201"/>
      <c r="H158" s="202" t="s">
        <v>19</v>
      </c>
      <c r="I158" s="204"/>
      <c r="J158" s="201"/>
      <c r="K158" s="201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166</v>
      </c>
      <c r="AU158" s="209" t="s">
        <v>81</v>
      </c>
      <c r="AV158" s="13" t="s">
        <v>79</v>
      </c>
      <c r="AW158" s="13" t="s">
        <v>33</v>
      </c>
      <c r="AX158" s="13" t="s">
        <v>72</v>
      </c>
      <c r="AY158" s="209" t="s">
        <v>152</v>
      </c>
    </row>
    <row r="159" spans="1:65" s="13" customFormat="1">
      <c r="B159" s="200"/>
      <c r="C159" s="201"/>
      <c r="D159" s="193" t="s">
        <v>166</v>
      </c>
      <c r="E159" s="202" t="s">
        <v>19</v>
      </c>
      <c r="F159" s="203" t="s">
        <v>215</v>
      </c>
      <c r="G159" s="201"/>
      <c r="H159" s="202" t="s">
        <v>19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166</v>
      </c>
      <c r="AU159" s="209" t="s">
        <v>81</v>
      </c>
      <c r="AV159" s="13" t="s">
        <v>79</v>
      </c>
      <c r="AW159" s="13" t="s">
        <v>33</v>
      </c>
      <c r="AX159" s="13" t="s">
        <v>72</v>
      </c>
      <c r="AY159" s="209" t="s">
        <v>152</v>
      </c>
    </row>
    <row r="160" spans="1:65" s="14" customFormat="1">
      <c r="B160" s="210"/>
      <c r="C160" s="211"/>
      <c r="D160" s="193" t="s">
        <v>166</v>
      </c>
      <c r="E160" s="212" t="s">
        <v>19</v>
      </c>
      <c r="F160" s="213" t="s">
        <v>216</v>
      </c>
      <c r="G160" s="211"/>
      <c r="H160" s="214">
        <v>14.67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166</v>
      </c>
      <c r="AU160" s="220" t="s">
        <v>81</v>
      </c>
      <c r="AV160" s="14" t="s">
        <v>81</v>
      </c>
      <c r="AW160" s="14" t="s">
        <v>33</v>
      </c>
      <c r="AX160" s="14" t="s">
        <v>72</v>
      </c>
      <c r="AY160" s="220" t="s">
        <v>152</v>
      </c>
    </row>
    <row r="161" spans="1:65" s="13" customFormat="1">
      <c r="B161" s="200"/>
      <c r="C161" s="201"/>
      <c r="D161" s="193" t="s">
        <v>166</v>
      </c>
      <c r="E161" s="202" t="s">
        <v>19</v>
      </c>
      <c r="F161" s="203" t="s">
        <v>181</v>
      </c>
      <c r="G161" s="201"/>
      <c r="H161" s="202" t="s">
        <v>19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166</v>
      </c>
      <c r="AU161" s="209" t="s">
        <v>81</v>
      </c>
      <c r="AV161" s="13" t="s">
        <v>79</v>
      </c>
      <c r="AW161" s="13" t="s">
        <v>33</v>
      </c>
      <c r="AX161" s="13" t="s">
        <v>72</v>
      </c>
      <c r="AY161" s="209" t="s">
        <v>152</v>
      </c>
    </row>
    <row r="162" spans="1:65" s="14" customFormat="1">
      <c r="B162" s="210"/>
      <c r="C162" s="211"/>
      <c r="D162" s="193" t="s">
        <v>166</v>
      </c>
      <c r="E162" s="212" t="s">
        <v>19</v>
      </c>
      <c r="F162" s="213" t="s">
        <v>217</v>
      </c>
      <c r="G162" s="211"/>
      <c r="H162" s="214">
        <v>19.510000000000002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152</v>
      </c>
    </row>
    <row r="163" spans="1:65" s="13" customFormat="1">
      <c r="B163" s="200"/>
      <c r="C163" s="201"/>
      <c r="D163" s="193" t="s">
        <v>166</v>
      </c>
      <c r="E163" s="202" t="s">
        <v>19</v>
      </c>
      <c r="F163" s="203" t="s">
        <v>186</v>
      </c>
      <c r="G163" s="201"/>
      <c r="H163" s="202" t="s">
        <v>19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166</v>
      </c>
      <c r="AU163" s="209" t="s">
        <v>81</v>
      </c>
      <c r="AV163" s="13" t="s">
        <v>79</v>
      </c>
      <c r="AW163" s="13" t="s">
        <v>33</v>
      </c>
      <c r="AX163" s="13" t="s">
        <v>72</v>
      </c>
      <c r="AY163" s="209" t="s">
        <v>152</v>
      </c>
    </row>
    <row r="164" spans="1:65" s="14" customFormat="1">
      <c r="B164" s="210"/>
      <c r="C164" s="211"/>
      <c r="D164" s="193" t="s">
        <v>166</v>
      </c>
      <c r="E164" s="212" t="s">
        <v>19</v>
      </c>
      <c r="F164" s="213" t="s">
        <v>218</v>
      </c>
      <c r="G164" s="211"/>
      <c r="H164" s="214">
        <v>38.427999999999997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166</v>
      </c>
      <c r="AU164" s="220" t="s">
        <v>81</v>
      </c>
      <c r="AV164" s="14" t="s">
        <v>81</v>
      </c>
      <c r="AW164" s="14" t="s">
        <v>33</v>
      </c>
      <c r="AX164" s="14" t="s">
        <v>72</v>
      </c>
      <c r="AY164" s="220" t="s">
        <v>152</v>
      </c>
    </row>
    <row r="165" spans="1:65" s="14" customFormat="1">
      <c r="B165" s="210"/>
      <c r="C165" s="211"/>
      <c r="D165" s="193" t="s">
        <v>166</v>
      </c>
      <c r="E165" s="212" t="s">
        <v>19</v>
      </c>
      <c r="F165" s="213" t="s">
        <v>219</v>
      </c>
      <c r="G165" s="211"/>
      <c r="H165" s="214">
        <v>22.652999999999999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166</v>
      </c>
      <c r="AU165" s="220" t="s">
        <v>81</v>
      </c>
      <c r="AV165" s="14" t="s">
        <v>81</v>
      </c>
      <c r="AW165" s="14" t="s">
        <v>33</v>
      </c>
      <c r="AX165" s="14" t="s">
        <v>72</v>
      </c>
      <c r="AY165" s="220" t="s">
        <v>152</v>
      </c>
    </row>
    <row r="166" spans="1:65" s="13" customFormat="1">
      <c r="B166" s="200"/>
      <c r="C166" s="201"/>
      <c r="D166" s="193" t="s">
        <v>166</v>
      </c>
      <c r="E166" s="202" t="s">
        <v>19</v>
      </c>
      <c r="F166" s="203" t="s">
        <v>167</v>
      </c>
      <c r="G166" s="201"/>
      <c r="H166" s="202" t="s">
        <v>19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166</v>
      </c>
      <c r="AU166" s="209" t="s">
        <v>81</v>
      </c>
      <c r="AV166" s="13" t="s">
        <v>79</v>
      </c>
      <c r="AW166" s="13" t="s">
        <v>33</v>
      </c>
      <c r="AX166" s="13" t="s">
        <v>72</v>
      </c>
      <c r="AY166" s="209" t="s">
        <v>152</v>
      </c>
    </row>
    <row r="167" spans="1:65" s="14" customFormat="1">
      <c r="B167" s="210"/>
      <c r="C167" s="211"/>
      <c r="D167" s="193" t="s">
        <v>166</v>
      </c>
      <c r="E167" s="212" t="s">
        <v>19</v>
      </c>
      <c r="F167" s="213" t="s">
        <v>220</v>
      </c>
      <c r="G167" s="211"/>
      <c r="H167" s="214">
        <v>48.774000000000001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81</v>
      </c>
      <c r="AV167" s="14" t="s">
        <v>81</v>
      </c>
      <c r="AW167" s="14" t="s">
        <v>33</v>
      </c>
      <c r="AX167" s="14" t="s">
        <v>72</v>
      </c>
      <c r="AY167" s="220" t="s">
        <v>152</v>
      </c>
    </row>
    <row r="168" spans="1:65" s="14" customFormat="1">
      <c r="B168" s="210"/>
      <c r="C168" s="211"/>
      <c r="D168" s="193" t="s">
        <v>166</v>
      </c>
      <c r="E168" s="212" t="s">
        <v>19</v>
      </c>
      <c r="F168" s="213" t="s">
        <v>221</v>
      </c>
      <c r="G168" s="211"/>
      <c r="H168" s="214">
        <v>13.801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166</v>
      </c>
      <c r="AU168" s="220" t="s">
        <v>81</v>
      </c>
      <c r="AV168" s="14" t="s">
        <v>81</v>
      </c>
      <c r="AW168" s="14" t="s">
        <v>33</v>
      </c>
      <c r="AX168" s="14" t="s">
        <v>72</v>
      </c>
      <c r="AY168" s="220" t="s">
        <v>152</v>
      </c>
    </row>
    <row r="169" spans="1:65" s="13" customFormat="1">
      <c r="B169" s="200"/>
      <c r="C169" s="201"/>
      <c r="D169" s="193" t="s">
        <v>166</v>
      </c>
      <c r="E169" s="202" t="s">
        <v>19</v>
      </c>
      <c r="F169" s="203" t="s">
        <v>171</v>
      </c>
      <c r="G169" s="201"/>
      <c r="H169" s="202" t="s">
        <v>19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166</v>
      </c>
      <c r="AU169" s="209" t="s">
        <v>81</v>
      </c>
      <c r="AV169" s="13" t="s">
        <v>79</v>
      </c>
      <c r="AW169" s="13" t="s">
        <v>33</v>
      </c>
      <c r="AX169" s="13" t="s">
        <v>72</v>
      </c>
      <c r="AY169" s="209" t="s">
        <v>152</v>
      </c>
    </row>
    <row r="170" spans="1:65" s="14" customFormat="1">
      <c r="B170" s="210"/>
      <c r="C170" s="211"/>
      <c r="D170" s="193" t="s">
        <v>166</v>
      </c>
      <c r="E170" s="212" t="s">
        <v>19</v>
      </c>
      <c r="F170" s="213" t="s">
        <v>222</v>
      </c>
      <c r="G170" s="211"/>
      <c r="H170" s="214">
        <v>32.293999999999997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166</v>
      </c>
      <c r="AU170" s="220" t="s">
        <v>81</v>
      </c>
      <c r="AV170" s="14" t="s">
        <v>81</v>
      </c>
      <c r="AW170" s="14" t="s">
        <v>33</v>
      </c>
      <c r="AX170" s="14" t="s">
        <v>72</v>
      </c>
      <c r="AY170" s="220" t="s">
        <v>152</v>
      </c>
    </row>
    <row r="171" spans="1:65" s="14" customFormat="1">
      <c r="B171" s="210"/>
      <c r="C171" s="211"/>
      <c r="D171" s="193" t="s">
        <v>166</v>
      </c>
      <c r="E171" s="212" t="s">
        <v>19</v>
      </c>
      <c r="F171" s="213" t="s">
        <v>223</v>
      </c>
      <c r="G171" s="211"/>
      <c r="H171" s="214">
        <v>4.3360000000000003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166</v>
      </c>
      <c r="AU171" s="220" t="s">
        <v>81</v>
      </c>
      <c r="AV171" s="14" t="s">
        <v>81</v>
      </c>
      <c r="AW171" s="14" t="s">
        <v>33</v>
      </c>
      <c r="AX171" s="14" t="s">
        <v>72</v>
      </c>
      <c r="AY171" s="220" t="s">
        <v>152</v>
      </c>
    </row>
    <row r="172" spans="1:65" s="15" customFormat="1">
      <c r="B172" s="221"/>
      <c r="C172" s="222"/>
      <c r="D172" s="193" t="s">
        <v>166</v>
      </c>
      <c r="E172" s="223" t="s">
        <v>19</v>
      </c>
      <c r="F172" s="224" t="s">
        <v>175</v>
      </c>
      <c r="G172" s="222"/>
      <c r="H172" s="225">
        <v>194.46600000000001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166</v>
      </c>
      <c r="AU172" s="231" t="s">
        <v>81</v>
      </c>
      <c r="AV172" s="15" t="s">
        <v>160</v>
      </c>
      <c r="AW172" s="15" t="s">
        <v>33</v>
      </c>
      <c r="AX172" s="15" t="s">
        <v>79</v>
      </c>
      <c r="AY172" s="231" t="s">
        <v>152</v>
      </c>
    </row>
    <row r="173" spans="1:65" s="2" customFormat="1" ht="37.9" customHeight="1">
      <c r="A173" s="36"/>
      <c r="B173" s="37"/>
      <c r="C173" s="180" t="s">
        <v>206</v>
      </c>
      <c r="D173" s="180" t="s">
        <v>155</v>
      </c>
      <c r="E173" s="181" t="s">
        <v>224</v>
      </c>
      <c r="F173" s="182" t="s">
        <v>225</v>
      </c>
      <c r="G173" s="183" t="s">
        <v>158</v>
      </c>
      <c r="H173" s="184">
        <v>86.477999999999994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43</v>
      </c>
      <c r="O173" s="66"/>
      <c r="P173" s="189">
        <f>O173*H173</f>
        <v>0</v>
      </c>
      <c r="Q173" s="189">
        <v>0.14299999999999999</v>
      </c>
      <c r="R173" s="189">
        <f>Q173*H173</f>
        <v>12.366353999999998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160</v>
      </c>
      <c r="AT173" s="191" t="s">
        <v>155</v>
      </c>
      <c r="AU173" s="191" t="s">
        <v>81</v>
      </c>
      <c r="AY173" s="19" t="s">
        <v>152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79</v>
      </c>
      <c r="BK173" s="192">
        <f>ROUND(I173*H173,2)</f>
        <v>0</v>
      </c>
      <c r="BL173" s="19" t="s">
        <v>160</v>
      </c>
      <c r="BM173" s="191" t="s">
        <v>226</v>
      </c>
    </row>
    <row r="174" spans="1:65" s="2" customFormat="1" ht="19.5">
      <c r="A174" s="36"/>
      <c r="B174" s="37"/>
      <c r="C174" s="38"/>
      <c r="D174" s="193" t="s">
        <v>162</v>
      </c>
      <c r="E174" s="38"/>
      <c r="F174" s="194" t="s">
        <v>227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162</v>
      </c>
      <c r="AU174" s="19" t="s">
        <v>81</v>
      </c>
    </row>
    <row r="175" spans="1:65" s="2" customFormat="1" ht="87.75">
      <c r="A175" s="36"/>
      <c r="B175" s="37"/>
      <c r="C175" s="38"/>
      <c r="D175" s="193" t="s">
        <v>228</v>
      </c>
      <c r="E175" s="38"/>
      <c r="F175" s="232" t="s">
        <v>229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228</v>
      </c>
      <c r="AU175" s="19" t="s">
        <v>81</v>
      </c>
    </row>
    <row r="176" spans="1:65" s="13" customFormat="1">
      <c r="B176" s="200"/>
      <c r="C176" s="201"/>
      <c r="D176" s="193" t="s">
        <v>166</v>
      </c>
      <c r="E176" s="202" t="s">
        <v>19</v>
      </c>
      <c r="F176" s="203" t="s">
        <v>230</v>
      </c>
      <c r="G176" s="201"/>
      <c r="H176" s="202" t="s">
        <v>19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166</v>
      </c>
      <c r="AU176" s="209" t="s">
        <v>81</v>
      </c>
      <c r="AV176" s="13" t="s">
        <v>79</v>
      </c>
      <c r="AW176" s="13" t="s">
        <v>33</v>
      </c>
      <c r="AX176" s="13" t="s">
        <v>72</v>
      </c>
      <c r="AY176" s="209" t="s">
        <v>152</v>
      </c>
    </row>
    <row r="177" spans="1:65" s="14" customFormat="1">
      <c r="B177" s="210"/>
      <c r="C177" s="211"/>
      <c r="D177" s="193" t="s">
        <v>166</v>
      </c>
      <c r="E177" s="212" t="s">
        <v>19</v>
      </c>
      <c r="F177" s="213" t="s">
        <v>231</v>
      </c>
      <c r="G177" s="211"/>
      <c r="H177" s="214">
        <v>53.8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152</v>
      </c>
    </row>
    <row r="178" spans="1:65" s="13" customFormat="1">
      <c r="B178" s="200"/>
      <c r="C178" s="201"/>
      <c r="D178" s="193" t="s">
        <v>166</v>
      </c>
      <c r="E178" s="202" t="s">
        <v>19</v>
      </c>
      <c r="F178" s="203" t="s">
        <v>232</v>
      </c>
      <c r="G178" s="201"/>
      <c r="H178" s="202" t="s">
        <v>19</v>
      </c>
      <c r="I178" s="204"/>
      <c r="J178" s="201"/>
      <c r="K178" s="201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166</v>
      </c>
      <c r="AU178" s="209" t="s">
        <v>81</v>
      </c>
      <c r="AV178" s="13" t="s">
        <v>79</v>
      </c>
      <c r="AW178" s="13" t="s">
        <v>33</v>
      </c>
      <c r="AX178" s="13" t="s">
        <v>72</v>
      </c>
      <c r="AY178" s="209" t="s">
        <v>152</v>
      </c>
    </row>
    <row r="179" spans="1:65" s="14" customFormat="1">
      <c r="B179" s="210"/>
      <c r="C179" s="211"/>
      <c r="D179" s="193" t="s">
        <v>166</v>
      </c>
      <c r="E179" s="212" t="s">
        <v>19</v>
      </c>
      <c r="F179" s="213" t="s">
        <v>233</v>
      </c>
      <c r="G179" s="211"/>
      <c r="H179" s="214">
        <v>4.4279999999999999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166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152</v>
      </c>
    </row>
    <row r="180" spans="1:65" s="13" customFormat="1">
      <c r="B180" s="200"/>
      <c r="C180" s="201"/>
      <c r="D180" s="193" t="s">
        <v>166</v>
      </c>
      <c r="E180" s="202" t="s">
        <v>19</v>
      </c>
      <c r="F180" s="203" t="s">
        <v>234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166</v>
      </c>
      <c r="AU180" s="209" t="s">
        <v>81</v>
      </c>
      <c r="AV180" s="13" t="s">
        <v>79</v>
      </c>
      <c r="AW180" s="13" t="s">
        <v>33</v>
      </c>
      <c r="AX180" s="13" t="s">
        <v>72</v>
      </c>
      <c r="AY180" s="209" t="s">
        <v>152</v>
      </c>
    </row>
    <row r="181" spans="1:65" s="14" customFormat="1">
      <c r="B181" s="210"/>
      <c r="C181" s="211"/>
      <c r="D181" s="193" t="s">
        <v>166</v>
      </c>
      <c r="E181" s="212" t="s">
        <v>19</v>
      </c>
      <c r="F181" s="213" t="s">
        <v>235</v>
      </c>
      <c r="G181" s="211"/>
      <c r="H181" s="214">
        <v>28.25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166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152</v>
      </c>
    </row>
    <row r="182" spans="1:65" s="15" customFormat="1">
      <c r="B182" s="221"/>
      <c r="C182" s="222"/>
      <c r="D182" s="193" t="s">
        <v>166</v>
      </c>
      <c r="E182" s="223" t="s">
        <v>19</v>
      </c>
      <c r="F182" s="224" t="s">
        <v>175</v>
      </c>
      <c r="G182" s="222"/>
      <c r="H182" s="225">
        <v>86.477999999999994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81</v>
      </c>
      <c r="AV182" s="15" t="s">
        <v>160</v>
      </c>
      <c r="AW182" s="15" t="s">
        <v>33</v>
      </c>
      <c r="AX182" s="15" t="s">
        <v>79</v>
      </c>
      <c r="AY182" s="231" t="s">
        <v>152</v>
      </c>
    </row>
    <row r="183" spans="1:65" s="2" customFormat="1" ht="33" customHeight="1">
      <c r="A183" s="36"/>
      <c r="B183" s="37"/>
      <c r="C183" s="180" t="s">
        <v>236</v>
      </c>
      <c r="D183" s="180" t="s">
        <v>155</v>
      </c>
      <c r="E183" s="181" t="s">
        <v>237</v>
      </c>
      <c r="F183" s="182" t="s">
        <v>238</v>
      </c>
      <c r="G183" s="183" t="s">
        <v>239</v>
      </c>
      <c r="H183" s="184">
        <v>1025.06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2.0000000000000002E-5</v>
      </c>
      <c r="R183" s="189">
        <f>Q183*H183</f>
        <v>2.0501200000000001E-2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160</v>
      </c>
      <c r="AT183" s="191" t="s">
        <v>155</v>
      </c>
      <c r="AU183" s="191" t="s">
        <v>81</v>
      </c>
      <c r="AY183" s="19" t="s">
        <v>152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79</v>
      </c>
      <c r="BK183" s="192">
        <f>ROUND(I183*H183,2)</f>
        <v>0</v>
      </c>
      <c r="BL183" s="19" t="s">
        <v>160</v>
      </c>
      <c r="BM183" s="191" t="s">
        <v>240</v>
      </c>
    </row>
    <row r="184" spans="1:65" s="2" customFormat="1" ht="19.5">
      <c r="A184" s="36"/>
      <c r="B184" s="37"/>
      <c r="C184" s="38"/>
      <c r="D184" s="193" t="s">
        <v>162</v>
      </c>
      <c r="E184" s="38"/>
      <c r="F184" s="194" t="s">
        <v>241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162</v>
      </c>
      <c r="AU184" s="19" t="s">
        <v>81</v>
      </c>
    </row>
    <row r="185" spans="1:65" s="14" customFormat="1">
      <c r="B185" s="210"/>
      <c r="C185" s="211"/>
      <c r="D185" s="193" t="s">
        <v>166</v>
      </c>
      <c r="E185" s="212" t="s">
        <v>19</v>
      </c>
      <c r="F185" s="213" t="s">
        <v>242</v>
      </c>
      <c r="G185" s="211"/>
      <c r="H185" s="214">
        <v>956.22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81</v>
      </c>
      <c r="AV185" s="14" t="s">
        <v>81</v>
      </c>
      <c r="AW185" s="14" t="s">
        <v>33</v>
      </c>
      <c r="AX185" s="14" t="s">
        <v>72</v>
      </c>
      <c r="AY185" s="220" t="s">
        <v>152</v>
      </c>
    </row>
    <row r="186" spans="1:65" s="14" customFormat="1">
      <c r="B186" s="210"/>
      <c r="C186" s="211"/>
      <c r="D186" s="193" t="s">
        <v>166</v>
      </c>
      <c r="E186" s="212" t="s">
        <v>19</v>
      </c>
      <c r="F186" s="213" t="s">
        <v>243</v>
      </c>
      <c r="G186" s="211"/>
      <c r="H186" s="214">
        <v>68.84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166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152</v>
      </c>
    </row>
    <row r="187" spans="1:65" s="15" customFormat="1">
      <c r="B187" s="221"/>
      <c r="C187" s="222"/>
      <c r="D187" s="193" t="s">
        <v>166</v>
      </c>
      <c r="E187" s="223" t="s">
        <v>19</v>
      </c>
      <c r="F187" s="224" t="s">
        <v>175</v>
      </c>
      <c r="G187" s="222"/>
      <c r="H187" s="225">
        <v>1025.06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81</v>
      </c>
      <c r="AV187" s="15" t="s">
        <v>160</v>
      </c>
      <c r="AW187" s="15" t="s">
        <v>33</v>
      </c>
      <c r="AX187" s="15" t="s">
        <v>79</v>
      </c>
      <c r="AY187" s="231" t="s">
        <v>152</v>
      </c>
    </row>
    <row r="188" spans="1:65" s="12" customFormat="1" ht="22.9" customHeight="1">
      <c r="B188" s="164"/>
      <c r="C188" s="165"/>
      <c r="D188" s="166" t="s">
        <v>71</v>
      </c>
      <c r="E188" s="178" t="s">
        <v>244</v>
      </c>
      <c r="F188" s="178" t="s">
        <v>245</v>
      </c>
      <c r="G188" s="165"/>
      <c r="H188" s="165"/>
      <c r="I188" s="168"/>
      <c r="J188" s="179">
        <f>BK188</f>
        <v>0</v>
      </c>
      <c r="K188" s="165"/>
      <c r="L188" s="170"/>
      <c r="M188" s="171"/>
      <c r="N188" s="172"/>
      <c r="O188" s="172"/>
      <c r="P188" s="173">
        <f>SUM(P189:P266)</f>
        <v>0</v>
      </c>
      <c r="Q188" s="172"/>
      <c r="R188" s="173">
        <f>SUM(R189:R266)</f>
        <v>0</v>
      </c>
      <c r="S188" s="172"/>
      <c r="T188" s="174">
        <f>SUM(T189:T266)</f>
        <v>43.631484999999998</v>
      </c>
      <c r="AR188" s="175" t="s">
        <v>79</v>
      </c>
      <c r="AT188" s="176" t="s">
        <v>71</v>
      </c>
      <c r="AU188" s="176" t="s">
        <v>79</v>
      </c>
      <c r="AY188" s="175" t="s">
        <v>152</v>
      </c>
      <c r="BK188" s="177">
        <f>SUM(BK189:BK266)</f>
        <v>0</v>
      </c>
    </row>
    <row r="189" spans="1:65" s="2" customFormat="1" ht="24.2" customHeight="1">
      <c r="A189" s="36"/>
      <c r="B189" s="37"/>
      <c r="C189" s="180" t="s">
        <v>246</v>
      </c>
      <c r="D189" s="180" t="s">
        <v>155</v>
      </c>
      <c r="E189" s="181" t="s">
        <v>247</v>
      </c>
      <c r="F189" s="182" t="s">
        <v>248</v>
      </c>
      <c r="G189" s="183" t="s">
        <v>158</v>
      </c>
      <c r="H189" s="184">
        <v>177.68</v>
      </c>
      <c r="I189" s="185"/>
      <c r="J189" s="186">
        <f>ROUND(I189*H189,2)</f>
        <v>0</v>
      </c>
      <c r="K189" s="182" t="s">
        <v>159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0.09</v>
      </c>
      <c r="T189" s="190">
        <f>S189*H189</f>
        <v>15.991199999999999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160</v>
      </c>
      <c r="AT189" s="191" t="s">
        <v>155</v>
      </c>
      <c r="AU189" s="191" t="s">
        <v>81</v>
      </c>
      <c r="AY189" s="19" t="s">
        <v>152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79</v>
      </c>
      <c r="BK189" s="192">
        <f>ROUND(I189*H189,2)</f>
        <v>0</v>
      </c>
      <c r="BL189" s="19" t="s">
        <v>160</v>
      </c>
      <c r="BM189" s="191" t="s">
        <v>249</v>
      </c>
    </row>
    <row r="190" spans="1:65" s="2" customFormat="1" ht="19.5">
      <c r="A190" s="36"/>
      <c r="B190" s="37"/>
      <c r="C190" s="38"/>
      <c r="D190" s="193" t="s">
        <v>162</v>
      </c>
      <c r="E190" s="38"/>
      <c r="F190" s="194" t="s">
        <v>250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162</v>
      </c>
      <c r="AU190" s="19" t="s">
        <v>81</v>
      </c>
    </row>
    <row r="191" spans="1:65" s="2" customFormat="1">
      <c r="A191" s="36"/>
      <c r="B191" s="37"/>
      <c r="C191" s="38"/>
      <c r="D191" s="198" t="s">
        <v>164</v>
      </c>
      <c r="E191" s="38"/>
      <c r="F191" s="199" t="s">
        <v>251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164</v>
      </c>
      <c r="AU191" s="19" t="s">
        <v>81</v>
      </c>
    </row>
    <row r="192" spans="1:65" s="13" customFormat="1">
      <c r="B192" s="200"/>
      <c r="C192" s="201"/>
      <c r="D192" s="193" t="s">
        <v>166</v>
      </c>
      <c r="E192" s="202" t="s">
        <v>19</v>
      </c>
      <c r="F192" s="203" t="s">
        <v>252</v>
      </c>
      <c r="G192" s="201"/>
      <c r="H192" s="202" t="s">
        <v>19</v>
      </c>
      <c r="I192" s="204"/>
      <c r="J192" s="201"/>
      <c r="K192" s="201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166</v>
      </c>
      <c r="AU192" s="209" t="s">
        <v>81</v>
      </c>
      <c r="AV192" s="13" t="s">
        <v>79</v>
      </c>
      <c r="AW192" s="13" t="s">
        <v>33</v>
      </c>
      <c r="AX192" s="13" t="s">
        <v>72</v>
      </c>
      <c r="AY192" s="209" t="s">
        <v>152</v>
      </c>
    </row>
    <row r="193" spans="1:65" s="14" customFormat="1">
      <c r="B193" s="210"/>
      <c r="C193" s="211"/>
      <c r="D193" s="193" t="s">
        <v>166</v>
      </c>
      <c r="E193" s="212" t="s">
        <v>19</v>
      </c>
      <c r="F193" s="213" t="s">
        <v>253</v>
      </c>
      <c r="G193" s="211"/>
      <c r="H193" s="214">
        <v>177.68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166</v>
      </c>
      <c r="AU193" s="220" t="s">
        <v>81</v>
      </c>
      <c r="AV193" s="14" t="s">
        <v>81</v>
      </c>
      <c r="AW193" s="14" t="s">
        <v>33</v>
      </c>
      <c r="AX193" s="14" t="s">
        <v>79</v>
      </c>
      <c r="AY193" s="220" t="s">
        <v>152</v>
      </c>
    </row>
    <row r="194" spans="1:65" s="2" customFormat="1" ht="21.75" customHeight="1">
      <c r="A194" s="36"/>
      <c r="B194" s="37"/>
      <c r="C194" s="180" t="s">
        <v>244</v>
      </c>
      <c r="D194" s="180" t="s">
        <v>155</v>
      </c>
      <c r="E194" s="181" t="s">
        <v>254</v>
      </c>
      <c r="F194" s="182" t="s">
        <v>255</v>
      </c>
      <c r="G194" s="183" t="s">
        <v>158</v>
      </c>
      <c r="H194" s="184">
        <v>1289.558</v>
      </c>
      <c r="I194" s="185"/>
      <c r="J194" s="186">
        <f>ROUND(I194*H194,2)</f>
        <v>0</v>
      </c>
      <c r="K194" s="182" t="s">
        <v>159</v>
      </c>
      <c r="L194" s="41"/>
      <c r="M194" s="187" t="s">
        <v>19</v>
      </c>
      <c r="N194" s="188" t="s">
        <v>43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160</v>
      </c>
      <c r="AT194" s="191" t="s">
        <v>155</v>
      </c>
      <c r="AU194" s="191" t="s">
        <v>81</v>
      </c>
      <c r="AY194" s="19" t="s">
        <v>152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79</v>
      </c>
      <c r="BK194" s="192">
        <f>ROUND(I194*H194,2)</f>
        <v>0</v>
      </c>
      <c r="BL194" s="19" t="s">
        <v>160</v>
      </c>
      <c r="BM194" s="191" t="s">
        <v>256</v>
      </c>
    </row>
    <row r="195" spans="1:65" s="2" customFormat="1">
      <c r="A195" s="36"/>
      <c r="B195" s="37"/>
      <c r="C195" s="38"/>
      <c r="D195" s="193" t="s">
        <v>162</v>
      </c>
      <c r="E195" s="38"/>
      <c r="F195" s="194" t="s">
        <v>255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162</v>
      </c>
      <c r="AU195" s="19" t="s">
        <v>81</v>
      </c>
    </row>
    <row r="196" spans="1:65" s="2" customFormat="1">
      <c r="A196" s="36"/>
      <c r="B196" s="37"/>
      <c r="C196" s="38"/>
      <c r="D196" s="198" t="s">
        <v>164</v>
      </c>
      <c r="E196" s="38"/>
      <c r="F196" s="199" t="s">
        <v>257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164</v>
      </c>
      <c r="AU196" s="19" t="s">
        <v>81</v>
      </c>
    </row>
    <row r="197" spans="1:65" s="2" customFormat="1" ht="78">
      <c r="A197" s="36"/>
      <c r="B197" s="37"/>
      <c r="C197" s="38"/>
      <c r="D197" s="193" t="s">
        <v>228</v>
      </c>
      <c r="E197" s="38"/>
      <c r="F197" s="232" t="s">
        <v>258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228</v>
      </c>
      <c r="AU197" s="19" t="s">
        <v>81</v>
      </c>
    </row>
    <row r="198" spans="1:65" s="14" customFormat="1">
      <c r="B198" s="210"/>
      <c r="C198" s="211"/>
      <c r="D198" s="193" t="s">
        <v>166</v>
      </c>
      <c r="E198" s="212" t="s">
        <v>19</v>
      </c>
      <c r="F198" s="213" t="s">
        <v>259</v>
      </c>
      <c r="G198" s="211"/>
      <c r="H198" s="214">
        <v>1039.8699999999999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166</v>
      </c>
      <c r="AU198" s="220" t="s">
        <v>81</v>
      </c>
      <c r="AV198" s="14" t="s">
        <v>81</v>
      </c>
      <c r="AW198" s="14" t="s">
        <v>33</v>
      </c>
      <c r="AX198" s="14" t="s">
        <v>72</v>
      </c>
      <c r="AY198" s="220" t="s">
        <v>152</v>
      </c>
    </row>
    <row r="199" spans="1:65" s="14" customFormat="1">
      <c r="B199" s="210"/>
      <c r="C199" s="211"/>
      <c r="D199" s="193" t="s">
        <v>166</v>
      </c>
      <c r="E199" s="212" t="s">
        <v>19</v>
      </c>
      <c r="F199" s="213" t="s">
        <v>260</v>
      </c>
      <c r="G199" s="211"/>
      <c r="H199" s="214">
        <v>55.8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166</v>
      </c>
      <c r="AU199" s="220" t="s">
        <v>81</v>
      </c>
      <c r="AV199" s="14" t="s">
        <v>81</v>
      </c>
      <c r="AW199" s="14" t="s">
        <v>33</v>
      </c>
      <c r="AX199" s="14" t="s">
        <v>72</v>
      </c>
      <c r="AY199" s="220" t="s">
        <v>152</v>
      </c>
    </row>
    <row r="200" spans="1:65" s="14" customFormat="1">
      <c r="B200" s="210"/>
      <c r="C200" s="211"/>
      <c r="D200" s="193" t="s">
        <v>166</v>
      </c>
      <c r="E200" s="212" t="s">
        <v>19</v>
      </c>
      <c r="F200" s="213" t="s">
        <v>261</v>
      </c>
      <c r="G200" s="211"/>
      <c r="H200" s="214">
        <v>72.61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166</v>
      </c>
      <c r="AU200" s="220" t="s">
        <v>81</v>
      </c>
      <c r="AV200" s="14" t="s">
        <v>81</v>
      </c>
      <c r="AW200" s="14" t="s">
        <v>33</v>
      </c>
      <c r="AX200" s="14" t="s">
        <v>72</v>
      </c>
      <c r="AY200" s="220" t="s">
        <v>152</v>
      </c>
    </row>
    <row r="201" spans="1:65" s="14" customFormat="1">
      <c r="B201" s="210"/>
      <c r="C201" s="211"/>
      <c r="D201" s="193" t="s">
        <v>166</v>
      </c>
      <c r="E201" s="212" t="s">
        <v>19</v>
      </c>
      <c r="F201" s="213" t="s">
        <v>262</v>
      </c>
      <c r="G201" s="211"/>
      <c r="H201" s="214">
        <v>19.420000000000002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166</v>
      </c>
      <c r="AU201" s="220" t="s">
        <v>81</v>
      </c>
      <c r="AV201" s="14" t="s">
        <v>81</v>
      </c>
      <c r="AW201" s="14" t="s">
        <v>33</v>
      </c>
      <c r="AX201" s="14" t="s">
        <v>72</v>
      </c>
      <c r="AY201" s="220" t="s">
        <v>152</v>
      </c>
    </row>
    <row r="202" spans="1:65" s="14" customFormat="1">
      <c r="B202" s="210"/>
      <c r="C202" s="211"/>
      <c r="D202" s="193" t="s">
        <v>166</v>
      </c>
      <c r="E202" s="212" t="s">
        <v>19</v>
      </c>
      <c r="F202" s="213" t="s">
        <v>263</v>
      </c>
      <c r="G202" s="211"/>
      <c r="H202" s="214">
        <v>15.38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166</v>
      </c>
      <c r="AU202" s="220" t="s">
        <v>81</v>
      </c>
      <c r="AV202" s="14" t="s">
        <v>81</v>
      </c>
      <c r="AW202" s="14" t="s">
        <v>33</v>
      </c>
      <c r="AX202" s="14" t="s">
        <v>72</v>
      </c>
      <c r="AY202" s="220" t="s">
        <v>152</v>
      </c>
    </row>
    <row r="203" spans="1:65" s="14" customFormat="1">
      <c r="B203" s="210"/>
      <c r="C203" s="211"/>
      <c r="D203" s="193" t="s">
        <v>166</v>
      </c>
      <c r="E203" s="212" t="s">
        <v>19</v>
      </c>
      <c r="F203" s="213" t="s">
        <v>264</v>
      </c>
      <c r="G203" s="211"/>
      <c r="H203" s="214">
        <v>53.8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166</v>
      </c>
      <c r="AU203" s="220" t="s">
        <v>81</v>
      </c>
      <c r="AV203" s="14" t="s">
        <v>81</v>
      </c>
      <c r="AW203" s="14" t="s">
        <v>33</v>
      </c>
      <c r="AX203" s="14" t="s">
        <v>72</v>
      </c>
      <c r="AY203" s="220" t="s">
        <v>152</v>
      </c>
    </row>
    <row r="204" spans="1:65" s="14" customFormat="1">
      <c r="B204" s="210"/>
      <c r="C204" s="211"/>
      <c r="D204" s="193" t="s">
        <v>166</v>
      </c>
      <c r="E204" s="212" t="s">
        <v>19</v>
      </c>
      <c r="F204" s="213" t="s">
        <v>265</v>
      </c>
      <c r="G204" s="211"/>
      <c r="H204" s="214">
        <v>4.4279999999999999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81</v>
      </c>
      <c r="AV204" s="14" t="s">
        <v>81</v>
      </c>
      <c r="AW204" s="14" t="s">
        <v>33</v>
      </c>
      <c r="AX204" s="14" t="s">
        <v>72</v>
      </c>
      <c r="AY204" s="220" t="s">
        <v>152</v>
      </c>
    </row>
    <row r="205" spans="1:65" s="14" customFormat="1" ht="22.5">
      <c r="B205" s="210"/>
      <c r="C205" s="211"/>
      <c r="D205" s="193" t="s">
        <v>166</v>
      </c>
      <c r="E205" s="212" t="s">
        <v>19</v>
      </c>
      <c r="F205" s="213" t="s">
        <v>266</v>
      </c>
      <c r="G205" s="211"/>
      <c r="H205" s="214">
        <v>28.25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166</v>
      </c>
      <c r="AU205" s="220" t="s">
        <v>81</v>
      </c>
      <c r="AV205" s="14" t="s">
        <v>81</v>
      </c>
      <c r="AW205" s="14" t="s">
        <v>33</v>
      </c>
      <c r="AX205" s="14" t="s">
        <v>72</v>
      </c>
      <c r="AY205" s="220" t="s">
        <v>152</v>
      </c>
    </row>
    <row r="206" spans="1:65" s="15" customFormat="1">
      <c r="B206" s="221"/>
      <c r="C206" s="222"/>
      <c r="D206" s="193" t="s">
        <v>166</v>
      </c>
      <c r="E206" s="223" t="s">
        <v>19</v>
      </c>
      <c r="F206" s="224" t="s">
        <v>175</v>
      </c>
      <c r="G206" s="222"/>
      <c r="H206" s="225">
        <v>1289.558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81</v>
      </c>
      <c r="AV206" s="15" t="s">
        <v>160</v>
      </c>
      <c r="AW206" s="15" t="s">
        <v>33</v>
      </c>
      <c r="AX206" s="15" t="s">
        <v>79</v>
      </c>
      <c r="AY206" s="231" t="s">
        <v>152</v>
      </c>
    </row>
    <row r="207" spans="1:65" s="2" customFormat="1" ht="24.2" customHeight="1">
      <c r="A207" s="36"/>
      <c r="B207" s="37"/>
      <c r="C207" s="180" t="s">
        <v>267</v>
      </c>
      <c r="D207" s="180" t="s">
        <v>155</v>
      </c>
      <c r="E207" s="181" t="s">
        <v>268</v>
      </c>
      <c r="F207" s="182" t="s">
        <v>269</v>
      </c>
      <c r="G207" s="183" t="s">
        <v>270</v>
      </c>
      <c r="H207" s="184">
        <v>8.8840000000000003</v>
      </c>
      <c r="I207" s="185"/>
      <c r="J207" s="186">
        <f>ROUND(I207*H207,2)</f>
        <v>0</v>
      </c>
      <c r="K207" s="182" t="s">
        <v>159</v>
      </c>
      <c r="L207" s="41"/>
      <c r="M207" s="187" t="s">
        <v>19</v>
      </c>
      <c r="N207" s="188" t="s">
        <v>43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1.4</v>
      </c>
      <c r="T207" s="190">
        <f>S207*H207</f>
        <v>12.4376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160</v>
      </c>
      <c r="AT207" s="191" t="s">
        <v>155</v>
      </c>
      <c r="AU207" s="191" t="s">
        <v>81</v>
      </c>
      <c r="AY207" s="19" t="s">
        <v>152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79</v>
      </c>
      <c r="BK207" s="192">
        <f>ROUND(I207*H207,2)</f>
        <v>0</v>
      </c>
      <c r="BL207" s="19" t="s">
        <v>160</v>
      </c>
      <c r="BM207" s="191" t="s">
        <v>271</v>
      </c>
    </row>
    <row r="208" spans="1:65" s="2" customFormat="1" ht="19.5">
      <c r="A208" s="36"/>
      <c r="B208" s="37"/>
      <c r="C208" s="38"/>
      <c r="D208" s="193" t="s">
        <v>162</v>
      </c>
      <c r="E208" s="38"/>
      <c r="F208" s="194" t="s">
        <v>272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162</v>
      </c>
      <c r="AU208" s="19" t="s">
        <v>81</v>
      </c>
    </row>
    <row r="209" spans="1:65" s="2" customFormat="1">
      <c r="A209" s="36"/>
      <c r="B209" s="37"/>
      <c r="C209" s="38"/>
      <c r="D209" s="198" t="s">
        <v>164</v>
      </c>
      <c r="E209" s="38"/>
      <c r="F209" s="199" t="s">
        <v>273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164</v>
      </c>
      <c r="AU209" s="19" t="s">
        <v>81</v>
      </c>
    </row>
    <row r="210" spans="1:65" s="13" customFormat="1">
      <c r="B210" s="200"/>
      <c r="C210" s="201"/>
      <c r="D210" s="193" t="s">
        <v>166</v>
      </c>
      <c r="E210" s="202" t="s">
        <v>19</v>
      </c>
      <c r="F210" s="203" t="s">
        <v>252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166</v>
      </c>
      <c r="AU210" s="209" t="s">
        <v>81</v>
      </c>
      <c r="AV210" s="13" t="s">
        <v>79</v>
      </c>
      <c r="AW210" s="13" t="s">
        <v>33</v>
      </c>
      <c r="AX210" s="13" t="s">
        <v>72</v>
      </c>
      <c r="AY210" s="209" t="s">
        <v>152</v>
      </c>
    </row>
    <row r="211" spans="1:65" s="14" customFormat="1">
      <c r="B211" s="210"/>
      <c r="C211" s="211"/>
      <c r="D211" s="193" t="s">
        <v>166</v>
      </c>
      <c r="E211" s="212" t="s">
        <v>19</v>
      </c>
      <c r="F211" s="213" t="s">
        <v>274</v>
      </c>
      <c r="G211" s="211"/>
      <c r="H211" s="214">
        <v>8.8840000000000003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166</v>
      </c>
      <c r="AU211" s="220" t="s">
        <v>81</v>
      </c>
      <c r="AV211" s="14" t="s">
        <v>81</v>
      </c>
      <c r="AW211" s="14" t="s">
        <v>33</v>
      </c>
      <c r="AX211" s="14" t="s">
        <v>79</v>
      </c>
      <c r="AY211" s="220" t="s">
        <v>152</v>
      </c>
    </row>
    <row r="212" spans="1:65" s="2" customFormat="1" ht="24.2" customHeight="1">
      <c r="A212" s="36"/>
      <c r="B212" s="37"/>
      <c r="C212" s="180" t="s">
        <v>275</v>
      </c>
      <c r="D212" s="180" t="s">
        <v>155</v>
      </c>
      <c r="E212" s="181" t="s">
        <v>276</v>
      </c>
      <c r="F212" s="182" t="s">
        <v>277</v>
      </c>
      <c r="G212" s="183" t="s">
        <v>158</v>
      </c>
      <c r="H212" s="184">
        <v>75.760000000000005</v>
      </c>
      <c r="I212" s="185"/>
      <c r="J212" s="186">
        <f>ROUND(I212*H212,2)</f>
        <v>0</v>
      </c>
      <c r="K212" s="182" t="s">
        <v>159</v>
      </c>
      <c r="L212" s="41"/>
      <c r="M212" s="187" t="s">
        <v>19</v>
      </c>
      <c r="N212" s="188" t="s">
        <v>43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1.4999999999999999E-2</v>
      </c>
      <c r="T212" s="190">
        <f>S212*H212</f>
        <v>1.1364000000000001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160</v>
      </c>
      <c r="AT212" s="191" t="s">
        <v>155</v>
      </c>
      <c r="AU212" s="191" t="s">
        <v>81</v>
      </c>
      <c r="AY212" s="19" t="s">
        <v>152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79</v>
      </c>
      <c r="BK212" s="192">
        <f>ROUND(I212*H212,2)</f>
        <v>0</v>
      </c>
      <c r="BL212" s="19" t="s">
        <v>160</v>
      </c>
      <c r="BM212" s="191" t="s">
        <v>278</v>
      </c>
    </row>
    <row r="213" spans="1:65" s="2" customFormat="1" ht="29.25">
      <c r="A213" s="36"/>
      <c r="B213" s="37"/>
      <c r="C213" s="38"/>
      <c r="D213" s="193" t="s">
        <v>162</v>
      </c>
      <c r="E213" s="38"/>
      <c r="F213" s="194" t="s">
        <v>279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162</v>
      </c>
      <c r="AU213" s="19" t="s">
        <v>81</v>
      </c>
    </row>
    <row r="214" spans="1:65" s="2" customFormat="1">
      <c r="A214" s="36"/>
      <c r="B214" s="37"/>
      <c r="C214" s="38"/>
      <c r="D214" s="198" t="s">
        <v>164</v>
      </c>
      <c r="E214" s="38"/>
      <c r="F214" s="199" t="s">
        <v>280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164</v>
      </c>
      <c r="AU214" s="19" t="s">
        <v>81</v>
      </c>
    </row>
    <row r="215" spans="1:65" s="13" customFormat="1">
      <c r="B215" s="200"/>
      <c r="C215" s="201"/>
      <c r="D215" s="193" t="s">
        <v>166</v>
      </c>
      <c r="E215" s="202" t="s">
        <v>19</v>
      </c>
      <c r="F215" s="203" t="s">
        <v>281</v>
      </c>
      <c r="G215" s="201"/>
      <c r="H215" s="202" t="s">
        <v>19</v>
      </c>
      <c r="I215" s="204"/>
      <c r="J215" s="201"/>
      <c r="K215" s="201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166</v>
      </c>
      <c r="AU215" s="209" t="s">
        <v>81</v>
      </c>
      <c r="AV215" s="13" t="s">
        <v>79</v>
      </c>
      <c r="AW215" s="13" t="s">
        <v>33</v>
      </c>
      <c r="AX215" s="13" t="s">
        <v>72</v>
      </c>
      <c r="AY215" s="209" t="s">
        <v>152</v>
      </c>
    </row>
    <row r="216" spans="1:65" s="14" customFormat="1">
      <c r="B216" s="210"/>
      <c r="C216" s="211"/>
      <c r="D216" s="193" t="s">
        <v>166</v>
      </c>
      <c r="E216" s="212" t="s">
        <v>19</v>
      </c>
      <c r="F216" s="213" t="s">
        <v>282</v>
      </c>
      <c r="G216" s="211"/>
      <c r="H216" s="214">
        <v>17.47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166</v>
      </c>
      <c r="AU216" s="220" t="s">
        <v>81</v>
      </c>
      <c r="AV216" s="14" t="s">
        <v>81</v>
      </c>
      <c r="AW216" s="14" t="s">
        <v>33</v>
      </c>
      <c r="AX216" s="14" t="s">
        <v>72</v>
      </c>
      <c r="AY216" s="220" t="s">
        <v>152</v>
      </c>
    </row>
    <row r="217" spans="1:65" s="13" customFormat="1">
      <c r="B217" s="200"/>
      <c r="C217" s="201"/>
      <c r="D217" s="193" t="s">
        <v>166</v>
      </c>
      <c r="E217" s="202" t="s">
        <v>19</v>
      </c>
      <c r="F217" s="203" t="s">
        <v>283</v>
      </c>
      <c r="G217" s="201"/>
      <c r="H217" s="202" t="s">
        <v>19</v>
      </c>
      <c r="I217" s="204"/>
      <c r="J217" s="201"/>
      <c r="K217" s="201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166</v>
      </c>
      <c r="AU217" s="209" t="s">
        <v>81</v>
      </c>
      <c r="AV217" s="13" t="s">
        <v>79</v>
      </c>
      <c r="AW217" s="13" t="s">
        <v>33</v>
      </c>
      <c r="AX217" s="13" t="s">
        <v>72</v>
      </c>
      <c r="AY217" s="209" t="s">
        <v>152</v>
      </c>
    </row>
    <row r="218" spans="1:65" s="14" customFormat="1">
      <c r="B218" s="210"/>
      <c r="C218" s="211"/>
      <c r="D218" s="193" t="s">
        <v>166</v>
      </c>
      <c r="E218" s="212" t="s">
        <v>19</v>
      </c>
      <c r="F218" s="213" t="s">
        <v>284</v>
      </c>
      <c r="G218" s="211"/>
      <c r="H218" s="214">
        <v>8.8070000000000004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166</v>
      </c>
      <c r="AU218" s="220" t="s">
        <v>81</v>
      </c>
      <c r="AV218" s="14" t="s">
        <v>81</v>
      </c>
      <c r="AW218" s="14" t="s">
        <v>33</v>
      </c>
      <c r="AX218" s="14" t="s">
        <v>72</v>
      </c>
      <c r="AY218" s="220" t="s">
        <v>152</v>
      </c>
    </row>
    <row r="219" spans="1:65" s="14" customFormat="1">
      <c r="B219" s="210"/>
      <c r="C219" s="211"/>
      <c r="D219" s="193" t="s">
        <v>166</v>
      </c>
      <c r="E219" s="212" t="s">
        <v>19</v>
      </c>
      <c r="F219" s="213" t="s">
        <v>285</v>
      </c>
      <c r="G219" s="211"/>
      <c r="H219" s="214">
        <v>17.47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166</v>
      </c>
      <c r="AU219" s="220" t="s">
        <v>81</v>
      </c>
      <c r="AV219" s="14" t="s">
        <v>81</v>
      </c>
      <c r="AW219" s="14" t="s">
        <v>33</v>
      </c>
      <c r="AX219" s="14" t="s">
        <v>72</v>
      </c>
      <c r="AY219" s="220" t="s">
        <v>152</v>
      </c>
    </row>
    <row r="220" spans="1:65" s="13" customFormat="1">
      <c r="B220" s="200"/>
      <c r="C220" s="201"/>
      <c r="D220" s="193" t="s">
        <v>166</v>
      </c>
      <c r="E220" s="202" t="s">
        <v>19</v>
      </c>
      <c r="F220" s="203" t="s">
        <v>286</v>
      </c>
      <c r="G220" s="201"/>
      <c r="H220" s="202" t="s">
        <v>19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166</v>
      </c>
      <c r="AU220" s="209" t="s">
        <v>81</v>
      </c>
      <c r="AV220" s="13" t="s">
        <v>79</v>
      </c>
      <c r="AW220" s="13" t="s">
        <v>33</v>
      </c>
      <c r="AX220" s="13" t="s">
        <v>72</v>
      </c>
      <c r="AY220" s="209" t="s">
        <v>152</v>
      </c>
    </row>
    <row r="221" spans="1:65" s="14" customFormat="1">
      <c r="B221" s="210"/>
      <c r="C221" s="211"/>
      <c r="D221" s="193" t="s">
        <v>166</v>
      </c>
      <c r="E221" s="212" t="s">
        <v>19</v>
      </c>
      <c r="F221" s="213" t="s">
        <v>287</v>
      </c>
      <c r="G221" s="211"/>
      <c r="H221" s="214">
        <v>16.396999999999998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152</v>
      </c>
    </row>
    <row r="222" spans="1:65" s="13" customFormat="1">
      <c r="B222" s="200"/>
      <c r="C222" s="201"/>
      <c r="D222" s="193" t="s">
        <v>166</v>
      </c>
      <c r="E222" s="202" t="s">
        <v>19</v>
      </c>
      <c r="F222" s="203" t="s">
        <v>288</v>
      </c>
      <c r="G222" s="201"/>
      <c r="H222" s="202" t="s">
        <v>19</v>
      </c>
      <c r="I222" s="204"/>
      <c r="J222" s="201"/>
      <c r="K222" s="201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166</v>
      </c>
      <c r="AU222" s="209" t="s">
        <v>81</v>
      </c>
      <c r="AV222" s="13" t="s">
        <v>79</v>
      </c>
      <c r="AW222" s="13" t="s">
        <v>33</v>
      </c>
      <c r="AX222" s="13" t="s">
        <v>72</v>
      </c>
      <c r="AY222" s="209" t="s">
        <v>152</v>
      </c>
    </row>
    <row r="223" spans="1:65" s="14" customFormat="1">
      <c r="B223" s="210"/>
      <c r="C223" s="211"/>
      <c r="D223" s="193" t="s">
        <v>166</v>
      </c>
      <c r="E223" s="212" t="s">
        <v>19</v>
      </c>
      <c r="F223" s="213" t="s">
        <v>289</v>
      </c>
      <c r="G223" s="211"/>
      <c r="H223" s="214">
        <v>15.616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166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152</v>
      </c>
    </row>
    <row r="224" spans="1:65" s="15" customFormat="1">
      <c r="B224" s="221"/>
      <c r="C224" s="222"/>
      <c r="D224" s="193" t="s">
        <v>166</v>
      </c>
      <c r="E224" s="223" t="s">
        <v>19</v>
      </c>
      <c r="F224" s="224" t="s">
        <v>175</v>
      </c>
      <c r="G224" s="222"/>
      <c r="H224" s="225">
        <v>75.760000000000005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81</v>
      </c>
      <c r="AV224" s="15" t="s">
        <v>160</v>
      </c>
      <c r="AW224" s="15" t="s">
        <v>33</v>
      </c>
      <c r="AX224" s="15" t="s">
        <v>79</v>
      </c>
      <c r="AY224" s="231" t="s">
        <v>152</v>
      </c>
    </row>
    <row r="225" spans="1:65" s="2" customFormat="1" ht="21.75" customHeight="1">
      <c r="A225" s="36"/>
      <c r="B225" s="37"/>
      <c r="C225" s="180" t="s">
        <v>290</v>
      </c>
      <c r="D225" s="180" t="s">
        <v>155</v>
      </c>
      <c r="E225" s="181" t="s">
        <v>291</v>
      </c>
      <c r="F225" s="182" t="s">
        <v>292</v>
      </c>
      <c r="G225" s="183" t="s">
        <v>158</v>
      </c>
      <c r="H225" s="184">
        <v>152.67500000000001</v>
      </c>
      <c r="I225" s="185"/>
      <c r="J225" s="186">
        <f>ROUND(I225*H225,2)</f>
        <v>0</v>
      </c>
      <c r="K225" s="182" t="s">
        <v>159</v>
      </c>
      <c r="L225" s="41"/>
      <c r="M225" s="187" t="s">
        <v>19</v>
      </c>
      <c r="N225" s="188" t="s">
        <v>43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7.5999999999999998E-2</v>
      </c>
      <c r="T225" s="190">
        <f>S225*H225</f>
        <v>11.603300000000001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160</v>
      </c>
      <c r="AT225" s="191" t="s">
        <v>155</v>
      </c>
      <c r="AU225" s="191" t="s">
        <v>81</v>
      </c>
      <c r="AY225" s="19" t="s">
        <v>152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79</v>
      </c>
      <c r="BK225" s="192">
        <f>ROUND(I225*H225,2)</f>
        <v>0</v>
      </c>
      <c r="BL225" s="19" t="s">
        <v>160</v>
      </c>
      <c r="BM225" s="191" t="s">
        <v>293</v>
      </c>
    </row>
    <row r="226" spans="1:65" s="2" customFormat="1" ht="19.5">
      <c r="A226" s="36"/>
      <c r="B226" s="37"/>
      <c r="C226" s="38"/>
      <c r="D226" s="193" t="s">
        <v>162</v>
      </c>
      <c r="E226" s="38"/>
      <c r="F226" s="194" t="s">
        <v>294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162</v>
      </c>
      <c r="AU226" s="19" t="s">
        <v>81</v>
      </c>
    </row>
    <row r="227" spans="1:65" s="2" customFormat="1">
      <c r="A227" s="36"/>
      <c r="B227" s="37"/>
      <c r="C227" s="38"/>
      <c r="D227" s="198" t="s">
        <v>164</v>
      </c>
      <c r="E227" s="38"/>
      <c r="F227" s="199" t="s">
        <v>295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164</v>
      </c>
      <c r="AU227" s="19" t="s">
        <v>81</v>
      </c>
    </row>
    <row r="228" spans="1:65" s="13" customFormat="1">
      <c r="B228" s="200"/>
      <c r="C228" s="201"/>
      <c r="D228" s="193" t="s">
        <v>166</v>
      </c>
      <c r="E228" s="202" t="s">
        <v>19</v>
      </c>
      <c r="F228" s="203" t="s">
        <v>296</v>
      </c>
      <c r="G228" s="201"/>
      <c r="H228" s="202" t="s">
        <v>19</v>
      </c>
      <c r="I228" s="204"/>
      <c r="J228" s="201"/>
      <c r="K228" s="201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166</v>
      </c>
      <c r="AU228" s="209" t="s">
        <v>81</v>
      </c>
      <c r="AV228" s="13" t="s">
        <v>79</v>
      </c>
      <c r="AW228" s="13" t="s">
        <v>33</v>
      </c>
      <c r="AX228" s="13" t="s">
        <v>72</v>
      </c>
      <c r="AY228" s="209" t="s">
        <v>152</v>
      </c>
    </row>
    <row r="229" spans="1:65" s="14" customFormat="1">
      <c r="B229" s="210"/>
      <c r="C229" s="211"/>
      <c r="D229" s="193" t="s">
        <v>166</v>
      </c>
      <c r="E229" s="212" t="s">
        <v>19</v>
      </c>
      <c r="F229" s="213" t="s">
        <v>297</v>
      </c>
      <c r="G229" s="211"/>
      <c r="H229" s="214">
        <v>4.7279999999999998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166</v>
      </c>
      <c r="AU229" s="220" t="s">
        <v>81</v>
      </c>
      <c r="AV229" s="14" t="s">
        <v>81</v>
      </c>
      <c r="AW229" s="14" t="s">
        <v>33</v>
      </c>
      <c r="AX229" s="14" t="s">
        <v>72</v>
      </c>
      <c r="AY229" s="220" t="s">
        <v>152</v>
      </c>
    </row>
    <row r="230" spans="1:65" s="14" customFormat="1">
      <c r="B230" s="210"/>
      <c r="C230" s="211"/>
      <c r="D230" s="193" t="s">
        <v>166</v>
      </c>
      <c r="E230" s="212" t="s">
        <v>19</v>
      </c>
      <c r="F230" s="213" t="s">
        <v>298</v>
      </c>
      <c r="G230" s="211"/>
      <c r="H230" s="214">
        <v>3.5459999999999998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166</v>
      </c>
      <c r="AU230" s="220" t="s">
        <v>81</v>
      </c>
      <c r="AV230" s="14" t="s">
        <v>81</v>
      </c>
      <c r="AW230" s="14" t="s">
        <v>33</v>
      </c>
      <c r="AX230" s="14" t="s">
        <v>72</v>
      </c>
      <c r="AY230" s="220" t="s">
        <v>152</v>
      </c>
    </row>
    <row r="231" spans="1:65" s="13" customFormat="1">
      <c r="B231" s="200"/>
      <c r="C231" s="201"/>
      <c r="D231" s="193" t="s">
        <v>166</v>
      </c>
      <c r="E231" s="202" t="s">
        <v>19</v>
      </c>
      <c r="F231" s="203" t="s">
        <v>281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166</v>
      </c>
      <c r="AU231" s="209" t="s">
        <v>81</v>
      </c>
      <c r="AV231" s="13" t="s">
        <v>79</v>
      </c>
      <c r="AW231" s="13" t="s">
        <v>33</v>
      </c>
      <c r="AX231" s="13" t="s">
        <v>72</v>
      </c>
      <c r="AY231" s="209" t="s">
        <v>152</v>
      </c>
    </row>
    <row r="232" spans="1:65" s="14" customFormat="1">
      <c r="B232" s="210"/>
      <c r="C232" s="211"/>
      <c r="D232" s="193" t="s">
        <v>166</v>
      </c>
      <c r="E232" s="212" t="s">
        <v>19</v>
      </c>
      <c r="F232" s="213" t="s">
        <v>299</v>
      </c>
      <c r="G232" s="211"/>
      <c r="H232" s="214">
        <v>3.1520000000000001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166</v>
      </c>
      <c r="AU232" s="220" t="s">
        <v>81</v>
      </c>
      <c r="AV232" s="14" t="s">
        <v>81</v>
      </c>
      <c r="AW232" s="14" t="s">
        <v>33</v>
      </c>
      <c r="AX232" s="14" t="s">
        <v>72</v>
      </c>
      <c r="AY232" s="220" t="s">
        <v>152</v>
      </c>
    </row>
    <row r="233" spans="1:65" s="14" customFormat="1">
      <c r="B233" s="210"/>
      <c r="C233" s="211"/>
      <c r="D233" s="193" t="s">
        <v>166</v>
      </c>
      <c r="E233" s="212" t="s">
        <v>19</v>
      </c>
      <c r="F233" s="213" t="s">
        <v>300</v>
      </c>
      <c r="G233" s="211"/>
      <c r="H233" s="214">
        <v>14.183999999999999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81</v>
      </c>
      <c r="AV233" s="14" t="s">
        <v>81</v>
      </c>
      <c r="AW233" s="14" t="s">
        <v>33</v>
      </c>
      <c r="AX233" s="14" t="s">
        <v>72</v>
      </c>
      <c r="AY233" s="220" t="s">
        <v>152</v>
      </c>
    </row>
    <row r="234" spans="1:65" s="13" customFormat="1">
      <c r="B234" s="200"/>
      <c r="C234" s="201"/>
      <c r="D234" s="193" t="s">
        <v>166</v>
      </c>
      <c r="E234" s="202" t="s">
        <v>19</v>
      </c>
      <c r="F234" s="203" t="s">
        <v>283</v>
      </c>
      <c r="G234" s="201"/>
      <c r="H234" s="202" t="s">
        <v>19</v>
      </c>
      <c r="I234" s="204"/>
      <c r="J234" s="201"/>
      <c r="K234" s="201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166</v>
      </c>
      <c r="AU234" s="209" t="s">
        <v>81</v>
      </c>
      <c r="AV234" s="13" t="s">
        <v>79</v>
      </c>
      <c r="AW234" s="13" t="s">
        <v>33</v>
      </c>
      <c r="AX234" s="13" t="s">
        <v>72</v>
      </c>
      <c r="AY234" s="209" t="s">
        <v>152</v>
      </c>
    </row>
    <row r="235" spans="1:65" s="14" customFormat="1">
      <c r="B235" s="210"/>
      <c r="C235" s="211"/>
      <c r="D235" s="193" t="s">
        <v>166</v>
      </c>
      <c r="E235" s="212" t="s">
        <v>19</v>
      </c>
      <c r="F235" s="213" t="s">
        <v>297</v>
      </c>
      <c r="G235" s="211"/>
      <c r="H235" s="214">
        <v>4.7279999999999998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81</v>
      </c>
      <c r="AV235" s="14" t="s">
        <v>81</v>
      </c>
      <c r="AW235" s="14" t="s">
        <v>33</v>
      </c>
      <c r="AX235" s="14" t="s">
        <v>72</v>
      </c>
      <c r="AY235" s="220" t="s">
        <v>152</v>
      </c>
    </row>
    <row r="236" spans="1:65" s="14" customFormat="1">
      <c r="B236" s="210"/>
      <c r="C236" s="211"/>
      <c r="D236" s="193" t="s">
        <v>166</v>
      </c>
      <c r="E236" s="212" t="s">
        <v>19</v>
      </c>
      <c r="F236" s="213" t="s">
        <v>301</v>
      </c>
      <c r="G236" s="211"/>
      <c r="H236" s="214">
        <v>42.552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166</v>
      </c>
      <c r="AU236" s="220" t="s">
        <v>81</v>
      </c>
      <c r="AV236" s="14" t="s">
        <v>81</v>
      </c>
      <c r="AW236" s="14" t="s">
        <v>33</v>
      </c>
      <c r="AX236" s="14" t="s">
        <v>72</v>
      </c>
      <c r="AY236" s="220" t="s">
        <v>152</v>
      </c>
    </row>
    <row r="237" spans="1:65" s="13" customFormat="1">
      <c r="B237" s="200"/>
      <c r="C237" s="201"/>
      <c r="D237" s="193" t="s">
        <v>166</v>
      </c>
      <c r="E237" s="202" t="s">
        <v>19</v>
      </c>
      <c r="F237" s="203" t="s">
        <v>286</v>
      </c>
      <c r="G237" s="201"/>
      <c r="H237" s="202" t="s">
        <v>19</v>
      </c>
      <c r="I237" s="204"/>
      <c r="J237" s="201"/>
      <c r="K237" s="201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166</v>
      </c>
      <c r="AU237" s="209" t="s">
        <v>81</v>
      </c>
      <c r="AV237" s="13" t="s">
        <v>79</v>
      </c>
      <c r="AW237" s="13" t="s">
        <v>33</v>
      </c>
      <c r="AX237" s="13" t="s">
        <v>72</v>
      </c>
      <c r="AY237" s="209" t="s">
        <v>152</v>
      </c>
    </row>
    <row r="238" spans="1:65" s="14" customFormat="1">
      <c r="B238" s="210"/>
      <c r="C238" s="211"/>
      <c r="D238" s="193" t="s">
        <v>166</v>
      </c>
      <c r="E238" s="212" t="s">
        <v>19</v>
      </c>
      <c r="F238" s="213" t="s">
        <v>302</v>
      </c>
      <c r="G238" s="211"/>
      <c r="H238" s="214">
        <v>1.1819999999999999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166</v>
      </c>
      <c r="AU238" s="220" t="s">
        <v>81</v>
      </c>
      <c r="AV238" s="14" t="s">
        <v>81</v>
      </c>
      <c r="AW238" s="14" t="s">
        <v>33</v>
      </c>
      <c r="AX238" s="14" t="s">
        <v>72</v>
      </c>
      <c r="AY238" s="220" t="s">
        <v>152</v>
      </c>
    </row>
    <row r="239" spans="1:65" s="14" customFormat="1">
      <c r="B239" s="210"/>
      <c r="C239" s="211"/>
      <c r="D239" s="193" t="s">
        <v>166</v>
      </c>
      <c r="E239" s="212" t="s">
        <v>19</v>
      </c>
      <c r="F239" s="213" t="s">
        <v>303</v>
      </c>
      <c r="G239" s="211"/>
      <c r="H239" s="214">
        <v>6.8949999999999996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166</v>
      </c>
      <c r="AU239" s="220" t="s">
        <v>81</v>
      </c>
      <c r="AV239" s="14" t="s">
        <v>81</v>
      </c>
      <c r="AW239" s="14" t="s">
        <v>33</v>
      </c>
      <c r="AX239" s="14" t="s">
        <v>72</v>
      </c>
      <c r="AY239" s="220" t="s">
        <v>152</v>
      </c>
    </row>
    <row r="240" spans="1:65" s="14" customFormat="1">
      <c r="B240" s="210"/>
      <c r="C240" s="211"/>
      <c r="D240" s="193" t="s">
        <v>166</v>
      </c>
      <c r="E240" s="212" t="s">
        <v>19</v>
      </c>
      <c r="F240" s="213" t="s">
        <v>304</v>
      </c>
      <c r="G240" s="211"/>
      <c r="H240" s="214">
        <v>7.88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81</v>
      </c>
      <c r="AV240" s="14" t="s">
        <v>81</v>
      </c>
      <c r="AW240" s="14" t="s">
        <v>33</v>
      </c>
      <c r="AX240" s="14" t="s">
        <v>72</v>
      </c>
      <c r="AY240" s="220" t="s">
        <v>152</v>
      </c>
    </row>
    <row r="241" spans="1:65" s="14" customFormat="1">
      <c r="B241" s="210"/>
      <c r="C241" s="211"/>
      <c r="D241" s="193" t="s">
        <v>166</v>
      </c>
      <c r="E241" s="212" t="s">
        <v>19</v>
      </c>
      <c r="F241" s="213" t="s">
        <v>305</v>
      </c>
      <c r="G241" s="211"/>
      <c r="H241" s="214">
        <v>24.821999999999999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152</v>
      </c>
    </row>
    <row r="242" spans="1:65" s="13" customFormat="1">
      <c r="B242" s="200"/>
      <c r="C242" s="201"/>
      <c r="D242" s="193" t="s">
        <v>166</v>
      </c>
      <c r="E242" s="202" t="s">
        <v>19</v>
      </c>
      <c r="F242" s="203" t="s">
        <v>288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166</v>
      </c>
      <c r="AU242" s="209" t="s">
        <v>81</v>
      </c>
      <c r="AV242" s="13" t="s">
        <v>79</v>
      </c>
      <c r="AW242" s="13" t="s">
        <v>33</v>
      </c>
      <c r="AX242" s="13" t="s">
        <v>72</v>
      </c>
      <c r="AY242" s="209" t="s">
        <v>152</v>
      </c>
    </row>
    <row r="243" spans="1:65" s="14" customFormat="1">
      <c r="B243" s="210"/>
      <c r="C243" s="211"/>
      <c r="D243" s="193" t="s">
        <v>166</v>
      </c>
      <c r="E243" s="212" t="s">
        <v>19</v>
      </c>
      <c r="F243" s="213" t="s">
        <v>306</v>
      </c>
      <c r="G243" s="211"/>
      <c r="H243" s="214">
        <v>1.5760000000000001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152</v>
      </c>
    </row>
    <row r="244" spans="1:65" s="14" customFormat="1">
      <c r="B244" s="210"/>
      <c r="C244" s="211"/>
      <c r="D244" s="193" t="s">
        <v>166</v>
      </c>
      <c r="E244" s="212" t="s">
        <v>19</v>
      </c>
      <c r="F244" s="213" t="s">
        <v>307</v>
      </c>
      <c r="G244" s="211"/>
      <c r="H244" s="214">
        <v>26.594999999999999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166</v>
      </c>
      <c r="AU244" s="220" t="s">
        <v>81</v>
      </c>
      <c r="AV244" s="14" t="s">
        <v>81</v>
      </c>
      <c r="AW244" s="14" t="s">
        <v>33</v>
      </c>
      <c r="AX244" s="14" t="s">
        <v>72</v>
      </c>
      <c r="AY244" s="220" t="s">
        <v>152</v>
      </c>
    </row>
    <row r="245" spans="1:65" s="13" customFormat="1">
      <c r="B245" s="200"/>
      <c r="C245" s="201"/>
      <c r="D245" s="193" t="s">
        <v>166</v>
      </c>
      <c r="E245" s="202" t="s">
        <v>19</v>
      </c>
      <c r="F245" s="203" t="s">
        <v>308</v>
      </c>
      <c r="G245" s="201"/>
      <c r="H245" s="202" t="s">
        <v>19</v>
      </c>
      <c r="I245" s="204"/>
      <c r="J245" s="201"/>
      <c r="K245" s="201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166</v>
      </c>
      <c r="AU245" s="209" t="s">
        <v>81</v>
      </c>
      <c r="AV245" s="13" t="s">
        <v>79</v>
      </c>
      <c r="AW245" s="13" t="s">
        <v>33</v>
      </c>
      <c r="AX245" s="13" t="s">
        <v>72</v>
      </c>
      <c r="AY245" s="209" t="s">
        <v>152</v>
      </c>
    </row>
    <row r="246" spans="1:65" s="14" customFormat="1">
      <c r="B246" s="210"/>
      <c r="C246" s="211"/>
      <c r="D246" s="193" t="s">
        <v>166</v>
      </c>
      <c r="E246" s="212" t="s">
        <v>19</v>
      </c>
      <c r="F246" s="213" t="s">
        <v>309</v>
      </c>
      <c r="G246" s="211"/>
      <c r="H246" s="214">
        <v>5.91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166</v>
      </c>
      <c r="AU246" s="220" t="s">
        <v>81</v>
      </c>
      <c r="AV246" s="14" t="s">
        <v>81</v>
      </c>
      <c r="AW246" s="14" t="s">
        <v>33</v>
      </c>
      <c r="AX246" s="14" t="s">
        <v>72</v>
      </c>
      <c r="AY246" s="220" t="s">
        <v>152</v>
      </c>
    </row>
    <row r="247" spans="1:65" s="14" customFormat="1">
      <c r="B247" s="210"/>
      <c r="C247" s="211"/>
      <c r="D247" s="193" t="s">
        <v>166</v>
      </c>
      <c r="E247" s="212" t="s">
        <v>19</v>
      </c>
      <c r="F247" s="213" t="s">
        <v>299</v>
      </c>
      <c r="G247" s="211"/>
      <c r="H247" s="214">
        <v>3.1520000000000001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152</v>
      </c>
    </row>
    <row r="248" spans="1:65" s="14" customFormat="1">
      <c r="B248" s="210"/>
      <c r="C248" s="211"/>
      <c r="D248" s="193" t="s">
        <v>166</v>
      </c>
      <c r="E248" s="212" t="s">
        <v>19</v>
      </c>
      <c r="F248" s="213" t="s">
        <v>310</v>
      </c>
      <c r="G248" s="211"/>
      <c r="H248" s="214">
        <v>1.7729999999999999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166</v>
      </c>
      <c r="AU248" s="220" t="s">
        <v>81</v>
      </c>
      <c r="AV248" s="14" t="s">
        <v>81</v>
      </c>
      <c r="AW248" s="14" t="s">
        <v>33</v>
      </c>
      <c r="AX248" s="14" t="s">
        <v>72</v>
      </c>
      <c r="AY248" s="220" t="s">
        <v>152</v>
      </c>
    </row>
    <row r="249" spans="1:65" s="15" customFormat="1">
      <c r="B249" s="221"/>
      <c r="C249" s="222"/>
      <c r="D249" s="193" t="s">
        <v>166</v>
      </c>
      <c r="E249" s="223" t="s">
        <v>19</v>
      </c>
      <c r="F249" s="224" t="s">
        <v>175</v>
      </c>
      <c r="G249" s="222"/>
      <c r="H249" s="225">
        <v>152.67500000000001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81</v>
      </c>
      <c r="AV249" s="15" t="s">
        <v>160</v>
      </c>
      <c r="AW249" s="15" t="s">
        <v>33</v>
      </c>
      <c r="AX249" s="15" t="s">
        <v>79</v>
      </c>
      <c r="AY249" s="231" t="s">
        <v>152</v>
      </c>
    </row>
    <row r="250" spans="1:65" s="2" customFormat="1" ht="21.75" customHeight="1">
      <c r="A250" s="36"/>
      <c r="B250" s="37"/>
      <c r="C250" s="180" t="s">
        <v>311</v>
      </c>
      <c r="D250" s="180" t="s">
        <v>155</v>
      </c>
      <c r="E250" s="181" t="s">
        <v>312</v>
      </c>
      <c r="F250" s="182" t="s">
        <v>313</v>
      </c>
      <c r="G250" s="183" t="s">
        <v>158</v>
      </c>
      <c r="H250" s="184">
        <v>39.094999999999999</v>
      </c>
      <c r="I250" s="185"/>
      <c r="J250" s="186">
        <f>ROUND(I250*H250,2)</f>
        <v>0</v>
      </c>
      <c r="K250" s="182" t="s">
        <v>159</v>
      </c>
      <c r="L250" s="41"/>
      <c r="M250" s="187" t="s">
        <v>19</v>
      </c>
      <c r="N250" s="188" t="s">
        <v>43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6.3E-2</v>
      </c>
      <c r="T250" s="190">
        <f>S250*H250</f>
        <v>2.4629849999999998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160</v>
      </c>
      <c r="AT250" s="191" t="s">
        <v>155</v>
      </c>
      <c r="AU250" s="191" t="s">
        <v>81</v>
      </c>
      <c r="AY250" s="19" t="s">
        <v>152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79</v>
      </c>
      <c r="BK250" s="192">
        <f>ROUND(I250*H250,2)</f>
        <v>0</v>
      </c>
      <c r="BL250" s="19" t="s">
        <v>160</v>
      </c>
      <c r="BM250" s="191" t="s">
        <v>314</v>
      </c>
    </row>
    <row r="251" spans="1:65" s="2" customFormat="1" ht="19.5">
      <c r="A251" s="36"/>
      <c r="B251" s="37"/>
      <c r="C251" s="38"/>
      <c r="D251" s="193" t="s">
        <v>162</v>
      </c>
      <c r="E251" s="38"/>
      <c r="F251" s="194" t="s">
        <v>315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162</v>
      </c>
      <c r="AU251" s="19" t="s">
        <v>81</v>
      </c>
    </row>
    <row r="252" spans="1:65" s="2" customFormat="1">
      <c r="A252" s="36"/>
      <c r="B252" s="37"/>
      <c r="C252" s="38"/>
      <c r="D252" s="198" t="s">
        <v>164</v>
      </c>
      <c r="E252" s="38"/>
      <c r="F252" s="199" t="s">
        <v>316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164</v>
      </c>
      <c r="AU252" s="19" t="s">
        <v>81</v>
      </c>
    </row>
    <row r="253" spans="1:65" s="13" customFormat="1">
      <c r="B253" s="200"/>
      <c r="C253" s="201"/>
      <c r="D253" s="193" t="s">
        <v>166</v>
      </c>
      <c r="E253" s="202" t="s">
        <v>19</v>
      </c>
      <c r="F253" s="203" t="s">
        <v>296</v>
      </c>
      <c r="G253" s="201"/>
      <c r="H253" s="202" t="s">
        <v>19</v>
      </c>
      <c r="I253" s="204"/>
      <c r="J253" s="201"/>
      <c r="K253" s="201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166</v>
      </c>
      <c r="AU253" s="209" t="s">
        <v>81</v>
      </c>
      <c r="AV253" s="13" t="s">
        <v>79</v>
      </c>
      <c r="AW253" s="13" t="s">
        <v>33</v>
      </c>
      <c r="AX253" s="13" t="s">
        <v>72</v>
      </c>
      <c r="AY253" s="209" t="s">
        <v>152</v>
      </c>
    </row>
    <row r="254" spans="1:65" s="14" customFormat="1">
      <c r="B254" s="210"/>
      <c r="C254" s="211"/>
      <c r="D254" s="193" t="s">
        <v>166</v>
      </c>
      <c r="E254" s="212" t="s">
        <v>19</v>
      </c>
      <c r="F254" s="213" t="s">
        <v>317</v>
      </c>
      <c r="G254" s="211"/>
      <c r="H254" s="214">
        <v>8.8650000000000002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166</v>
      </c>
      <c r="AU254" s="220" t="s">
        <v>81</v>
      </c>
      <c r="AV254" s="14" t="s">
        <v>81</v>
      </c>
      <c r="AW254" s="14" t="s">
        <v>33</v>
      </c>
      <c r="AX254" s="14" t="s">
        <v>72</v>
      </c>
      <c r="AY254" s="220" t="s">
        <v>152</v>
      </c>
    </row>
    <row r="255" spans="1:65" s="13" customFormat="1">
      <c r="B255" s="200"/>
      <c r="C255" s="201"/>
      <c r="D255" s="193" t="s">
        <v>166</v>
      </c>
      <c r="E255" s="202" t="s">
        <v>19</v>
      </c>
      <c r="F255" s="203" t="s">
        <v>281</v>
      </c>
      <c r="G255" s="201"/>
      <c r="H255" s="202" t="s">
        <v>19</v>
      </c>
      <c r="I255" s="204"/>
      <c r="J255" s="201"/>
      <c r="K255" s="201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166</v>
      </c>
      <c r="AU255" s="209" t="s">
        <v>81</v>
      </c>
      <c r="AV255" s="13" t="s">
        <v>79</v>
      </c>
      <c r="AW255" s="13" t="s">
        <v>33</v>
      </c>
      <c r="AX255" s="13" t="s">
        <v>72</v>
      </c>
      <c r="AY255" s="209" t="s">
        <v>152</v>
      </c>
    </row>
    <row r="256" spans="1:65" s="14" customFormat="1">
      <c r="B256" s="210"/>
      <c r="C256" s="211"/>
      <c r="D256" s="193" t="s">
        <v>166</v>
      </c>
      <c r="E256" s="212" t="s">
        <v>19</v>
      </c>
      <c r="F256" s="213" t="s">
        <v>318</v>
      </c>
      <c r="G256" s="211"/>
      <c r="H256" s="214">
        <v>3.1669999999999998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166</v>
      </c>
      <c r="AU256" s="220" t="s">
        <v>81</v>
      </c>
      <c r="AV256" s="14" t="s">
        <v>81</v>
      </c>
      <c r="AW256" s="14" t="s">
        <v>33</v>
      </c>
      <c r="AX256" s="14" t="s">
        <v>72</v>
      </c>
      <c r="AY256" s="220" t="s">
        <v>152</v>
      </c>
    </row>
    <row r="257" spans="1:65" s="13" customFormat="1">
      <c r="B257" s="200"/>
      <c r="C257" s="201"/>
      <c r="D257" s="193" t="s">
        <v>166</v>
      </c>
      <c r="E257" s="202" t="s">
        <v>19</v>
      </c>
      <c r="F257" s="203" t="s">
        <v>283</v>
      </c>
      <c r="G257" s="201"/>
      <c r="H257" s="202" t="s">
        <v>19</v>
      </c>
      <c r="I257" s="204"/>
      <c r="J257" s="201"/>
      <c r="K257" s="201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166</v>
      </c>
      <c r="AU257" s="209" t="s">
        <v>81</v>
      </c>
      <c r="AV257" s="13" t="s">
        <v>79</v>
      </c>
      <c r="AW257" s="13" t="s">
        <v>33</v>
      </c>
      <c r="AX257" s="13" t="s">
        <v>72</v>
      </c>
      <c r="AY257" s="209" t="s">
        <v>152</v>
      </c>
    </row>
    <row r="258" spans="1:65" s="14" customFormat="1">
      <c r="B258" s="210"/>
      <c r="C258" s="211"/>
      <c r="D258" s="193" t="s">
        <v>166</v>
      </c>
      <c r="E258" s="212" t="s">
        <v>19</v>
      </c>
      <c r="F258" s="213" t="s">
        <v>319</v>
      </c>
      <c r="G258" s="211"/>
      <c r="H258" s="214">
        <v>3.2069999999999999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81</v>
      </c>
      <c r="AV258" s="14" t="s">
        <v>81</v>
      </c>
      <c r="AW258" s="14" t="s">
        <v>33</v>
      </c>
      <c r="AX258" s="14" t="s">
        <v>72</v>
      </c>
      <c r="AY258" s="220" t="s">
        <v>152</v>
      </c>
    </row>
    <row r="259" spans="1:65" s="13" customFormat="1">
      <c r="B259" s="200"/>
      <c r="C259" s="201"/>
      <c r="D259" s="193" t="s">
        <v>166</v>
      </c>
      <c r="E259" s="202" t="s">
        <v>19</v>
      </c>
      <c r="F259" s="203" t="s">
        <v>286</v>
      </c>
      <c r="G259" s="201"/>
      <c r="H259" s="202" t="s">
        <v>19</v>
      </c>
      <c r="I259" s="204"/>
      <c r="J259" s="201"/>
      <c r="K259" s="201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166</v>
      </c>
      <c r="AU259" s="209" t="s">
        <v>81</v>
      </c>
      <c r="AV259" s="13" t="s">
        <v>79</v>
      </c>
      <c r="AW259" s="13" t="s">
        <v>33</v>
      </c>
      <c r="AX259" s="13" t="s">
        <v>72</v>
      </c>
      <c r="AY259" s="209" t="s">
        <v>152</v>
      </c>
    </row>
    <row r="260" spans="1:65" s="14" customFormat="1">
      <c r="B260" s="210"/>
      <c r="C260" s="211"/>
      <c r="D260" s="193" t="s">
        <v>166</v>
      </c>
      <c r="E260" s="212" t="s">
        <v>19</v>
      </c>
      <c r="F260" s="213" t="s">
        <v>318</v>
      </c>
      <c r="G260" s="211"/>
      <c r="H260" s="214">
        <v>3.1669999999999998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81</v>
      </c>
      <c r="AV260" s="14" t="s">
        <v>81</v>
      </c>
      <c r="AW260" s="14" t="s">
        <v>33</v>
      </c>
      <c r="AX260" s="14" t="s">
        <v>72</v>
      </c>
      <c r="AY260" s="220" t="s">
        <v>152</v>
      </c>
    </row>
    <row r="261" spans="1:65" s="13" customFormat="1">
      <c r="B261" s="200"/>
      <c r="C261" s="201"/>
      <c r="D261" s="193" t="s">
        <v>166</v>
      </c>
      <c r="E261" s="202" t="s">
        <v>19</v>
      </c>
      <c r="F261" s="203" t="s">
        <v>288</v>
      </c>
      <c r="G261" s="201"/>
      <c r="H261" s="202" t="s">
        <v>19</v>
      </c>
      <c r="I261" s="204"/>
      <c r="J261" s="201"/>
      <c r="K261" s="201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166</v>
      </c>
      <c r="AU261" s="209" t="s">
        <v>81</v>
      </c>
      <c r="AV261" s="13" t="s">
        <v>79</v>
      </c>
      <c r="AW261" s="13" t="s">
        <v>33</v>
      </c>
      <c r="AX261" s="13" t="s">
        <v>72</v>
      </c>
      <c r="AY261" s="209" t="s">
        <v>152</v>
      </c>
    </row>
    <row r="262" spans="1:65" s="14" customFormat="1">
      <c r="B262" s="210"/>
      <c r="C262" s="211"/>
      <c r="D262" s="193" t="s">
        <v>166</v>
      </c>
      <c r="E262" s="212" t="s">
        <v>19</v>
      </c>
      <c r="F262" s="213" t="s">
        <v>320</v>
      </c>
      <c r="G262" s="211"/>
      <c r="H262" s="214">
        <v>3.2389999999999999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81</v>
      </c>
      <c r="AV262" s="14" t="s">
        <v>81</v>
      </c>
      <c r="AW262" s="14" t="s">
        <v>33</v>
      </c>
      <c r="AX262" s="14" t="s">
        <v>72</v>
      </c>
      <c r="AY262" s="220" t="s">
        <v>152</v>
      </c>
    </row>
    <row r="263" spans="1:65" s="14" customFormat="1">
      <c r="B263" s="210"/>
      <c r="C263" s="211"/>
      <c r="D263" s="193" t="s">
        <v>166</v>
      </c>
      <c r="E263" s="212" t="s">
        <v>19</v>
      </c>
      <c r="F263" s="213" t="s">
        <v>318</v>
      </c>
      <c r="G263" s="211"/>
      <c r="H263" s="214">
        <v>3.1669999999999998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166</v>
      </c>
      <c r="AU263" s="220" t="s">
        <v>81</v>
      </c>
      <c r="AV263" s="14" t="s">
        <v>81</v>
      </c>
      <c r="AW263" s="14" t="s">
        <v>33</v>
      </c>
      <c r="AX263" s="14" t="s">
        <v>72</v>
      </c>
      <c r="AY263" s="220" t="s">
        <v>152</v>
      </c>
    </row>
    <row r="264" spans="1:65" s="13" customFormat="1">
      <c r="B264" s="200"/>
      <c r="C264" s="201"/>
      <c r="D264" s="193" t="s">
        <v>166</v>
      </c>
      <c r="E264" s="202" t="s">
        <v>19</v>
      </c>
      <c r="F264" s="203" t="s">
        <v>308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166</v>
      </c>
      <c r="AU264" s="209" t="s">
        <v>81</v>
      </c>
      <c r="AV264" s="13" t="s">
        <v>79</v>
      </c>
      <c r="AW264" s="13" t="s">
        <v>33</v>
      </c>
      <c r="AX264" s="13" t="s">
        <v>72</v>
      </c>
      <c r="AY264" s="209" t="s">
        <v>152</v>
      </c>
    </row>
    <row r="265" spans="1:65" s="14" customFormat="1">
      <c r="B265" s="210"/>
      <c r="C265" s="211"/>
      <c r="D265" s="193" t="s">
        <v>166</v>
      </c>
      <c r="E265" s="212" t="s">
        <v>19</v>
      </c>
      <c r="F265" s="213" t="s">
        <v>321</v>
      </c>
      <c r="G265" s="211"/>
      <c r="H265" s="214">
        <v>14.282999999999999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81</v>
      </c>
      <c r="AV265" s="14" t="s">
        <v>81</v>
      </c>
      <c r="AW265" s="14" t="s">
        <v>33</v>
      </c>
      <c r="AX265" s="14" t="s">
        <v>72</v>
      </c>
      <c r="AY265" s="220" t="s">
        <v>152</v>
      </c>
    </row>
    <row r="266" spans="1:65" s="15" customFormat="1">
      <c r="B266" s="221"/>
      <c r="C266" s="222"/>
      <c r="D266" s="193" t="s">
        <v>166</v>
      </c>
      <c r="E266" s="223" t="s">
        <v>19</v>
      </c>
      <c r="F266" s="224" t="s">
        <v>175</v>
      </c>
      <c r="G266" s="222"/>
      <c r="H266" s="225">
        <v>39.094999999999999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166</v>
      </c>
      <c r="AU266" s="231" t="s">
        <v>81</v>
      </c>
      <c r="AV266" s="15" t="s">
        <v>160</v>
      </c>
      <c r="AW266" s="15" t="s">
        <v>33</v>
      </c>
      <c r="AX266" s="15" t="s">
        <v>79</v>
      </c>
      <c r="AY266" s="231" t="s">
        <v>152</v>
      </c>
    </row>
    <row r="267" spans="1:65" s="12" customFormat="1" ht="22.9" customHeight="1">
      <c r="B267" s="164"/>
      <c r="C267" s="165"/>
      <c r="D267" s="166" t="s">
        <v>71</v>
      </c>
      <c r="E267" s="178" t="s">
        <v>322</v>
      </c>
      <c r="F267" s="178" t="s">
        <v>323</v>
      </c>
      <c r="G267" s="165"/>
      <c r="H267" s="165"/>
      <c r="I267" s="168"/>
      <c r="J267" s="179">
        <f>BK267</f>
        <v>0</v>
      </c>
      <c r="K267" s="165"/>
      <c r="L267" s="170"/>
      <c r="M267" s="171"/>
      <c r="N267" s="172"/>
      <c r="O267" s="172"/>
      <c r="P267" s="173">
        <f>SUM(P268:P280)</f>
        <v>0</v>
      </c>
      <c r="Q267" s="172"/>
      <c r="R267" s="173">
        <f>SUM(R268:R280)</f>
        <v>0</v>
      </c>
      <c r="S267" s="172"/>
      <c r="T267" s="174">
        <f>SUM(T268:T280)</f>
        <v>0</v>
      </c>
      <c r="AR267" s="175" t="s">
        <v>79</v>
      </c>
      <c r="AT267" s="176" t="s">
        <v>71</v>
      </c>
      <c r="AU267" s="176" t="s">
        <v>79</v>
      </c>
      <c r="AY267" s="175" t="s">
        <v>152</v>
      </c>
      <c r="BK267" s="177">
        <f>SUM(BK268:BK280)</f>
        <v>0</v>
      </c>
    </row>
    <row r="268" spans="1:65" s="2" customFormat="1" ht="33" customHeight="1">
      <c r="A268" s="36"/>
      <c r="B268" s="37"/>
      <c r="C268" s="180" t="s">
        <v>324</v>
      </c>
      <c r="D268" s="180" t="s">
        <v>155</v>
      </c>
      <c r="E268" s="181" t="s">
        <v>325</v>
      </c>
      <c r="F268" s="182" t="s">
        <v>326</v>
      </c>
      <c r="G268" s="183" t="s">
        <v>327</v>
      </c>
      <c r="H268" s="184">
        <v>146.108</v>
      </c>
      <c r="I268" s="185"/>
      <c r="J268" s="186">
        <f>ROUND(I268*H268,2)</f>
        <v>0</v>
      </c>
      <c r="K268" s="182" t="s">
        <v>159</v>
      </c>
      <c r="L268" s="41"/>
      <c r="M268" s="187" t="s">
        <v>19</v>
      </c>
      <c r="N268" s="188" t="s">
        <v>43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160</v>
      </c>
      <c r="AT268" s="191" t="s">
        <v>155</v>
      </c>
      <c r="AU268" s="191" t="s">
        <v>81</v>
      </c>
      <c r="AY268" s="19" t="s">
        <v>152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79</v>
      </c>
      <c r="BK268" s="192">
        <f>ROUND(I268*H268,2)</f>
        <v>0</v>
      </c>
      <c r="BL268" s="19" t="s">
        <v>160</v>
      </c>
      <c r="BM268" s="191" t="s">
        <v>328</v>
      </c>
    </row>
    <row r="269" spans="1:65" s="2" customFormat="1" ht="29.25">
      <c r="A269" s="36"/>
      <c r="B269" s="37"/>
      <c r="C269" s="38"/>
      <c r="D269" s="193" t="s">
        <v>162</v>
      </c>
      <c r="E269" s="38"/>
      <c r="F269" s="194" t="s">
        <v>329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162</v>
      </c>
      <c r="AU269" s="19" t="s">
        <v>81</v>
      </c>
    </row>
    <row r="270" spans="1:65" s="2" customFormat="1">
      <c r="A270" s="36"/>
      <c r="B270" s="37"/>
      <c r="C270" s="38"/>
      <c r="D270" s="198" t="s">
        <v>164</v>
      </c>
      <c r="E270" s="38"/>
      <c r="F270" s="199" t="s">
        <v>330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164</v>
      </c>
      <c r="AU270" s="19" t="s">
        <v>81</v>
      </c>
    </row>
    <row r="271" spans="1:65" s="2" customFormat="1" ht="24.2" customHeight="1">
      <c r="A271" s="36"/>
      <c r="B271" s="37"/>
      <c r="C271" s="180" t="s">
        <v>8</v>
      </c>
      <c r="D271" s="180" t="s">
        <v>155</v>
      </c>
      <c r="E271" s="181" t="s">
        <v>331</v>
      </c>
      <c r="F271" s="182" t="s">
        <v>332</v>
      </c>
      <c r="G271" s="183" t="s">
        <v>327</v>
      </c>
      <c r="H271" s="184">
        <v>146.108</v>
      </c>
      <c r="I271" s="185"/>
      <c r="J271" s="186">
        <f>ROUND(I271*H271,2)</f>
        <v>0</v>
      </c>
      <c r="K271" s="182" t="s">
        <v>159</v>
      </c>
      <c r="L271" s="41"/>
      <c r="M271" s="187" t="s">
        <v>19</v>
      </c>
      <c r="N271" s="188" t="s">
        <v>43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160</v>
      </c>
      <c r="AT271" s="191" t="s">
        <v>155</v>
      </c>
      <c r="AU271" s="191" t="s">
        <v>81</v>
      </c>
      <c r="AY271" s="19" t="s">
        <v>152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79</v>
      </c>
      <c r="BK271" s="192">
        <f>ROUND(I271*H271,2)</f>
        <v>0</v>
      </c>
      <c r="BL271" s="19" t="s">
        <v>160</v>
      </c>
      <c r="BM271" s="191" t="s">
        <v>333</v>
      </c>
    </row>
    <row r="272" spans="1:65" s="2" customFormat="1" ht="19.5">
      <c r="A272" s="36"/>
      <c r="B272" s="37"/>
      <c r="C272" s="38"/>
      <c r="D272" s="193" t="s">
        <v>162</v>
      </c>
      <c r="E272" s="38"/>
      <c r="F272" s="194" t="s">
        <v>334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162</v>
      </c>
      <c r="AU272" s="19" t="s">
        <v>81</v>
      </c>
    </row>
    <row r="273" spans="1:65" s="2" customFormat="1">
      <c r="A273" s="36"/>
      <c r="B273" s="37"/>
      <c r="C273" s="38"/>
      <c r="D273" s="198" t="s">
        <v>164</v>
      </c>
      <c r="E273" s="38"/>
      <c r="F273" s="199" t="s">
        <v>335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164</v>
      </c>
      <c r="AU273" s="19" t="s">
        <v>81</v>
      </c>
    </row>
    <row r="274" spans="1:65" s="2" customFormat="1" ht="24.2" customHeight="1">
      <c r="A274" s="36"/>
      <c r="B274" s="37"/>
      <c r="C274" s="180" t="s">
        <v>336</v>
      </c>
      <c r="D274" s="180" t="s">
        <v>155</v>
      </c>
      <c r="E274" s="181" t="s">
        <v>337</v>
      </c>
      <c r="F274" s="182" t="s">
        <v>338</v>
      </c>
      <c r="G274" s="183" t="s">
        <v>327</v>
      </c>
      <c r="H274" s="184">
        <v>1314.972</v>
      </c>
      <c r="I274" s="185"/>
      <c r="J274" s="186">
        <f>ROUND(I274*H274,2)</f>
        <v>0</v>
      </c>
      <c r="K274" s="182" t="s">
        <v>159</v>
      </c>
      <c r="L274" s="41"/>
      <c r="M274" s="187" t="s">
        <v>19</v>
      </c>
      <c r="N274" s="188" t="s">
        <v>43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160</v>
      </c>
      <c r="AT274" s="191" t="s">
        <v>155</v>
      </c>
      <c r="AU274" s="191" t="s">
        <v>81</v>
      </c>
      <c r="AY274" s="19" t="s">
        <v>152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79</v>
      </c>
      <c r="BK274" s="192">
        <f>ROUND(I274*H274,2)</f>
        <v>0</v>
      </c>
      <c r="BL274" s="19" t="s">
        <v>160</v>
      </c>
      <c r="BM274" s="191" t="s">
        <v>339</v>
      </c>
    </row>
    <row r="275" spans="1:65" s="2" customFormat="1" ht="29.25">
      <c r="A275" s="36"/>
      <c r="B275" s="37"/>
      <c r="C275" s="38"/>
      <c r="D275" s="193" t="s">
        <v>162</v>
      </c>
      <c r="E275" s="38"/>
      <c r="F275" s="194" t="s">
        <v>340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162</v>
      </c>
      <c r="AU275" s="19" t="s">
        <v>81</v>
      </c>
    </row>
    <row r="276" spans="1:65" s="2" customFormat="1">
      <c r="A276" s="36"/>
      <c r="B276" s="37"/>
      <c r="C276" s="38"/>
      <c r="D276" s="198" t="s">
        <v>164</v>
      </c>
      <c r="E276" s="38"/>
      <c r="F276" s="199" t="s">
        <v>341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164</v>
      </c>
      <c r="AU276" s="19" t="s">
        <v>81</v>
      </c>
    </row>
    <row r="277" spans="1:65" s="14" customFormat="1">
      <c r="B277" s="210"/>
      <c r="C277" s="211"/>
      <c r="D277" s="193" t="s">
        <v>166</v>
      </c>
      <c r="E277" s="211"/>
      <c r="F277" s="213" t="s">
        <v>342</v>
      </c>
      <c r="G277" s="211"/>
      <c r="H277" s="214">
        <v>1314.972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166</v>
      </c>
      <c r="AU277" s="220" t="s">
        <v>81</v>
      </c>
      <c r="AV277" s="14" t="s">
        <v>81</v>
      </c>
      <c r="AW277" s="14" t="s">
        <v>4</v>
      </c>
      <c r="AX277" s="14" t="s">
        <v>79</v>
      </c>
      <c r="AY277" s="220" t="s">
        <v>152</v>
      </c>
    </row>
    <row r="278" spans="1:65" s="2" customFormat="1" ht="44.25" customHeight="1">
      <c r="A278" s="36"/>
      <c r="B278" s="37"/>
      <c r="C278" s="180" t="s">
        <v>343</v>
      </c>
      <c r="D278" s="180" t="s">
        <v>155</v>
      </c>
      <c r="E278" s="181" t="s">
        <v>344</v>
      </c>
      <c r="F278" s="182" t="s">
        <v>345</v>
      </c>
      <c r="G278" s="183" t="s">
        <v>327</v>
      </c>
      <c r="H278" s="184">
        <v>146.108</v>
      </c>
      <c r="I278" s="185"/>
      <c r="J278" s="186">
        <f>ROUND(I278*H278,2)</f>
        <v>0</v>
      </c>
      <c r="K278" s="182" t="s">
        <v>159</v>
      </c>
      <c r="L278" s="41"/>
      <c r="M278" s="187" t="s">
        <v>19</v>
      </c>
      <c r="N278" s="188" t="s">
        <v>43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160</v>
      </c>
      <c r="AT278" s="191" t="s">
        <v>155</v>
      </c>
      <c r="AU278" s="191" t="s">
        <v>81</v>
      </c>
      <c r="AY278" s="19" t="s">
        <v>152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79</v>
      </c>
      <c r="BK278" s="192">
        <f>ROUND(I278*H278,2)</f>
        <v>0</v>
      </c>
      <c r="BL278" s="19" t="s">
        <v>160</v>
      </c>
      <c r="BM278" s="191" t="s">
        <v>346</v>
      </c>
    </row>
    <row r="279" spans="1:65" s="2" customFormat="1" ht="29.25">
      <c r="A279" s="36"/>
      <c r="B279" s="37"/>
      <c r="C279" s="38"/>
      <c r="D279" s="193" t="s">
        <v>162</v>
      </c>
      <c r="E279" s="38"/>
      <c r="F279" s="194" t="s">
        <v>347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162</v>
      </c>
      <c r="AU279" s="19" t="s">
        <v>81</v>
      </c>
    </row>
    <row r="280" spans="1:65" s="2" customFormat="1">
      <c r="A280" s="36"/>
      <c r="B280" s="37"/>
      <c r="C280" s="38"/>
      <c r="D280" s="198" t="s">
        <v>164</v>
      </c>
      <c r="E280" s="38"/>
      <c r="F280" s="199" t="s">
        <v>348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164</v>
      </c>
      <c r="AU280" s="19" t="s">
        <v>81</v>
      </c>
    </row>
    <row r="281" spans="1:65" s="12" customFormat="1" ht="22.9" customHeight="1">
      <c r="B281" s="164"/>
      <c r="C281" s="165"/>
      <c r="D281" s="166" t="s">
        <v>71</v>
      </c>
      <c r="E281" s="178" t="s">
        <v>349</v>
      </c>
      <c r="F281" s="178" t="s">
        <v>350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SUM(P282:P284)</f>
        <v>0</v>
      </c>
      <c r="Q281" s="172"/>
      <c r="R281" s="173">
        <f>SUM(R282:R284)</f>
        <v>0</v>
      </c>
      <c r="S281" s="172"/>
      <c r="T281" s="174">
        <f>SUM(T282:T284)</f>
        <v>0</v>
      </c>
      <c r="AR281" s="175" t="s">
        <v>79</v>
      </c>
      <c r="AT281" s="176" t="s">
        <v>71</v>
      </c>
      <c r="AU281" s="176" t="s">
        <v>79</v>
      </c>
      <c r="AY281" s="175" t="s">
        <v>152</v>
      </c>
      <c r="BK281" s="177">
        <f>SUM(BK282:BK284)</f>
        <v>0</v>
      </c>
    </row>
    <row r="282" spans="1:65" s="2" customFormat="1" ht="24.2" customHeight="1">
      <c r="A282" s="36"/>
      <c r="B282" s="37"/>
      <c r="C282" s="180" t="s">
        <v>351</v>
      </c>
      <c r="D282" s="180" t="s">
        <v>155</v>
      </c>
      <c r="E282" s="181" t="s">
        <v>352</v>
      </c>
      <c r="F282" s="182" t="s">
        <v>353</v>
      </c>
      <c r="G282" s="183" t="s">
        <v>327</v>
      </c>
      <c r="H282" s="184">
        <v>25.518999999999998</v>
      </c>
      <c r="I282" s="185"/>
      <c r="J282" s="186">
        <f>ROUND(I282*H282,2)</f>
        <v>0</v>
      </c>
      <c r="K282" s="182" t="s">
        <v>159</v>
      </c>
      <c r="L282" s="41"/>
      <c r="M282" s="187" t="s">
        <v>19</v>
      </c>
      <c r="N282" s="188" t="s">
        <v>43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160</v>
      </c>
      <c r="AT282" s="191" t="s">
        <v>155</v>
      </c>
      <c r="AU282" s="191" t="s">
        <v>81</v>
      </c>
      <c r="AY282" s="19" t="s">
        <v>152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79</v>
      </c>
      <c r="BK282" s="192">
        <f>ROUND(I282*H282,2)</f>
        <v>0</v>
      </c>
      <c r="BL282" s="19" t="s">
        <v>160</v>
      </c>
      <c r="BM282" s="191" t="s">
        <v>354</v>
      </c>
    </row>
    <row r="283" spans="1:65" s="2" customFormat="1" ht="39">
      <c r="A283" s="36"/>
      <c r="B283" s="37"/>
      <c r="C283" s="38"/>
      <c r="D283" s="193" t="s">
        <v>162</v>
      </c>
      <c r="E283" s="38"/>
      <c r="F283" s="194" t="s">
        <v>355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162</v>
      </c>
      <c r="AU283" s="19" t="s">
        <v>81</v>
      </c>
    </row>
    <row r="284" spans="1:65" s="2" customFormat="1">
      <c r="A284" s="36"/>
      <c r="B284" s="37"/>
      <c r="C284" s="38"/>
      <c r="D284" s="198" t="s">
        <v>164</v>
      </c>
      <c r="E284" s="38"/>
      <c r="F284" s="199" t="s">
        <v>356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164</v>
      </c>
      <c r="AU284" s="19" t="s">
        <v>81</v>
      </c>
    </row>
    <row r="285" spans="1:65" s="12" customFormat="1" ht="25.9" customHeight="1">
      <c r="B285" s="164"/>
      <c r="C285" s="165"/>
      <c r="D285" s="166" t="s">
        <v>71</v>
      </c>
      <c r="E285" s="167" t="s">
        <v>357</v>
      </c>
      <c r="F285" s="167" t="s">
        <v>358</v>
      </c>
      <c r="G285" s="165"/>
      <c r="H285" s="165"/>
      <c r="I285" s="168"/>
      <c r="J285" s="169">
        <f>BK285</f>
        <v>0</v>
      </c>
      <c r="K285" s="165"/>
      <c r="L285" s="170"/>
      <c r="M285" s="171"/>
      <c r="N285" s="172"/>
      <c r="O285" s="172"/>
      <c r="P285" s="173">
        <f>P286+P292+P342+P348+P381+P427+P440+P446+P452+P597+P616+P635</f>
        <v>0</v>
      </c>
      <c r="Q285" s="172"/>
      <c r="R285" s="173">
        <f>R286+R292+R342+R348+R381+R427+R440+R446+R452+R597+R616+R635</f>
        <v>59.214325879999997</v>
      </c>
      <c r="S285" s="172"/>
      <c r="T285" s="174">
        <f>T286+T292+T342+T348+T381+T427+T440+T446+T452+T597+T616+T635</f>
        <v>102.47639249999999</v>
      </c>
      <c r="AR285" s="175" t="s">
        <v>81</v>
      </c>
      <c r="AT285" s="176" t="s">
        <v>71</v>
      </c>
      <c r="AU285" s="176" t="s">
        <v>72</v>
      </c>
      <c r="AY285" s="175" t="s">
        <v>152</v>
      </c>
      <c r="BK285" s="177">
        <f>BK286+BK292+BK342+BK348+BK381+BK427+BK440+BK446+BK452+BK597+BK616+BK635</f>
        <v>0</v>
      </c>
    </row>
    <row r="286" spans="1:65" s="12" customFormat="1" ht="22.9" customHeight="1">
      <c r="B286" s="164"/>
      <c r="C286" s="165"/>
      <c r="D286" s="166" t="s">
        <v>71</v>
      </c>
      <c r="E286" s="178" t="s">
        <v>359</v>
      </c>
      <c r="F286" s="178" t="s">
        <v>360</v>
      </c>
      <c r="G286" s="165"/>
      <c r="H286" s="165"/>
      <c r="I286" s="168"/>
      <c r="J286" s="179">
        <f>BK286</f>
        <v>0</v>
      </c>
      <c r="K286" s="165"/>
      <c r="L286" s="170"/>
      <c r="M286" s="171"/>
      <c r="N286" s="172"/>
      <c r="O286" s="172"/>
      <c r="P286" s="173">
        <f>SUM(P287:P291)</f>
        <v>0</v>
      </c>
      <c r="Q286" s="172"/>
      <c r="R286" s="173">
        <f>SUM(R287:R291)</f>
        <v>2.6568000000000001E-2</v>
      </c>
      <c r="S286" s="172"/>
      <c r="T286" s="174">
        <f>SUM(T287:T291)</f>
        <v>0</v>
      </c>
      <c r="AR286" s="175" t="s">
        <v>81</v>
      </c>
      <c r="AT286" s="176" t="s">
        <v>71</v>
      </c>
      <c r="AU286" s="176" t="s">
        <v>79</v>
      </c>
      <c r="AY286" s="175" t="s">
        <v>152</v>
      </c>
      <c r="BK286" s="177">
        <f>SUM(BK287:BK291)</f>
        <v>0</v>
      </c>
    </row>
    <row r="287" spans="1:65" s="2" customFormat="1" ht="21.75" customHeight="1">
      <c r="A287" s="36"/>
      <c r="B287" s="37"/>
      <c r="C287" s="180" t="s">
        <v>361</v>
      </c>
      <c r="D287" s="180" t="s">
        <v>155</v>
      </c>
      <c r="E287" s="181" t="s">
        <v>362</v>
      </c>
      <c r="F287" s="182" t="s">
        <v>363</v>
      </c>
      <c r="G287" s="183" t="s">
        <v>158</v>
      </c>
      <c r="H287" s="184">
        <v>4.4279999999999999</v>
      </c>
      <c r="I287" s="185"/>
      <c r="J287" s="186">
        <f>ROUND(I287*H287,2)</f>
        <v>0</v>
      </c>
      <c r="K287" s="182" t="s">
        <v>19</v>
      </c>
      <c r="L287" s="41"/>
      <c r="M287" s="187" t="s">
        <v>19</v>
      </c>
      <c r="N287" s="188" t="s">
        <v>43</v>
      </c>
      <c r="O287" s="66"/>
      <c r="P287" s="189">
        <f>O287*H287</f>
        <v>0</v>
      </c>
      <c r="Q287" s="189">
        <v>6.0000000000000001E-3</v>
      </c>
      <c r="R287" s="189">
        <f>Q287*H287</f>
        <v>2.6568000000000001E-2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336</v>
      </c>
      <c r="AT287" s="191" t="s">
        <v>155</v>
      </c>
      <c r="AU287" s="191" t="s">
        <v>81</v>
      </c>
      <c r="AY287" s="19" t="s">
        <v>152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79</v>
      </c>
      <c r="BK287" s="192">
        <f>ROUND(I287*H287,2)</f>
        <v>0</v>
      </c>
      <c r="BL287" s="19" t="s">
        <v>336</v>
      </c>
      <c r="BM287" s="191" t="s">
        <v>364</v>
      </c>
    </row>
    <row r="288" spans="1:65" s="2" customFormat="1">
      <c r="A288" s="36"/>
      <c r="B288" s="37"/>
      <c r="C288" s="38"/>
      <c r="D288" s="193" t="s">
        <v>162</v>
      </c>
      <c r="E288" s="38"/>
      <c r="F288" s="194" t="s">
        <v>363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162</v>
      </c>
      <c r="AU288" s="19" t="s">
        <v>81</v>
      </c>
    </row>
    <row r="289" spans="1:65" s="2" customFormat="1" ht="58.5">
      <c r="A289" s="36"/>
      <c r="B289" s="37"/>
      <c r="C289" s="38"/>
      <c r="D289" s="193" t="s">
        <v>228</v>
      </c>
      <c r="E289" s="38"/>
      <c r="F289" s="232" t="s">
        <v>365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228</v>
      </c>
      <c r="AU289" s="19" t="s">
        <v>81</v>
      </c>
    </row>
    <row r="290" spans="1:65" s="13" customFormat="1">
      <c r="B290" s="200"/>
      <c r="C290" s="201"/>
      <c r="D290" s="193" t="s">
        <v>166</v>
      </c>
      <c r="E290" s="202" t="s">
        <v>19</v>
      </c>
      <c r="F290" s="203" t="s">
        <v>232</v>
      </c>
      <c r="G290" s="201"/>
      <c r="H290" s="202" t="s">
        <v>19</v>
      </c>
      <c r="I290" s="204"/>
      <c r="J290" s="201"/>
      <c r="K290" s="201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166</v>
      </c>
      <c r="AU290" s="209" t="s">
        <v>81</v>
      </c>
      <c r="AV290" s="13" t="s">
        <v>79</v>
      </c>
      <c r="AW290" s="13" t="s">
        <v>33</v>
      </c>
      <c r="AX290" s="13" t="s">
        <v>72</v>
      </c>
      <c r="AY290" s="209" t="s">
        <v>152</v>
      </c>
    </row>
    <row r="291" spans="1:65" s="14" customFormat="1">
      <c r="B291" s="210"/>
      <c r="C291" s="211"/>
      <c r="D291" s="193" t="s">
        <v>166</v>
      </c>
      <c r="E291" s="212" t="s">
        <v>19</v>
      </c>
      <c r="F291" s="213" t="s">
        <v>233</v>
      </c>
      <c r="G291" s="211"/>
      <c r="H291" s="214">
        <v>4.4279999999999999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166</v>
      </c>
      <c r="AU291" s="220" t="s">
        <v>81</v>
      </c>
      <c r="AV291" s="14" t="s">
        <v>81</v>
      </c>
      <c r="AW291" s="14" t="s">
        <v>33</v>
      </c>
      <c r="AX291" s="14" t="s">
        <v>79</v>
      </c>
      <c r="AY291" s="220" t="s">
        <v>152</v>
      </c>
    </row>
    <row r="292" spans="1:65" s="12" customFormat="1" ht="22.9" customHeight="1">
      <c r="B292" s="164"/>
      <c r="C292" s="165"/>
      <c r="D292" s="166" t="s">
        <v>71</v>
      </c>
      <c r="E292" s="178" t="s">
        <v>366</v>
      </c>
      <c r="F292" s="178" t="s">
        <v>367</v>
      </c>
      <c r="G292" s="165"/>
      <c r="H292" s="165"/>
      <c r="I292" s="168"/>
      <c r="J292" s="179">
        <f>BK292</f>
        <v>0</v>
      </c>
      <c r="K292" s="165"/>
      <c r="L292" s="170"/>
      <c r="M292" s="171"/>
      <c r="N292" s="172"/>
      <c r="O292" s="172"/>
      <c r="P292" s="173">
        <f>SUM(P293:P341)</f>
        <v>0</v>
      </c>
      <c r="Q292" s="172"/>
      <c r="R292" s="173">
        <f>SUM(R293:R341)</f>
        <v>0.64057438</v>
      </c>
      <c r="S292" s="172"/>
      <c r="T292" s="174">
        <f>SUM(T293:T341)</f>
        <v>0</v>
      </c>
      <c r="AR292" s="175" t="s">
        <v>81</v>
      </c>
      <c r="AT292" s="176" t="s">
        <v>71</v>
      </c>
      <c r="AU292" s="176" t="s">
        <v>79</v>
      </c>
      <c r="AY292" s="175" t="s">
        <v>152</v>
      </c>
      <c r="BK292" s="177">
        <f>SUM(BK293:BK341)</f>
        <v>0</v>
      </c>
    </row>
    <row r="293" spans="1:65" s="2" customFormat="1" ht="24.2" customHeight="1">
      <c r="A293" s="36"/>
      <c r="B293" s="37"/>
      <c r="C293" s="180" t="s">
        <v>368</v>
      </c>
      <c r="D293" s="180" t="s">
        <v>155</v>
      </c>
      <c r="E293" s="181" t="s">
        <v>369</v>
      </c>
      <c r="F293" s="182" t="s">
        <v>370</v>
      </c>
      <c r="G293" s="183" t="s">
        <v>158</v>
      </c>
      <c r="H293" s="184">
        <v>159.08799999999999</v>
      </c>
      <c r="I293" s="185"/>
      <c r="J293" s="186">
        <f>ROUND(I293*H293,2)</f>
        <v>0</v>
      </c>
      <c r="K293" s="182" t="s">
        <v>159</v>
      </c>
      <c r="L293" s="41"/>
      <c r="M293" s="187" t="s">
        <v>19</v>
      </c>
      <c r="N293" s="188" t="s">
        <v>43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336</v>
      </c>
      <c r="AT293" s="191" t="s">
        <v>155</v>
      </c>
      <c r="AU293" s="191" t="s">
        <v>81</v>
      </c>
      <c r="AY293" s="19" t="s">
        <v>152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79</v>
      </c>
      <c r="BK293" s="192">
        <f>ROUND(I293*H293,2)</f>
        <v>0</v>
      </c>
      <c r="BL293" s="19" t="s">
        <v>336</v>
      </c>
      <c r="BM293" s="191" t="s">
        <v>371</v>
      </c>
    </row>
    <row r="294" spans="1:65" s="2" customFormat="1" ht="19.5">
      <c r="A294" s="36"/>
      <c r="B294" s="37"/>
      <c r="C294" s="38"/>
      <c r="D294" s="193" t="s">
        <v>162</v>
      </c>
      <c r="E294" s="38"/>
      <c r="F294" s="194" t="s">
        <v>372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162</v>
      </c>
      <c r="AU294" s="19" t="s">
        <v>81</v>
      </c>
    </row>
    <row r="295" spans="1:65" s="2" customFormat="1">
      <c r="A295" s="36"/>
      <c r="B295" s="37"/>
      <c r="C295" s="38"/>
      <c r="D295" s="198" t="s">
        <v>164</v>
      </c>
      <c r="E295" s="38"/>
      <c r="F295" s="199" t="s">
        <v>373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164</v>
      </c>
      <c r="AU295" s="19" t="s">
        <v>81</v>
      </c>
    </row>
    <row r="296" spans="1:65" s="13" customFormat="1">
      <c r="B296" s="200"/>
      <c r="C296" s="201"/>
      <c r="D296" s="193" t="s">
        <v>166</v>
      </c>
      <c r="E296" s="202" t="s">
        <v>19</v>
      </c>
      <c r="F296" s="203" t="s">
        <v>374</v>
      </c>
      <c r="G296" s="201"/>
      <c r="H296" s="202" t="s">
        <v>19</v>
      </c>
      <c r="I296" s="204"/>
      <c r="J296" s="201"/>
      <c r="K296" s="201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166</v>
      </c>
      <c r="AU296" s="209" t="s">
        <v>81</v>
      </c>
      <c r="AV296" s="13" t="s">
        <v>79</v>
      </c>
      <c r="AW296" s="13" t="s">
        <v>33</v>
      </c>
      <c r="AX296" s="13" t="s">
        <v>72</v>
      </c>
      <c r="AY296" s="209" t="s">
        <v>152</v>
      </c>
    </row>
    <row r="297" spans="1:65" s="14" customFormat="1">
      <c r="B297" s="210"/>
      <c r="C297" s="211"/>
      <c r="D297" s="193" t="s">
        <v>166</v>
      </c>
      <c r="E297" s="212" t="s">
        <v>19</v>
      </c>
      <c r="F297" s="213" t="s">
        <v>375</v>
      </c>
      <c r="G297" s="211"/>
      <c r="H297" s="214">
        <v>37.65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81</v>
      </c>
      <c r="AV297" s="14" t="s">
        <v>81</v>
      </c>
      <c r="AW297" s="14" t="s">
        <v>33</v>
      </c>
      <c r="AX297" s="14" t="s">
        <v>72</v>
      </c>
      <c r="AY297" s="220" t="s">
        <v>152</v>
      </c>
    </row>
    <row r="298" spans="1:65" s="14" customFormat="1">
      <c r="B298" s="210"/>
      <c r="C298" s="211"/>
      <c r="D298" s="193" t="s">
        <v>166</v>
      </c>
      <c r="E298" s="212" t="s">
        <v>19</v>
      </c>
      <c r="F298" s="213" t="s">
        <v>376</v>
      </c>
      <c r="G298" s="211"/>
      <c r="H298" s="214">
        <v>34.96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166</v>
      </c>
      <c r="AU298" s="220" t="s">
        <v>81</v>
      </c>
      <c r="AV298" s="14" t="s">
        <v>81</v>
      </c>
      <c r="AW298" s="14" t="s">
        <v>33</v>
      </c>
      <c r="AX298" s="14" t="s">
        <v>72</v>
      </c>
      <c r="AY298" s="220" t="s">
        <v>152</v>
      </c>
    </row>
    <row r="299" spans="1:65" s="16" customFormat="1">
      <c r="B299" s="233"/>
      <c r="C299" s="234"/>
      <c r="D299" s="193" t="s">
        <v>166</v>
      </c>
      <c r="E299" s="235" t="s">
        <v>19</v>
      </c>
      <c r="F299" s="236" t="s">
        <v>377</v>
      </c>
      <c r="G299" s="234"/>
      <c r="H299" s="237">
        <v>72.61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166</v>
      </c>
      <c r="AU299" s="243" t="s">
        <v>81</v>
      </c>
      <c r="AV299" s="16" t="s">
        <v>153</v>
      </c>
      <c r="AW299" s="16" t="s">
        <v>33</v>
      </c>
      <c r="AX299" s="16" t="s">
        <v>72</v>
      </c>
      <c r="AY299" s="243" t="s">
        <v>152</v>
      </c>
    </row>
    <row r="300" spans="1:65" s="13" customFormat="1">
      <c r="B300" s="200"/>
      <c r="C300" s="201"/>
      <c r="D300" s="193" t="s">
        <v>166</v>
      </c>
      <c r="E300" s="202" t="s">
        <v>19</v>
      </c>
      <c r="F300" s="203" t="s">
        <v>230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166</v>
      </c>
      <c r="AU300" s="209" t="s">
        <v>81</v>
      </c>
      <c r="AV300" s="13" t="s">
        <v>79</v>
      </c>
      <c r="AW300" s="13" t="s">
        <v>33</v>
      </c>
      <c r="AX300" s="13" t="s">
        <v>72</v>
      </c>
      <c r="AY300" s="209" t="s">
        <v>152</v>
      </c>
    </row>
    <row r="301" spans="1:65" s="14" customFormat="1">
      <c r="B301" s="210"/>
      <c r="C301" s="211"/>
      <c r="D301" s="193" t="s">
        <v>166</v>
      </c>
      <c r="E301" s="212" t="s">
        <v>19</v>
      </c>
      <c r="F301" s="213" t="s">
        <v>231</v>
      </c>
      <c r="G301" s="211"/>
      <c r="H301" s="214">
        <v>53.8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166</v>
      </c>
      <c r="AU301" s="220" t="s">
        <v>81</v>
      </c>
      <c r="AV301" s="14" t="s">
        <v>81</v>
      </c>
      <c r="AW301" s="14" t="s">
        <v>33</v>
      </c>
      <c r="AX301" s="14" t="s">
        <v>72</v>
      </c>
      <c r="AY301" s="220" t="s">
        <v>152</v>
      </c>
    </row>
    <row r="302" spans="1:65" s="13" customFormat="1">
      <c r="B302" s="200"/>
      <c r="C302" s="201"/>
      <c r="D302" s="193" t="s">
        <v>166</v>
      </c>
      <c r="E302" s="202" t="s">
        <v>19</v>
      </c>
      <c r="F302" s="203" t="s">
        <v>232</v>
      </c>
      <c r="G302" s="201"/>
      <c r="H302" s="202" t="s">
        <v>19</v>
      </c>
      <c r="I302" s="204"/>
      <c r="J302" s="201"/>
      <c r="K302" s="201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166</v>
      </c>
      <c r="AU302" s="209" t="s">
        <v>81</v>
      </c>
      <c r="AV302" s="13" t="s">
        <v>79</v>
      </c>
      <c r="AW302" s="13" t="s">
        <v>33</v>
      </c>
      <c r="AX302" s="13" t="s">
        <v>72</v>
      </c>
      <c r="AY302" s="209" t="s">
        <v>152</v>
      </c>
    </row>
    <row r="303" spans="1:65" s="14" customFormat="1">
      <c r="B303" s="210"/>
      <c r="C303" s="211"/>
      <c r="D303" s="193" t="s">
        <v>166</v>
      </c>
      <c r="E303" s="212" t="s">
        <v>19</v>
      </c>
      <c r="F303" s="213" t="s">
        <v>233</v>
      </c>
      <c r="G303" s="211"/>
      <c r="H303" s="214">
        <v>4.4279999999999999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166</v>
      </c>
      <c r="AU303" s="220" t="s">
        <v>81</v>
      </c>
      <c r="AV303" s="14" t="s">
        <v>81</v>
      </c>
      <c r="AW303" s="14" t="s">
        <v>33</v>
      </c>
      <c r="AX303" s="14" t="s">
        <v>72</v>
      </c>
      <c r="AY303" s="220" t="s">
        <v>152</v>
      </c>
    </row>
    <row r="304" spans="1:65" s="13" customFormat="1">
      <c r="B304" s="200"/>
      <c r="C304" s="201"/>
      <c r="D304" s="193" t="s">
        <v>166</v>
      </c>
      <c r="E304" s="202" t="s">
        <v>19</v>
      </c>
      <c r="F304" s="203" t="s">
        <v>378</v>
      </c>
      <c r="G304" s="201"/>
      <c r="H304" s="202" t="s">
        <v>19</v>
      </c>
      <c r="I304" s="204"/>
      <c r="J304" s="201"/>
      <c r="K304" s="201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166</v>
      </c>
      <c r="AU304" s="209" t="s">
        <v>81</v>
      </c>
      <c r="AV304" s="13" t="s">
        <v>79</v>
      </c>
      <c r="AW304" s="13" t="s">
        <v>33</v>
      </c>
      <c r="AX304" s="13" t="s">
        <v>72</v>
      </c>
      <c r="AY304" s="209" t="s">
        <v>152</v>
      </c>
    </row>
    <row r="305" spans="1:65" s="14" customFormat="1">
      <c r="B305" s="210"/>
      <c r="C305" s="211"/>
      <c r="D305" s="193" t="s">
        <v>166</v>
      </c>
      <c r="E305" s="212" t="s">
        <v>19</v>
      </c>
      <c r="F305" s="213" t="s">
        <v>235</v>
      </c>
      <c r="G305" s="211"/>
      <c r="H305" s="214">
        <v>28.25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166</v>
      </c>
      <c r="AU305" s="220" t="s">
        <v>81</v>
      </c>
      <c r="AV305" s="14" t="s">
        <v>81</v>
      </c>
      <c r="AW305" s="14" t="s">
        <v>33</v>
      </c>
      <c r="AX305" s="14" t="s">
        <v>72</v>
      </c>
      <c r="AY305" s="220" t="s">
        <v>152</v>
      </c>
    </row>
    <row r="306" spans="1:65" s="15" customFormat="1">
      <c r="B306" s="221"/>
      <c r="C306" s="222"/>
      <c r="D306" s="193" t="s">
        <v>166</v>
      </c>
      <c r="E306" s="223" t="s">
        <v>19</v>
      </c>
      <c r="F306" s="224" t="s">
        <v>175</v>
      </c>
      <c r="G306" s="222"/>
      <c r="H306" s="225">
        <v>159.08799999999999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166</v>
      </c>
      <c r="AU306" s="231" t="s">
        <v>81</v>
      </c>
      <c r="AV306" s="15" t="s">
        <v>160</v>
      </c>
      <c r="AW306" s="15" t="s">
        <v>33</v>
      </c>
      <c r="AX306" s="15" t="s">
        <v>79</v>
      </c>
      <c r="AY306" s="231" t="s">
        <v>152</v>
      </c>
    </row>
    <row r="307" spans="1:65" s="2" customFormat="1" ht="24.2" customHeight="1">
      <c r="A307" s="36"/>
      <c r="B307" s="37"/>
      <c r="C307" s="244" t="s">
        <v>7</v>
      </c>
      <c r="D307" s="244" t="s">
        <v>379</v>
      </c>
      <c r="E307" s="245" t="s">
        <v>380</v>
      </c>
      <c r="F307" s="246" t="s">
        <v>381</v>
      </c>
      <c r="G307" s="247" t="s">
        <v>158</v>
      </c>
      <c r="H307" s="248">
        <v>74.052000000000007</v>
      </c>
      <c r="I307" s="249"/>
      <c r="J307" s="250">
        <f>ROUND(I307*H307,2)</f>
        <v>0</v>
      </c>
      <c r="K307" s="246" t="s">
        <v>159</v>
      </c>
      <c r="L307" s="251"/>
      <c r="M307" s="252" t="s">
        <v>19</v>
      </c>
      <c r="N307" s="253" t="s">
        <v>43</v>
      </c>
      <c r="O307" s="66"/>
      <c r="P307" s="189">
        <f>O307*H307</f>
        <v>0</v>
      </c>
      <c r="Q307" s="189">
        <v>3.5000000000000001E-3</v>
      </c>
      <c r="R307" s="189">
        <f>Q307*H307</f>
        <v>0.25918200000000002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382</v>
      </c>
      <c r="AT307" s="191" t="s">
        <v>379</v>
      </c>
      <c r="AU307" s="191" t="s">
        <v>81</v>
      </c>
      <c r="AY307" s="19" t="s">
        <v>152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79</v>
      </c>
      <c r="BK307" s="192">
        <f>ROUND(I307*H307,2)</f>
        <v>0</v>
      </c>
      <c r="BL307" s="19" t="s">
        <v>336</v>
      </c>
      <c r="BM307" s="191" t="s">
        <v>383</v>
      </c>
    </row>
    <row r="308" spans="1:65" s="2" customFormat="1">
      <c r="A308" s="36"/>
      <c r="B308" s="37"/>
      <c r="C308" s="38"/>
      <c r="D308" s="193" t="s">
        <v>162</v>
      </c>
      <c r="E308" s="38"/>
      <c r="F308" s="194" t="s">
        <v>381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162</v>
      </c>
      <c r="AU308" s="19" t="s">
        <v>81</v>
      </c>
    </row>
    <row r="309" spans="1:65" s="2" customFormat="1" ht="48.75">
      <c r="A309" s="36"/>
      <c r="B309" s="37"/>
      <c r="C309" s="38"/>
      <c r="D309" s="193" t="s">
        <v>228</v>
      </c>
      <c r="E309" s="38"/>
      <c r="F309" s="232" t="s">
        <v>384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228</v>
      </c>
      <c r="AU309" s="19" t="s">
        <v>81</v>
      </c>
    </row>
    <row r="310" spans="1:65" s="14" customFormat="1">
      <c r="B310" s="210"/>
      <c r="C310" s="211"/>
      <c r="D310" s="193" t="s">
        <v>166</v>
      </c>
      <c r="E310" s="212" t="s">
        <v>19</v>
      </c>
      <c r="F310" s="213" t="s">
        <v>385</v>
      </c>
      <c r="G310" s="211"/>
      <c r="H310" s="214">
        <v>74.052000000000007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81</v>
      </c>
      <c r="AV310" s="14" t="s">
        <v>81</v>
      </c>
      <c r="AW310" s="14" t="s">
        <v>33</v>
      </c>
      <c r="AX310" s="14" t="s">
        <v>79</v>
      </c>
      <c r="AY310" s="220" t="s">
        <v>152</v>
      </c>
    </row>
    <row r="311" spans="1:65" s="2" customFormat="1" ht="24.2" customHeight="1">
      <c r="A311" s="36"/>
      <c r="B311" s="37"/>
      <c r="C311" s="244" t="s">
        <v>386</v>
      </c>
      <c r="D311" s="244" t="s">
        <v>379</v>
      </c>
      <c r="E311" s="245" t="s">
        <v>387</v>
      </c>
      <c r="F311" s="246" t="s">
        <v>388</v>
      </c>
      <c r="G311" s="247" t="s">
        <v>158</v>
      </c>
      <c r="H311" s="248">
        <v>59.393000000000001</v>
      </c>
      <c r="I311" s="249"/>
      <c r="J311" s="250">
        <f>ROUND(I311*H311,2)</f>
        <v>0</v>
      </c>
      <c r="K311" s="246" t="s">
        <v>159</v>
      </c>
      <c r="L311" s="251"/>
      <c r="M311" s="252" t="s">
        <v>19</v>
      </c>
      <c r="N311" s="253" t="s">
        <v>43</v>
      </c>
      <c r="O311" s="66"/>
      <c r="P311" s="189">
        <f>O311*H311</f>
        <v>0</v>
      </c>
      <c r="Q311" s="189">
        <v>4.1999999999999997E-3</v>
      </c>
      <c r="R311" s="189">
        <f>Q311*H311</f>
        <v>0.24945059999999999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382</v>
      </c>
      <c r="AT311" s="191" t="s">
        <v>379</v>
      </c>
      <c r="AU311" s="191" t="s">
        <v>81</v>
      </c>
      <c r="AY311" s="19" t="s">
        <v>152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79</v>
      </c>
      <c r="BK311" s="192">
        <f>ROUND(I311*H311,2)</f>
        <v>0</v>
      </c>
      <c r="BL311" s="19" t="s">
        <v>336</v>
      </c>
      <c r="BM311" s="191" t="s">
        <v>389</v>
      </c>
    </row>
    <row r="312" spans="1:65" s="2" customFormat="1">
      <c r="A312" s="36"/>
      <c r="B312" s="37"/>
      <c r="C312" s="38"/>
      <c r="D312" s="193" t="s">
        <v>162</v>
      </c>
      <c r="E312" s="38"/>
      <c r="F312" s="194" t="s">
        <v>388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162</v>
      </c>
      <c r="AU312" s="19" t="s">
        <v>81</v>
      </c>
    </row>
    <row r="313" spans="1:65" s="14" customFormat="1">
      <c r="B313" s="210"/>
      <c r="C313" s="211"/>
      <c r="D313" s="193" t="s">
        <v>166</v>
      </c>
      <c r="E313" s="212" t="s">
        <v>19</v>
      </c>
      <c r="F313" s="213" t="s">
        <v>264</v>
      </c>
      <c r="G313" s="211"/>
      <c r="H313" s="214">
        <v>53.8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166</v>
      </c>
      <c r="AU313" s="220" t="s">
        <v>81</v>
      </c>
      <c r="AV313" s="14" t="s">
        <v>81</v>
      </c>
      <c r="AW313" s="14" t="s">
        <v>33</v>
      </c>
      <c r="AX313" s="14" t="s">
        <v>72</v>
      </c>
      <c r="AY313" s="220" t="s">
        <v>152</v>
      </c>
    </row>
    <row r="314" spans="1:65" s="14" customFormat="1">
      <c r="B314" s="210"/>
      <c r="C314" s="211"/>
      <c r="D314" s="193" t="s">
        <v>166</v>
      </c>
      <c r="E314" s="212" t="s">
        <v>19</v>
      </c>
      <c r="F314" s="213" t="s">
        <v>265</v>
      </c>
      <c r="G314" s="211"/>
      <c r="H314" s="214">
        <v>4.4279999999999999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166</v>
      </c>
      <c r="AU314" s="220" t="s">
        <v>81</v>
      </c>
      <c r="AV314" s="14" t="s">
        <v>81</v>
      </c>
      <c r="AW314" s="14" t="s">
        <v>33</v>
      </c>
      <c r="AX314" s="14" t="s">
        <v>72</v>
      </c>
      <c r="AY314" s="220" t="s">
        <v>152</v>
      </c>
    </row>
    <row r="315" spans="1:65" s="16" customFormat="1">
      <c r="B315" s="233"/>
      <c r="C315" s="234"/>
      <c r="D315" s="193" t="s">
        <v>166</v>
      </c>
      <c r="E315" s="235" t="s">
        <v>19</v>
      </c>
      <c r="F315" s="236" t="s">
        <v>377</v>
      </c>
      <c r="G315" s="234"/>
      <c r="H315" s="237">
        <v>58.228000000000002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166</v>
      </c>
      <c r="AU315" s="243" t="s">
        <v>81</v>
      </c>
      <c r="AV315" s="16" t="s">
        <v>153</v>
      </c>
      <c r="AW315" s="16" t="s">
        <v>33</v>
      </c>
      <c r="AX315" s="16" t="s">
        <v>72</v>
      </c>
      <c r="AY315" s="243" t="s">
        <v>152</v>
      </c>
    </row>
    <row r="316" spans="1:65" s="14" customFormat="1">
      <c r="B316" s="210"/>
      <c r="C316" s="211"/>
      <c r="D316" s="193" t="s">
        <v>166</v>
      </c>
      <c r="E316" s="212" t="s">
        <v>19</v>
      </c>
      <c r="F316" s="213" t="s">
        <v>390</v>
      </c>
      <c r="G316" s="211"/>
      <c r="H316" s="214">
        <v>1.165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81</v>
      </c>
      <c r="AV316" s="14" t="s">
        <v>81</v>
      </c>
      <c r="AW316" s="14" t="s">
        <v>33</v>
      </c>
      <c r="AX316" s="14" t="s">
        <v>72</v>
      </c>
      <c r="AY316" s="220" t="s">
        <v>152</v>
      </c>
    </row>
    <row r="317" spans="1:65" s="15" customFormat="1">
      <c r="B317" s="221"/>
      <c r="C317" s="222"/>
      <c r="D317" s="193" t="s">
        <v>166</v>
      </c>
      <c r="E317" s="223" t="s">
        <v>19</v>
      </c>
      <c r="F317" s="224" t="s">
        <v>175</v>
      </c>
      <c r="G317" s="222"/>
      <c r="H317" s="225">
        <v>59.393000000000001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166</v>
      </c>
      <c r="AU317" s="231" t="s">
        <v>81</v>
      </c>
      <c r="AV317" s="15" t="s">
        <v>160</v>
      </c>
      <c r="AW317" s="15" t="s">
        <v>33</v>
      </c>
      <c r="AX317" s="15" t="s">
        <v>79</v>
      </c>
      <c r="AY317" s="231" t="s">
        <v>152</v>
      </c>
    </row>
    <row r="318" spans="1:65" s="2" customFormat="1" ht="24.2" customHeight="1">
      <c r="A318" s="36"/>
      <c r="B318" s="37"/>
      <c r="C318" s="244" t="s">
        <v>391</v>
      </c>
      <c r="D318" s="244" t="s">
        <v>379</v>
      </c>
      <c r="E318" s="245" t="s">
        <v>392</v>
      </c>
      <c r="F318" s="246" t="s">
        <v>393</v>
      </c>
      <c r="G318" s="247" t="s">
        <v>158</v>
      </c>
      <c r="H318" s="248">
        <v>28.815000000000001</v>
      </c>
      <c r="I318" s="249"/>
      <c r="J318" s="250">
        <f>ROUND(I318*H318,2)</f>
        <v>0</v>
      </c>
      <c r="K318" s="246" t="s">
        <v>159</v>
      </c>
      <c r="L318" s="251"/>
      <c r="M318" s="252" t="s">
        <v>19</v>
      </c>
      <c r="N318" s="253" t="s">
        <v>43</v>
      </c>
      <c r="O318" s="66"/>
      <c r="P318" s="189">
        <f>O318*H318</f>
        <v>0</v>
      </c>
      <c r="Q318" s="189">
        <v>2.8E-3</v>
      </c>
      <c r="R318" s="189">
        <f>Q318*H318</f>
        <v>8.0682000000000004E-2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382</v>
      </c>
      <c r="AT318" s="191" t="s">
        <v>379</v>
      </c>
      <c r="AU318" s="191" t="s">
        <v>81</v>
      </c>
      <c r="AY318" s="19" t="s">
        <v>152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79</v>
      </c>
      <c r="BK318" s="192">
        <f>ROUND(I318*H318,2)</f>
        <v>0</v>
      </c>
      <c r="BL318" s="19" t="s">
        <v>336</v>
      </c>
      <c r="BM318" s="191" t="s">
        <v>394</v>
      </c>
    </row>
    <row r="319" spans="1:65" s="2" customFormat="1">
      <c r="A319" s="36"/>
      <c r="B319" s="37"/>
      <c r="C319" s="38"/>
      <c r="D319" s="193" t="s">
        <v>162</v>
      </c>
      <c r="E319" s="38"/>
      <c r="F319" s="194" t="s">
        <v>393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162</v>
      </c>
      <c r="AU319" s="19" t="s">
        <v>81</v>
      </c>
    </row>
    <row r="320" spans="1:65" s="14" customFormat="1">
      <c r="B320" s="210"/>
      <c r="C320" s="211"/>
      <c r="D320" s="193" t="s">
        <v>166</v>
      </c>
      <c r="E320" s="212" t="s">
        <v>19</v>
      </c>
      <c r="F320" s="213" t="s">
        <v>395</v>
      </c>
      <c r="G320" s="211"/>
      <c r="H320" s="214">
        <v>28.25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152</v>
      </c>
    </row>
    <row r="321" spans="1:65" s="14" customFormat="1">
      <c r="B321" s="210"/>
      <c r="C321" s="211"/>
      <c r="D321" s="193" t="s">
        <v>166</v>
      </c>
      <c r="E321" s="212" t="s">
        <v>19</v>
      </c>
      <c r="F321" s="213" t="s">
        <v>396</v>
      </c>
      <c r="G321" s="211"/>
      <c r="H321" s="214">
        <v>0.56499999999999995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81</v>
      </c>
      <c r="AV321" s="14" t="s">
        <v>81</v>
      </c>
      <c r="AW321" s="14" t="s">
        <v>33</v>
      </c>
      <c r="AX321" s="14" t="s">
        <v>72</v>
      </c>
      <c r="AY321" s="220" t="s">
        <v>152</v>
      </c>
    </row>
    <row r="322" spans="1:65" s="15" customFormat="1">
      <c r="B322" s="221"/>
      <c r="C322" s="222"/>
      <c r="D322" s="193" t="s">
        <v>166</v>
      </c>
      <c r="E322" s="223" t="s">
        <v>19</v>
      </c>
      <c r="F322" s="224" t="s">
        <v>175</v>
      </c>
      <c r="G322" s="222"/>
      <c r="H322" s="225">
        <v>28.815000000000001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81</v>
      </c>
      <c r="AV322" s="15" t="s">
        <v>160</v>
      </c>
      <c r="AW322" s="15" t="s">
        <v>33</v>
      </c>
      <c r="AX322" s="15" t="s">
        <v>79</v>
      </c>
      <c r="AY322" s="231" t="s">
        <v>152</v>
      </c>
    </row>
    <row r="323" spans="1:65" s="2" customFormat="1" ht="24.2" customHeight="1">
      <c r="A323" s="36"/>
      <c r="B323" s="37"/>
      <c r="C323" s="180" t="s">
        <v>397</v>
      </c>
      <c r="D323" s="180" t="s">
        <v>155</v>
      </c>
      <c r="E323" s="181" t="s">
        <v>398</v>
      </c>
      <c r="F323" s="182" t="s">
        <v>399</v>
      </c>
      <c r="G323" s="183" t="s">
        <v>158</v>
      </c>
      <c r="H323" s="184">
        <v>86.477999999999994</v>
      </c>
      <c r="I323" s="185"/>
      <c r="J323" s="186">
        <f>ROUND(I323*H323,2)</f>
        <v>0</v>
      </c>
      <c r="K323" s="182" t="s">
        <v>159</v>
      </c>
      <c r="L323" s="41"/>
      <c r="M323" s="187" t="s">
        <v>19</v>
      </c>
      <c r="N323" s="188" t="s">
        <v>43</v>
      </c>
      <c r="O323" s="66"/>
      <c r="P323" s="189">
        <f>O323*H323</f>
        <v>0</v>
      </c>
      <c r="Q323" s="189">
        <v>1.0000000000000001E-5</v>
      </c>
      <c r="R323" s="189">
        <f>Q323*H323</f>
        <v>8.6478E-4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336</v>
      </c>
      <c r="AT323" s="191" t="s">
        <v>155</v>
      </c>
      <c r="AU323" s="191" t="s">
        <v>81</v>
      </c>
      <c r="AY323" s="19" t="s">
        <v>152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79</v>
      </c>
      <c r="BK323" s="192">
        <f>ROUND(I323*H323,2)</f>
        <v>0</v>
      </c>
      <c r="BL323" s="19" t="s">
        <v>336</v>
      </c>
      <c r="BM323" s="191" t="s">
        <v>400</v>
      </c>
    </row>
    <row r="324" spans="1:65" s="2" customFormat="1" ht="29.25">
      <c r="A324" s="36"/>
      <c r="B324" s="37"/>
      <c r="C324" s="38"/>
      <c r="D324" s="193" t="s">
        <v>162</v>
      </c>
      <c r="E324" s="38"/>
      <c r="F324" s="194" t="s">
        <v>401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162</v>
      </c>
      <c r="AU324" s="19" t="s">
        <v>81</v>
      </c>
    </row>
    <row r="325" spans="1:65" s="2" customFormat="1">
      <c r="A325" s="36"/>
      <c r="B325" s="37"/>
      <c r="C325" s="38"/>
      <c r="D325" s="198" t="s">
        <v>164</v>
      </c>
      <c r="E325" s="38"/>
      <c r="F325" s="199" t="s">
        <v>402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164</v>
      </c>
      <c r="AU325" s="19" t="s">
        <v>81</v>
      </c>
    </row>
    <row r="326" spans="1:65" s="2" customFormat="1" ht="29.25">
      <c r="A326" s="36"/>
      <c r="B326" s="37"/>
      <c r="C326" s="38"/>
      <c r="D326" s="193" t="s">
        <v>228</v>
      </c>
      <c r="E326" s="38"/>
      <c r="F326" s="232" t="s">
        <v>403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228</v>
      </c>
      <c r="AU326" s="19" t="s">
        <v>81</v>
      </c>
    </row>
    <row r="327" spans="1:65" s="14" customFormat="1">
      <c r="B327" s="210"/>
      <c r="C327" s="211"/>
      <c r="D327" s="193" t="s">
        <v>166</v>
      </c>
      <c r="E327" s="212" t="s">
        <v>19</v>
      </c>
      <c r="F327" s="213" t="s">
        <v>264</v>
      </c>
      <c r="G327" s="211"/>
      <c r="H327" s="214">
        <v>53.8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166</v>
      </c>
      <c r="AU327" s="220" t="s">
        <v>81</v>
      </c>
      <c r="AV327" s="14" t="s">
        <v>81</v>
      </c>
      <c r="AW327" s="14" t="s">
        <v>33</v>
      </c>
      <c r="AX327" s="14" t="s">
        <v>72</v>
      </c>
      <c r="AY327" s="220" t="s">
        <v>152</v>
      </c>
    </row>
    <row r="328" spans="1:65" s="14" customFormat="1">
      <c r="B328" s="210"/>
      <c r="C328" s="211"/>
      <c r="D328" s="193" t="s">
        <v>166</v>
      </c>
      <c r="E328" s="212" t="s">
        <v>19</v>
      </c>
      <c r="F328" s="213" t="s">
        <v>265</v>
      </c>
      <c r="G328" s="211"/>
      <c r="H328" s="214">
        <v>4.4279999999999999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166</v>
      </c>
      <c r="AU328" s="220" t="s">
        <v>81</v>
      </c>
      <c r="AV328" s="14" t="s">
        <v>81</v>
      </c>
      <c r="AW328" s="14" t="s">
        <v>33</v>
      </c>
      <c r="AX328" s="14" t="s">
        <v>72</v>
      </c>
      <c r="AY328" s="220" t="s">
        <v>152</v>
      </c>
    </row>
    <row r="329" spans="1:65" s="14" customFormat="1" ht="22.5">
      <c r="B329" s="210"/>
      <c r="C329" s="211"/>
      <c r="D329" s="193" t="s">
        <v>166</v>
      </c>
      <c r="E329" s="212" t="s">
        <v>19</v>
      </c>
      <c r="F329" s="213" t="s">
        <v>266</v>
      </c>
      <c r="G329" s="211"/>
      <c r="H329" s="214">
        <v>28.25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166</v>
      </c>
      <c r="AU329" s="220" t="s">
        <v>81</v>
      </c>
      <c r="AV329" s="14" t="s">
        <v>81</v>
      </c>
      <c r="AW329" s="14" t="s">
        <v>33</v>
      </c>
      <c r="AX329" s="14" t="s">
        <v>72</v>
      </c>
      <c r="AY329" s="220" t="s">
        <v>152</v>
      </c>
    </row>
    <row r="330" spans="1:65" s="15" customFormat="1">
      <c r="B330" s="221"/>
      <c r="C330" s="222"/>
      <c r="D330" s="193" t="s">
        <v>166</v>
      </c>
      <c r="E330" s="223" t="s">
        <v>19</v>
      </c>
      <c r="F330" s="224" t="s">
        <v>175</v>
      </c>
      <c r="G330" s="222"/>
      <c r="H330" s="225">
        <v>86.477999999999994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166</v>
      </c>
      <c r="AU330" s="231" t="s">
        <v>81</v>
      </c>
      <c r="AV330" s="15" t="s">
        <v>160</v>
      </c>
      <c r="AW330" s="15" t="s">
        <v>33</v>
      </c>
      <c r="AX330" s="15" t="s">
        <v>79</v>
      </c>
      <c r="AY330" s="231" t="s">
        <v>152</v>
      </c>
    </row>
    <row r="331" spans="1:65" s="2" customFormat="1" ht="24.2" customHeight="1">
      <c r="A331" s="36"/>
      <c r="B331" s="37"/>
      <c r="C331" s="244" t="s">
        <v>404</v>
      </c>
      <c r="D331" s="244" t="s">
        <v>379</v>
      </c>
      <c r="E331" s="245" t="s">
        <v>405</v>
      </c>
      <c r="F331" s="246" t="s">
        <v>406</v>
      </c>
      <c r="G331" s="247" t="s">
        <v>158</v>
      </c>
      <c r="H331" s="248">
        <v>100.79</v>
      </c>
      <c r="I331" s="249"/>
      <c r="J331" s="250">
        <f>ROUND(I331*H331,2)</f>
        <v>0</v>
      </c>
      <c r="K331" s="246" t="s">
        <v>159</v>
      </c>
      <c r="L331" s="251"/>
      <c r="M331" s="252" t="s">
        <v>19</v>
      </c>
      <c r="N331" s="253" t="s">
        <v>43</v>
      </c>
      <c r="O331" s="66"/>
      <c r="P331" s="189">
        <f>O331*H331</f>
        <v>0</v>
      </c>
      <c r="Q331" s="189">
        <v>5.0000000000000001E-4</v>
      </c>
      <c r="R331" s="189">
        <f>Q331*H331</f>
        <v>5.0395000000000002E-2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382</v>
      </c>
      <c r="AT331" s="191" t="s">
        <v>379</v>
      </c>
      <c r="AU331" s="191" t="s">
        <v>81</v>
      </c>
      <c r="AY331" s="19" t="s">
        <v>152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79</v>
      </c>
      <c r="BK331" s="192">
        <f>ROUND(I331*H331,2)</f>
        <v>0</v>
      </c>
      <c r="BL331" s="19" t="s">
        <v>336</v>
      </c>
      <c r="BM331" s="191" t="s">
        <v>407</v>
      </c>
    </row>
    <row r="332" spans="1:65" s="2" customFormat="1" ht="19.5">
      <c r="A332" s="36"/>
      <c r="B332" s="37"/>
      <c r="C332" s="38"/>
      <c r="D332" s="193" t="s">
        <v>162</v>
      </c>
      <c r="E332" s="38"/>
      <c r="F332" s="194" t="s">
        <v>406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162</v>
      </c>
      <c r="AU332" s="19" t="s">
        <v>81</v>
      </c>
    </row>
    <row r="333" spans="1:65" s="14" customFormat="1">
      <c r="B333" s="210"/>
      <c r="C333" s="211"/>
      <c r="D333" s="193" t="s">
        <v>166</v>
      </c>
      <c r="E333" s="212" t="s">
        <v>19</v>
      </c>
      <c r="F333" s="213" t="s">
        <v>264</v>
      </c>
      <c r="G333" s="211"/>
      <c r="H333" s="214">
        <v>53.8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166</v>
      </c>
      <c r="AU333" s="220" t="s">
        <v>81</v>
      </c>
      <c r="AV333" s="14" t="s">
        <v>81</v>
      </c>
      <c r="AW333" s="14" t="s">
        <v>33</v>
      </c>
      <c r="AX333" s="14" t="s">
        <v>72</v>
      </c>
      <c r="AY333" s="220" t="s">
        <v>152</v>
      </c>
    </row>
    <row r="334" spans="1:65" s="14" customFormat="1">
      <c r="B334" s="210"/>
      <c r="C334" s="211"/>
      <c r="D334" s="193" t="s">
        <v>166</v>
      </c>
      <c r="E334" s="212" t="s">
        <v>19</v>
      </c>
      <c r="F334" s="213" t="s">
        <v>265</v>
      </c>
      <c r="G334" s="211"/>
      <c r="H334" s="214">
        <v>4.4279999999999999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166</v>
      </c>
      <c r="AU334" s="220" t="s">
        <v>81</v>
      </c>
      <c r="AV334" s="14" t="s">
        <v>81</v>
      </c>
      <c r="AW334" s="14" t="s">
        <v>33</v>
      </c>
      <c r="AX334" s="14" t="s">
        <v>72</v>
      </c>
      <c r="AY334" s="220" t="s">
        <v>152</v>
      </c>
    </row>
    <row r="335" spans="1:65" s="14" customFormat="1" ht="22.5">
      <c r="B335" s="210"/>
      <c r="C335" s="211"/>
      <c r="D335" s="193" t="s">
        <v>166</v>
      </c>
      <c r="E335" s="212" t="s">
        <v>19</v>
      </c>
      <c r="F335" s="213" t="s">
        <v>266</v>
      </c>
      <c r="G335" s="211"/>
      <c r="H335" s="214">
        <v>28.25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166</v>
      </c>
      <c r="AU335" s="220" t="s">
        <v>81</v>
      </c>
      <c r="AV335" s="14" t="s">
        <v>81</v>
      </c>
      <c r="AW335" s="14" t="s">
        <v>33</v>
      </c>
      <c r="AX335" s="14" t="s">
        <v>72</v>
      </c>
      <c r="AY335" s="220" t="s">
        <v>152</v>
      </c>
    </row>
    <row r="336" spans="1:65" s="16" customFormat="1">
      <c r="B336" s="233"/>
      <c r="C336" s="234"/>
      <c r="D336" s="193" t="s">
        <v>166</v>
      </c>
      <c r="E336" s="235" t="s">
        <v>19</v>
      </c>
      <c r="F336" s="236" t="s">
        <v>377</v>
      </c>
      <c r="G336" s="234"/>
      <c r="H336" s="237">
        <v>86.477999999999994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166</v>
      </c>
      <c r="AU336" s="243" t="s">
        <v>81</v>
      </c>
      <c r="AV336" s="16" t="s">
        <v>153</v>
      </c>
      <c r="AW336" s="16" t="s">
        <v>33</v>
      </c>
      <c r="AX336" s="16" t="s">
        <v>72</v>
      </c>
      <c r="AY336" s="243" t="s">
        <v>152</v>
      </c>
    </row>
    <row r="337" spans="1:65" s="14" customFormat="1">
      <c r="B337" s="210"/>
      <c r="C337" s="211"/>
      <c r="D337" s="193" t="s">
        <v>166</v>
      </c>
      <c r="E337" s="212" t="s">
        <v>19</v>
      </c>
      <c r="F337" s="213" t="s">
        <v>408</v>
      </c>
      <c r="G337" s="211"/>
      <c r="H337" s="214">
        <v>14.311999999999999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166</v>
      </c>
      <c r="AU337" s="220" t="s">
        <v>81</v>
      </c>
      <c r="AV337" s="14" t="s">
        <v>81</v>
      </c>
      <c r="AW337" s="14" t="s">
        <v>33</v>
      </c>
      <c r="AX337" s="14" t="s">
        <v>72</v>
      </c>
      <c r="AY337" s="220" t="s">
        <v>152</v>
      </c>
    </row>
    <row r="338" spans="1:65" s="15" customFormat="1">
      <c r="B338" s="221"/>
      <c r="C338" s="222"/>
      <c r="D338" s="193" t="s">
        <v>166</v>
      </c>
      <c r="E338" s="223" t="s">
        <v>19</v>
      </c>
      <c r="F338" s="224" t="s">
        <v>175</v>
      </c>
      <c r="G338" s="222"/>
      <c r="H338" s="225">
        <v>100.79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166</v>
      </c>
      <c r="AU338" s="231" t="s">
        <v>81</v>
      </c>
      <c r="AV338" s="15" t="s">
        <v>160</v>
      </c>
      <c r="AW338" s="15" t="s">
        <v>33</v>
      </c>
      <c r="AX338" s="15" t="s">
        <v>79</v>
      </c>
      <c r="AY338" s="231" t="s">
        <v>152</v>
      </c>
    </row>
    <row r="339" spans="1:65" s="2" customFormat="1" ht="24.2" customHeight="1">
      <c r="A339" s="36"/>
      <c r="B339" s="37"/>
      <c r="C339" s="180" t="s">
        <v>409</v>
      </c>
      <c r="D339" s="180" t="s">
        <v>155</v>
      </c>
      <c r="E339" s="181" t="s">
        <v>410</v>
      </c>
      <c r="F339" s="182" t="s">
        <v>411</v>
      </c>
      <c r="G339" s="183" t="s">
        <v>327</v>
      </c>
      <c r="H339" s="184">
        <v>0.64100000000000001</v>
      </c>
      <c r="I339" s="185"/>
      <c r="J339" s="186">
        <f>ROUND(I339*H339,2)</f>
        <v>0</v>
      </c>
      <c r="K339" s="182" t="s">
        <v>159</v>
      </c>
      <c r="L339" s="41"/>
      <c r="M339" s="187" t="s">
        <v>19</v>
      </c>
      <c r="N339" s="188" t="s">
        <v>43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336</v>
      </c>
      <c r="AT339" s="191" t="s">
        <v>155</v>
      </c>
      <c r="AU339" s="191" t="s">
        <v>81</v>
      </c>
      <c r="AY339" s="19" t="s">
        <v>152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79</v>
      </c>
      <c r="BK339" s="192">
        <f>ROUND(I339*H339,2)</f>
        <v>0</v>
      </c>
      <c r="BL339" s="19" t="s">
        <v>336</v>
      </c>
      <c r="BM339" s="191" t="s">
        <v>412</v>
      </c>
    </row>
    <row r="340" spans="1:65" s="2" customFormat="1" ht="29.25">
      <c r="A340" s="36"/>
      <c r="B340" s="37"/>
      <c r="C340" s="38"/>
      <c r="D340" s="193" t="s">
        <v>162</v>
      </c>
      <c r="E340" s="38"/>
      <c r="F340" s="194" t="s">
        <v>413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162</v>
      </c>
      <c r="AU340" s="19" t="s">
        <v>81</v>
      </c>
    </row>
    <row r="341" spans="1:65" s="2" customFormat="1">
      <c r="A341" s="36"/>
      <c r="B341" s="37"/>
      <c r="C341" s="38"/>
      <c r="D341" s="198" t="s">
        <v>164</v>
      </c>
      <c r="E341" s="38"/>
      <c r="F341" s="199" t="s">
        <v>414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164</v>
      </c>
      <c r="AU341" s="19" t="s">
        <v>81</v>
      </c>
    </row>
    <row r="342" spans="1:65" s="12" customFormat="1" ht="22.9" customHeight="1">
      <c r="B342" s="164"/>
      <c r="C342" s="165"/>
      <c r="D342" s="166" t="s">
        <v>71</v>
      </c>
      <c r="E342" s="178" t="s">
        <v>415</v>
      </c>
      <c r="F342" s="178" t="s">
        <v>416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SUM(P343:P347)</f>
        <v>0</v>
      </c>
      <c r="Q342" s="172"/>
      <c r="R342" s="173">
        <f>SUM(R343:R347)</f>
        <v>0</v>
      </c>
      <c r="S342" s="172"/>
      <c r="T342" s="174">
        <f>SUM(T343:T347)</f>
        <v>0.19799999999999998</v>
      </c>
      <c r="AR342" s="175" t="s">
        <v>81</v>
      </c>
      <c r="AT342" s="176" t="s">
        <v>71</v>
      </c>
      <c r="AU342" s="176" t="s">
        <v>79</v>
      </c>
      <c r="AY342" s="175" t="s">
        <v>152</v>
      </c>
      <c r="BK342" s="177">
        <f>SUM(BK343:BK347)</f>
        <v>0</v>
      </c>
    </row>
    <row r="343" spans="1:65" s="2" customFormat="1" ht="21.75" customHeight="1">
      <c r="A343" s="36"/>
      <c r="B343" s="37"/>
      <c r="C343" s="180" t="s">
        <v>417</v>
      </c>
      <c r="D343" s="180" t="s">
        <v>155</v>
      </c>
      <c r="E343" s="181" t="s">
        <v>418</v>
      </c>
      <c r="F343" s="182" t="s">
        <v>419</v>
      </c>
      <c r="G343" s="183" t="s">
        <v>158</v>
      </c>
      <c r="H343" s="184">
        <v>11</v>
      </c>
      <c r="I343" s="185"/>
      <c r="J343" s="186">
        <f>ROUND(I343*H343,2)</f>
        <v>0</v>
      </c>
      <c r="K343" s="182" t="s">
        <v>159</v>
      </c>
      <c r="L343" s="41"/>
      <c r="M343" s="187" t="s">
        <v>19</v>
      </c>
      <c r="N343" s="188" t="s">
        <v>43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1.7999999999999999E-2</v>
      </c>
      <c r="T343" s="190">
        <f>S343*H343</f>
        <v>0.19799999999999998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336</v>
      </c>
      <c r="AT343" s="191" t="s">
        <v>155</v>
      </c>
      <c r="AU343" s="191" t="s">
        <v>81</v>
      </c>
      <c r="AY343" s="19" t="s">
        <v>152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79</v>
      </c>
      <c r="BK343" s="192">
        <f>ROUND(I343*H343,2)</f>
        <v>0</v>
      </c>
      <c r="BL343" s="19" t="s">
        <v>336</v>
      </c>
      <c r="BM343" s="191" t="s">
        <v>420</v>
      </c>
    </row>
    <row r="344" spans="1:65" s="2" customFormat="1">
      <c r="A344" s="36"/>
      <c r="B344" s="37"/>
      <c r="C344" s="38"/>
      <c r="D344" s="193" t="s">
        <v>162</v>
      </c>
      <c r="E344" s="38"/>
      <c r="F344" s="194" t="s">
        <v>421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162</v>
      </c>
      <c r="AU344" s="19" t="s">
        <v>81</v>
      </c>
    </row>
    <row r="345" spans="1:65" s="2" customFormat="1">
      <c r="A345" s="36"/>
      <c r="B345" s="37"/>
      <c r="C345" s="38"/>
      <c r="D345" s="198" t="s">
        <v>164</v>
      </c>
      <c r="E345" s="38"/>
      <c r="F345" s="199" t="s">
        <v>422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164</v>
      </c>
      <c r="AU345" s="19" t="s">
        <v>81</v>
      </c>
    </row>
    <row r="346" spans="1:65" s="13" customFormat="1">
      <c r="B346" s="200"/>
      <c r="C346" s="201"/>
      <c r="D346" s="193" t="s">
        <v>166</v>
      </c>
      <c r="E346" s="202" t="s">
        <v>19</v>
      </c>
      <c r="F346" s="203" t="s">
        <v>286</v>
      </c>
      <c r="G346" s="201"/>
      <c r="H346" s="202" t="s">
        <v>19</v>
      </c>
      <c r="I346" s="204"/>
      <c r="J346" s="201"/>
      <c r="K346" s="201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166</v>
      </c>
      <c r="AU346" s="209" t="s">
        <v>81</v>
      </c>
      <c r="AV346" s="13" t="s">
        <v>79</v>
      </c>
      <c r="AW346" s="13" t="s">
        <v>33</v>
      </c>
      <c r="AX346" s="13" t="s">
        <v>72</v>
      </c>
      <c r="AY346" s="209" t="s">
        <v>152</v>
      </c>
    </row>
    <row r="347" spans="1:65" s="14" customFormat="1">
      <c r="B347" s="210"/>
      <c r="C347" s="211"/>
      <c r="D347" s="193" t="s">
        <v>166</v>
      </c>
      <c r="E347" s="212" t="s">
        <v>19</v>
      </c>
      <c r="F347" s="213" t="s">
        <v>423</v>
      </c>
      <c r="G347" s="211"/>
      <c r="H347" s="214">
        <v>11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166</v>
      </c>
      <c r="AU347" s="220" t="s">
        <v>81</v>
      </c>
      <c r="AV347" s="14" t="s">
        <v>81</v>
      </c>
      <c r="AW347" s="14" t="s">
        <v>33</v>
      </c>
      <c r="AX347" s="14" t="s">
        <v>79</v>
      </c>
      <c r="AY347" s="220" t="s">
        <v>152</v>
      </c>
    </row>
    <row r="348" spans="1:65" s="12" customFormat="1" ht="22.9" customHeight="1">
      <c r="B348" s="164"/>
      <c r="C348" s="165"/>
      <c r="D348" s="166" t="s">
        <v>71</v>
      </c>
      <c r="E348" s="178" t="s">
        <v>424</v>
      </c>
      <c r="F348" s="178" t="s">
        <v>425</v>
      </c>
      <c r="G348" s="165"/>
      <c r="H348" s="165"/>
      <c r="I348" s="168"/>
      <c r="J348" s="179">
        <f>BK348</f>
        <v>0</v>
      </c>
      <c r="K348" s="165"/>
      <c r="L348" s="170"/>
      <c r="M348" s="171"/>
      <c r="N348" s="172"/>
      <c r="O348" s="172"/>
      <c r="P348" s="173">
        <f>SUM(P349:P380)</f>
        <v>0</v>
      </c>
      <c r="Q348" s="172"/>
      <c r="R348" s="173">
        <f>SUM(R349:R380)</f>
        <v>51.349438799999994</v>
      </c>
      <c r="S348" s="172"/>
      <c r="T348" s="174">
        <f>SUM(T349:T380)</f>
        <v>0</v>
      </c>
      <c r="AR348" s="175" t="s">
        <v>81</v>
      </c>
      <c r="AT348" s="176" t="s">
        <v>71</v>
      </c>
      <c r="AU348" s="176" t="s">
        <v>79</v>
      </c>
      <c r="AY348" s="175" t="s">
        <v>152</v>
      </c>
      <c r="BK348" s="177">
        <f>SUM(BK349:BK380)</f>
        <v>0</v>
      </c>
    </row>
    <row r="349" spans="1:65" s="2" customFormat="1" ht="24.2" customHeight="1">
      <c r="A349" s="36"/>
      <c r="B349" s="37"/>
      <c r="C349" s="180" t="s">
        <v>426</v>
      </c>
      <c r="D349" s="180" t="s">
        <v>155</v>
      </c>
      <c r="E349" s="181" t="s">
        <v>427</v>
      </c>
      <c r="F349" s="182" t="s">
        <v>428</v>
      </c>
      <c r="G349" s="183" t="s">
        <v>158</v>
      </c>
      <c r="H349" s="184">
        <v>1168.28</v>
      </c>
      <c r="I349" s="185"/>
      <c r="J349" s="186">
        <f>ROUND(I349*H349,2)</f>
        <v>0</v>
      </c>
      <c r="K349" s="182" t="s">
        <v>159</v>
      </c>
      <c r="L349" s="41"/>
      <c r="M349" s="187" t="s">
        <v>19</v>
      </c>
      <c r="N349" s="188" t="s">
        <v>43</v>
      </c>
      <c r="O349" s="66"/>
      <c r="P349" s="189">
        <f>O349*H349</f>
        <v>0</v>
      </c>
      <c r="Q349" s="189">
        <v>4.2709999999999998E-2</v>
      </c>
      <c r="R349" s="189">
        <f>Q349*H349</f>
        <v>49.897238799999997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336</v>
      </c>
      <c r="AT349" s="191" t="s">
        <v>155</v>
      </c>
      <c r="AU349" s="191" t="s">
        <v>81</v>
      </c>
      <c r="AY349" s="19" t="s">
        <v>152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79</v>
      </c>
      <c r="BK349" s="192">
        <f>ROUND(I349*H349,2)</f>
        <v>0</v>
      </c>
      <c r="BL349" s="19" t="s">
        <v>336</v>
      </c>
      <c r="BM349" s="191" t="s">
        <v>429</v>
      </c>
    </row>
    <row r="350" spans="1:65" s="2" customFormat="1" ht="19.5">
      <c r="A350" s="36"/>
      <c r="B350" s="37"/>
      <c r="C350" s="38"/>
      <c r="D350" s="193" t="s">
        <v>162</v>
      </c>
      <c r="E350" s="38"/>
      <c r="F350" s="194" t="s">
        <v>430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162</v>
      </c>
      <c r="AU350" s="19" t="s">
        <v>81</v>
      </c>
    </row>
    <row r="351" spans="1:65" s="2" customFormat="1">
      <c r="A351" s="36"/>
      <c r="B351" s="37"/>
      <c r="C351" s="38"/>
      <c r="D351" s="198" t="s">
        <v>164</v>
      </c>
      <c r="E351" s="38"/>
      <c r="F351" s="199" t="s">
        <v>431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164</v>
      </c>
      <c r="AU351" s="19" t="s">
        <v>81</v>
      </c>
    </row>
    <row r="352" spans="1:65" s="2" customFormat="1" ht="146.25">
      <c r="A352" s="36"/>
      <c r="B352" s="37"/>
      <c r="C352" s="38"/>
      <c r="D352" s="193" t="s">
        <v>228</v>
      </c>
      <c r="E352" s="38"/>
      <c r="F352" s="232" t="s">
        <v>432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228</v>
      </c>
      <c r="AU352" s="19" t="s">
        <v>81</v>
      </c>
    </row>
    <row r="353" spans="2:51" s="13" customFormat="1">
      <c r="B353" s="200"/>
      <c r="C353" s="201"/>
      <c r="D353" s="193" t="s">
        <v>166</v>
      </c>
      <c r="E353" s="202" t="s">
        <v>19</v>
      </c>
      <c r="F353" s="203" t="s">
        <v>433</v>
      </c>
      <c r="G353" s="201"/>
      <c r="H353" s="202" t="s">
        <v>19</v>
      </c>
      <c r="I353" s="204"/>
      <c r="J353" s="201"/>
      <c r="K353" s="201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166</v>
      </c>
      <c r="AU353" s="209" t="s">
        <v>81</v>
      </c>
      <c r="AV353" s="13" t="s">
        <v>79</v>
      </c>
      <c r="AW353" s="13" t="s">
        <v>33</v>
      </c>
      <c r="AX353" s="13" t="s">
        <v>72</v>
      </c>
      <c r="AY353" s="209" t="s">
        <v>152</v>
      </c>
    </row>
    <row r="354" spans="2:51" s="14" customFormat="1">
      <c r="B354" s="210"/>
      <c r="C354" s="211"/>
      <c r="D354" s="193" t="s">
        <v>166</v>
      </c>
      <c r="E354" s="212" t="s">
        <v>19</v>
      </c>
      <c r="F354" s="213" t="s">
        <v>434</v>
      </c>
      <c r="G354" s="211"/>
      <c r="H354" s="214">
        <v>32.049999999999997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166</v>
      </c>
      <c r="AU354" s="220" t="s">
        <v>81</v>
      </c>
      <c r="AV354" s="14" t="s">
        <v>81</v>
      </c>
      <c r="AW354" s="14" t="s">
        <v>33</v>
      </c>
      <c r="AX354" s="14" t="s">
        <v>72</v>
      </c>
      <c r="AY354" s="220" t="s">
        <v>152</v>
      </c>
    </row>
    <row r="355" spans="2:51" s="14" customFormat="1">
      <c r="B355" s="210"/>
      <c r="C355" s="211"/>
      <c r="D355" s="193" t="s">
        <v>166</v>
      </c>
      <c r="E355" s="212" t="s">
        <v>19</v>
      </c>
      <c r="F355" s="213" t="s">
        <v>435</v>
      </c>
      <c r="G355" s="211"/>
      <c r="H355" s="214">
        <v>147.05000000000001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81</v>
      </c>
      <c r="AV355" s="14" t="s">
        <v>81</v>
      </c>
      <c r="AW355" s="14" t="s">
        <v>33</v>
      </c>
      <c r="AX355" s="14" t="s">
        <v>72</v>
      </c>
      <c r="AY355" s="220" t="s">
        <v>152</v>
      </c>
    </row>
    <row r="356" spans="2:51" s="14" customFormat="1">
      <c r="B356" s="210"/>
      <c r="C356" s="211"/>
      <c r="D356" s="193" t="s">
        <v>166</v>
      </c>
      <c r="E356" s="212" t="s">
        <v>19</v>
      </c>
      <c r="F356" s="213" t="s">
        <v>436</v>
      </c>
      <c r="G356" s="211"/>
      <c r="H356" s="214">
        <v>168.9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166</v>
      </c>
      <c r="AU356" s="220" t="s">
        <v>81</v>
      </c>
      <c r="AV356" s="14" t="s">
        <v>81</v>
      </c>
      <c r="AW356" s="14" t="s">
        <v>33</v>
      </c>
      <c r="AX356" s="14" t="s">
        <v>72</v>
      </c>
      <c r="AY356" s="220" t="s">
        <v>152</v>
      </c>
    </row>
    <row r="357" spans="2:51" s="14" customFormat="1">
      <c r="B357" s="210"/>
      <c r="C357" s="211"/>
      <c r="D357" s="193" t="s">
        <v>166</v>
      </c>
      <c r="E357" s="212" t="s">
        <v>19</v>
      </c>
      <c r="F357" s="213" t="s">
        <v>437</v>
      </c>
      <c r="G357" s="211"/>
      <c r="H357" s="214">
        <v>200.16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166</v>
      </c>
      <c r="AU357" s="220" t="s">
        <v>81</v>
      </c>
      <c r="AV357" s="14" t="s">
        <v>81</v>
      </c>
      <c r="AW357" s="14" t="s">
        <v>33</v>
      </c>
      <c r="AX357" s="14" t="s">
        <v>72</v>
      </c>
      <c r="AY357" s="220" t="s">
        <v>152</v>
      </c>
    </row>
    <row r="358" spans="2:51" s="14" customFormat="1">
      <c r="B358" s="210"/>
      <c r="C358" s="211"/>
      <c r="D358" s="193" t="s">
        <v>166</v>
      </c>
      <c r="E358" s="212" t="s">
        <v>19</v>
      </c>
      <c r="F358" s="213" t="s">
        <v>438</v>
      </c>
      <c r="G358" s="211"/>
      <c r="H358" s="214">
        <v>187.87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166</v>
      </c>
      <c r="AU358" s="220" t="s">
        <v>81</v>
      </c>
      <c r="AV358" s="14" t="s">
        <v>81</v>
      </c>
      <c r="AW358" s="14" t="s">
        <v>33</v>
      </c>
      <c r="AX358" s="14" t="s">
        <v>72</v>
      </c>
      <c r="AY358" s="220" t="s">
        <v>152</v>
      </c>
    </row>
    <row r="359" spans="2:51" s="14" customFormat="1">
      <c r="B359" s="210"/>
      <c r="C359" s="211"/>
      <c r="D359" s="193" t="s">
        <v>166</v>
      </c>
      <c r="E359" s="212" t="s">
        <v>19</v>
      </c>
      <c r="F359" s="213" t="s">
        <v>439</v>
      </c>
      <c r="G359" s="211"/>
      <c r="H359" s="214">
        <v>230.74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166</v>
      </c>
      <c r="AU359" s="220" t="s">
        <v>81</v>
      </c>
      <c r="AV359" s="14" t="s">
        <v>81</v>
      </c>
      <c r="AW359" s="14" t="s">
        <v>33</v>
      </c>
      <c r="AX359" s="14" t="s">
        <v>72</v>
      </c>
      <c r="AY359" s="220" t="s">
        <v>152</v>
      </c>
    </row>
    <row r="360" spans="2:51" s="14" customFormat="1">
      <c r="B360" s="210"/>
      <c r="C360" s="211"/>
      <c r="D360" s="193" t="s">
        <v>166</v>
      </c>
      <c r="E360" s="212" t="s">
        <v>19</v>
      </c>
      <c r="F360" s="213" t="s">
        <v>440</v>
      </c>
      <c r="G360" s="211"/>
      <c r="H360" s="214">
        <v>73.099999999999994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166</v>
      </c>
      <c r="AU360" s="220" t="s">
        <v>81</v>
      </c>
      <c r="AV360" s="14" t="s">
        <v>81</v>
      </c>
      <c r="AW360" s="14" t="s">
        <v>33</v>
      </c>
      <c r="AX360" s="14" t="s">
        <v>72</v>
      </c>
      <c r="AY360" s="220" t="s">
        <v>152</v>
      </c>
    </row>
    <row r="361" spans="2:51" s="16" customFormat="1">
      <c r="B361" s="233"/>
      <c r="C361" s="234"/>
      <c r="D361" s="193" t="s">
        <v>166</v>
      </c>
      <c r="E361" s="235" t="s">
        <v>19</v>
      </c>
      <c r="F361" s="236" t="s">
        <v>377</v>
      </c>
      <c r="G361" s="234"/>
      <c r="H361" s="237">
        <v>1039.8699999999999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166</v>
      </c>
      <c r="AU361" s="243" t="s">
        <v>81</v>
      </c>
      <c r="AV361" s="16" t="s">
        <v>153</v>
      </c>
      <c r="AW361" s="16" t="s">
        <v>33</v>
      </c>
      <c r="AX361" s="16" t="s">
        <v>72</v>
      </c>
      <c r="AY361" s="243" t="s">
        <v>152</v>
      </c>
    </row>
    <row r="362" spans="2:51" s="13" customFormat="1" ht="22.5">
      <c r="B362" s="200"/>
      <c r="C362" s="201"/>
      <c r="D362" s="193" t="s">
        <v>166</v>
      </c>
      <c r="E362" s="202" t="s">
        <v>19</v>
      </c>
      <c r="F362" s="203" t="s">
        <v>441</v>
      </c>
      <c r="G362" s="201"/>
      <c r="H362" s="202" t="s">
        <v>19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166</v>
      </c>
      <c r="AU362" s="209" t="s">
        <v>81</v>
      </c>
      <c r="AV362" s="13" t="s">
        <v>79</v>
      </c>
      <c r="AW362" s="13" t="s">
        <v>33</v>
      </c>
      <c r="AX362" s="13" t="s">
        <v>72</v>
      </c>
      <c r="AY362" s="209" t="s">
        <v>152</v>
      </c>
    </row>
    <row r="363" spans="2:51" s="14" customFormat="1">
      <c r="B363" s="210"/>
      <c r="C363" s="211"/>
      <c r="D363" s="193" t="s">
        <v>166</v>
      </c>
      <c r="E363" s="212" t="s">
        <v>19</v>
      </c>
      <c r="F363" s="213" t="s">
        <v>442</v>
      </c>
      <c r="G363" s="211"/>
      <c r="H363" s="214">
        <v>3.5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166</v>
      </c>
      <c r="AU363" s="220" t="s">
        <v>81</v>
      </c>
      <c r="AV363" s="14" t="s">
        <v>81</v>
      </c>
      <c r="AW363" s="14" t="s">
        <v>33</v>
      </c>
      <c r="AX363" s="14" t="s">
        <v>72</v>
      </c>
      <c r="AY363" s="220" t="s">
        <v>152</v>
      </c>
    </row>
    <row r="364" spans="2:51" s="14" customFormat="1">
      <c r="B364" s="210"/>
      <c r="C364" s="211"/>
      <c r="D364" s="193" t="s">
        <v>166</v>
      </c>
      <c r="E364" s="212" t="s">
        <v>19</v>
      </c>
      <c r="F364" s="213" t="s">
        <v>443</v>
      </c>
      <c r="G364" s="211"/>
      <c r="H364" s="214">
        <v>7.5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166</v>
      </c>
      <c r="AU364" s="220" t="s">
        <v>81</v>
      </c>
      <c r="AV364" s="14" t="s">
        <v>81</v>
      </c>
      <c r="AW364" s="14" t="s">
        <v>33</v>
      </c>
      <c r="AX364" s="14" t="s">
        <v>72</v>
      </c>
      <c r="AY364" s="220" t="s">
        <v>152</v>
      </c>
    </row>
    <row r="365" spans="2:51" s="14" customFormat="1">
      <c r="B365" s="210"/>
      <c r="C365" s="211"/>
      <c r="D365" s="193" t="s">
        <v>166</v>
      </c>
      <c r="E365" s="212" t="s">
        <v>19</v>
      </c>
      <c r="F365" s="213" t="s">
        <v>444</v>
      </c>
      <c r="G365" s="211"/>
      <c r="H365" s="214">
        <v>17.600000000000001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166</v>
      </c>
      <c r="AU365" s="220" t="s">
        <v>81</v>
      </c>
      <c r="AV365" s="14" t="s">
        <v>81</v>
      </c>
      <c r="AW365" s="14" t="s">
        <v>33</v>
      </c>
      <c r="AX365" s="14" t="s">
        <v>72</v>
      </c>
      <c r="AY365" s="220" t="s">
        <v>152</v>
      </c>
    </row>
    <row r="366" spans="2:51" s="14" customFormat="1">
      <c r="B366" s="210"/>
      <c r="C366" s="211"/>
      <c r="D366" s="193" t="s">
        <v>166</v>
      </c>
      <c r="E366" s="212" t="s">
        <v>19</v>
      </c>
      <c r="F366" s="213" t="s">
        <v>445</v>
      </c>
      <c r="G366" s="211"/>
      <c r="H366" s="214">
        <v>15.6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166</v>
      </c>
      <c r="AU366" s="220" t="s">
        <v>81</v>
      </c>
      <c r="AV366" s="14" t="s">
        <v>81</v>
      </c>
      <c r="AW366" s="14" t="s">
        <v>33</v>
      </c>
      <c r="AX366" s="14" t="s">
        <v>72</v>
      </c>
      <c r="AY366" s="220" t="s">
        <v>152</v>
      </c>
    </row>
    <row r="367" spans="2:51" s="14" customFormat="1">
      <c r="B367" s="210"/>
      <c r="C367" s="211"/>
      <c r="D367" s="193" t="s">
        <v>166</v>
      </c>
      <c r="E367" s="212" t="s">
        <v>19</v>
      </c>
      <c r="F367" s="213" t="s">
        <v>446</v>
      </c>
      <c r="G367" s="211"/>
      <c r="H367" s="214">
        <v>11.6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166</v>
      </c>
      <c r="AU367" s="220" t="s">
        <v>81</v>
      </c>
      <c r="AV367" s="14" t="s">
        <v>81</v>
      </c>
      <c r="AW367" s="14" t="s">
        <v>33</v>
      </c>
      <c r="AX367" s="14" t="s">
        <v>72</v>
      </c>
      <c r="AY367" s="220" t="s">
        <v>152</v>
      </c>
    </row>
    <row r="368" spans="2:51" s="16" customFormat="1">
      <c r="B368" s="233"/>
      <c r="C368" s="234"/>
      <c r="D368" s="193" t="s">
        <v>166</v>
      </c>
      <c r="E368" s="235" t="s">
        <v>19</v>
      </c>
      <c r="F368" s="236" t="s">
        <v>377</v>
      </c>
      <c r="G368" s="234"/>
      <c r="H368" s="237">
        <v>55.8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166</v>
      </c>
      <c r="AU368" s="243" t="s">
        <v>81</v>
      </c>
      <c r="AV368" s="16" t="s">
        <v>153</v>
      </c>
      <c r="AW368" s="16" t="s">
        <v>33</v>
      </c>
      <c r="AX368" s="16" t="s">
        <v>72</v>
      </c>
      <c r="AY368" s="243" t="s">
        <v>152</v>
      </c>
    </row>
    <row r="369" spans="1:65" s="13" customFormat="1">
      <c r="B369" s="200"/>
      <c r="C369" s="201"/>
      <c r="D369" s="193" t="s">
        <v>166</v>
      </c>
      <c r="E369" s="202" t="s">
        <v>19</v>
      </c>
      <c r="F369" s="203" t="s">
        <v>374</v>
      </c>
      <c r="G369" s="201"/>
      <c r="H369" s="202" t="s">
        <v>19</v>
      </c>
      <c r="I369" s="204"/>
      <c r="J369" s="201"/>
      <c r="K369" s="201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166</v>
      </c>
      <c r="AU369" s="209" t="s">
        <v>81</v>
      </c>
      <c r="AV369" s="13" t="s">
        <v>79</v>
      </c>
      <c r="AW369" s="13" t="s">
        <v>33</v>
      </c>
      <c r="AX369" s="13" t="s">
        <v>72</v>
      </c>
      <c r="AY369" s="209" t="s">
        <v>152</v>
      </c>
    </row>
    <row r="370" spans="1:65" s="14" customFormat="1">
      <c r="B370" s="210"/>
      <c r="C370" s="211"/>
      <c r="D370" s="193" t="s">
        <v>166</v>
      </c>
      <c r="E370" s="212" t="s">
        <v>19</v>
      </c>
      <c r="F370" s="213" t="s">
        <v>375</v>
      </c>
      <c r="G370" s="211"/>
      <c r="H370" s="214">
        <v>37.65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166</v>
      </c>
      <c r="AU370" s="220" t="s">
        <v>81</v>
      </c>
      <c r="AV370" s="14" t="s">
        <v>81</v>
      </c>
      <c r="AW370" s="14" t="s">
        <v>33</v>
      </c>
      <c r="AX370" s="14" t="s">
        <v>72</v>
      </c>
      <c r="AY370" s="220" t="s">
        <v>152</v>
      </c>
    </row>
    <row r="371" spans="1:65" s="14" customFormat="1">
      <c r="B371" s="210"/>
      <c r="C371" s="211"/>
      <c r="D371" s="193" t="s">
        <v>166</v>
      </c>
      <c r="E371" s="212" t="s">
        <v>19</v>
      </c>
      <c r="F371" s="213" t="s">
        <v>376</v>
      </c>
      <c r="G371" s="211"/>
      <c r="H371" s="214">
        <v>34.96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166</v>
      </c>
      <c r="AU371" s="220" t="s">
        <v>81</v>
      </c>
      <c r="AV371" s="14" t="s">
        <v>81</v>
      </c>
      <c r="AW371" s="14" t="s">
        <v>33</v>
      </c>
      <c r="AX371" s="14" t="s">
        <v>72</v>
      </c>
      <c r="AY371" s="220" t="s">
        <v>152</v>
      </c>
    </row>
    <row r="372" spans="1:65" s="16" customFormat="1">
      <c r="B372" s="233"/>
      <c r="C372" s="234"/>
      <c r="D372" s="193" t="s">
        <v>166</v>
      </c>
      <c r="E372" s="235" t="s">
        <v>19</v>
      </c>
      <c r="F372" s="236" t="s">
        <v>377</v>
      </c>
      <c r="G372" s="234"/>
      <c r="H372" s="237">
        <v>72.61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166</v>
      </c>
      <c r="AU372" s="243" t="s">
        <v>81</v>
      </c>
      <c r="AV372" s="16" t="s">
        <v>153</v>
      </c>
      <c r="AW372" s="16" t="s">
        <v>33</v>
      </c>
      <c r="AX372" s="16" t="s">
        <v>72</v>
      </c>
      <c r="AY372" s="243" t="s">
        <v>152</v>
      </c>
    </row>
    <row r="373" spans="1:65" s="15" customFormat="1">
      <c r="B373" s="221"/>
      <c r="C373" s="222"/>
      <c r="D373" s="193" t="s">
        <v>166</v>
      </c>
      <c r="E373" s="223" t="s">
        <v>19</v>
      </c>
      <c r="F373" s="224" t="s">
        <v>175</v>
      </c>
      <c r="G373" s="222"/>
      <c r="H373" s="225">
        <v>1168.28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81</v>
      </c>
      <c r="AV373" s="15" t="s">
        <v>160</v>
      </c>
      <c r="AW373" s="15" t="s">
        <v>33</v>
      </c>
      <c r="AX373" s="15" t="s">
        <v>79</v>
      </c>
      <c r="AY373" s="231" t="s">
        <v>152</v>
      </c>
    </row>
    <row r="374" spans="1:65" s="2" customFormat="1" ht="24.2" customHeight="1">
      <c r="A374" s="36"/>
      <c r="B374" s="37"/>
      <c r="C374" s="180" t="s">
        <v>447</v>
      </c>
      <c r="D374" s="180" t="s">
        <v>155</v>
      </c>
      <c r="E374" s="181" t="s">
        <v>448</v>
      </c>
      <c r="F374" s="182" t="s">
        <v>449</v>
      </c>
      <c r="G374" s="183" t="s">
        <v>158</v>
      </c>
      <c r="H374" s="184">
        <v>290.44</v>
      </c>
      <c r="I374" s="185"/>
      <c r="J374" s="186">
        <f>ROUND(I374*H374,2)</f>
        <v>0</v>
      </c>
      <c r="K374" s="182" t="s">
        <v>159</v>
      </c>
      <c r="L374" s="41"/>
      <c r="M374" s="187" t="s">
        <v>19</v>
      </c>
      <c r="N374" s="188" t="s">
        <v>43</v>
      </c>
      <c r="O374" s="66"/>
      <c r="P374" s="189">
        <f>O374*H374</f>
        <v>0</v>
      </c>
      <c r="Q374" s="189">
        <v>5.0000000000000001E-3</v>
      </c>
      <c r="R374" s="189">
        <f>Q374*H374</f>
        <v>1.4521999999999999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336</v>
      </c>
      <c r="AT374" s="191" t="s">
        <v>155</v>
      </c>
      <c r="AU374" s="191" t="s">
        <v>81</v>
      </c>
      <c r="AY374" s="19" t="s">
        <v>152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79</v>
      </c>
      <c r="BK374" s="192">
        <f>ROUND(I374*H374,2)</f>
        <v>0</v>
      </c>
      <c r="BL374" s="19" t="s">
        <v>336</v>
      </c>
      <c r="BM374" s="191" t="s">
        <v>450</v>
      </c>
    </row>
    <row r="375" spans="1:65" s="2" customFormat="1" ht="19.5">
      <c r="A375" s="36"/>
      <c r="B375" s="37"/>
      <c r="C375" s="38"/>
      <c r="D375" s="193" t="s">
        <v>162</v>
      </c>
      <c r="E375" s="38"/>
      <c r="F375" s="194" t="s">
        <v>451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162</v>
      </c>
      <c r="AU375" s="19" t="s">
        <v>81</v>
      </c>
    </row>
    <row r="376" spans="1:65" s="2" customFormat="1">
      <c r="A376" s="36"/>
      <c r="B376" s="37"/>
      <c r="C376" s="38"/>
      <c r="D376" s="198" t="s">
        <v>164</v>
      </c>
      <c r="E376" s="38"/>
      <c r="F376" s="199" t="s">
        <v>452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164</v>
      </c>
      <c r="AU376" s="19" t="s">
        <v>81</v>
      </c>
    </row>
    <row r="377" spans="1:65" s="14" customFormat="1">
      <c r="B377" s="210"/>
      <c r="C377" s="211"/>
      <c r="D377" s="193" t="s">
        <v>166</v>
      </c>
      <c r="E377" s="212" t="s">
        <v>19</v>
      </c>
      <c r="F377" s="213" t="s">
        <v>453</v>
      </c>
      <c r="G377" s="211"/>
      <c r="H377" s="214">
        <v>290.44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166</v>
      </c>
      <c r="AU377" s="220" t="s">
        <v>81</v>
      </c>
      <c r="AV377" s="14" t="s">
        <v>81</v>
      </c>
      <c r="AW377" s="14" t="s">
        <v>33</v>
      </c>
      <c r="AX377" s="14" t="s">
        <v>79</v>
      </c>
      <c r="AY377" s="220" t="s">
        <v>152</v>
      </c>
    </row>
    <row r="378" spans="1:65" s="2" customFormat="1" ht="24.2" customHeight="1">
      <c r="A378" s="36"/>
      <c r="B378" s="37"/>
      <c r="C378" s="180" t="s">
        <v>454</v>
      </c>
      <c r="D378" s="180" t="s">
        <v>155</v>
      </c>
      <c r="E378" s="181" t="s">
        <v>455</v>
      </c>
      <c r="F378" s="182" t="s">
        <v>456</v>
      </c>
      <c r="G378" s="183" t="s">
        <v>327</v>
      </c>
      <c r="H378" s="184">
        <v>51.348999999999997</v>
      </c>
      <c r="I378" s="185"/>
      <c r="J378" s="186">
        <f>ROUND(I378*H378,2)</f>
        <v>0</v>
      </c>
      <c r="K378" s="182" t="s">
        <v>159</v>
      </c>
      <c r="L378" s="41"/>
      <c r="M378" s="187" t="s">
        <v>19</v>
      </c>
      <c r="N378" s="188" t="s">
        <v>43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336</v>
      </c>
      <c r="AT378" s="191" t="s">
        <v>155</v>
      </c>
      <c r="AU378" s="191" t="s">
        <v>81</v>
      </c>
      <c r="AY378" s="19" t="s">
        <v>152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79</v>
      </c>
      <c r="BK378" s="192">
        <f>ROUND(I378*H378,2)</f>
        <v>0</v>
      </c>
      <c r="BL378" s="19" t="s">
        <v>336</v>
      </c>
      <c r="BM378" s="191" t="s">
        <v>457</v>
      </c>
    </row>
    <row r="379" spans="1:65" s="2" customFormat="1" ht="39">
      <c r="A379" s="36"/>
      <c r="B379" s="37"/>
      <c r="C379" s="38"/>
      <c r="D379" s="193" t="s">
        <v>162</v>
      </c>
      <c r="E379" s="38"/>
      <c r="F379" s="194" t="s">
        <v>458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162</v>
      </c>
      <c r="AU379" s="19" t="s">
        <v>81</v>
      </c>
    </row>
    <row r="380" spans="1:65" s="2" customFormat="1">
      <c r="A380" s="36"/>
      <c r="B380" s="37"/>
      <c r="C380" s="38"/>
      <c r="D380" s="198" t="s">
        <v>164</v>
      </c>
      <c r="E380" s="38"/>
      <c r="F380" s="199" t="s">
        <v>459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164</v>
      </c>
      <c r="AU380" s="19" t="s">
        <v>81</v>
      </c>
    </row>
    <row r="381" spans="1:65" s="12" customFormat="1" ht="22.9" customHeight="1">
      <c r="B381" s="164"/>
      <c r="C381" s="165"/>
      <c r="D381" s="166" t="s">
        <v>71</v>
      </c>
      <c r="E381" s="178" t="s">
        <v>460</v>
      </c>
      <c r="F381" s="178" t="s">
        <v>461</v>
      </c>
      <c r="G381" s="165"/>
      <c r="H381" s="165"/>
      <c r="I381" s="168"/>
      <c r="J381" s="179">
        <f>BK381</f>
        <v>0</v>
      </c>
      <c r="K381" s="165"/>
      <c r="L381" s="170"/>
      <c r="M381" s="171"/>
      <c r="N381" s="172"/>
      <c r="O381" s="172"/>
      <c r="P381" s="173">
        <f>SUM(P382:P426)</f>
        <v>0</v>
      </c>
      <c r="Q381" s="172"/>
      <c r="R381" s="173">
        <f>SUM(R382:R426)</f>
        <v>0</v>
      </c>
      <c r="S381" s="172"/>
      <c r="T381" s="174">
        <f>SUM(T382:T426)</f>
        <v>0</v>
      </c>
      <c r="AR381" s="175" t="s">
        <v>81</v>
      </c>
      <c r="AT381" s="176" t="s">
        <v>71</v>
      </c>
      <c r="AU381" s="176" t="s">
        <v>79</v>
      </c>
      <c r="AY381" s="175" t="s">
        <v>152</v>
      </c>
      <c r="BK381" s="177">
        <f>SUM(BK382:BK426)</f>
        <v>0</v>
      </c>
    </row>
    <row r="382" spans="1:65" s="2" customFormat="1" ht="33" customHeight="1">
      <c r="A382" s="36"/>
      <c r="B382" s="37"/>
      <c r="C382" s="180" t="s">
        <v>462</v>
      </c>
      <c r="D382" s="180" t="s">
        <v>155</v>
      </c>
      <c r="E382" s="181" t="s">
        <v>463</v>
      </c>
      <c r="F382" s="182" t="s">
        <v>464</v>
      </c>
      <c r="G382" s="183" t="s">
        <v>465</v>
      </c>
      <c r="H382" s="184">
        <v>22</v>
      </c>
      <c r="I382" s="185"/>
      <c r="J382" s="186">
        <f>ROUND(I382*H382,2)</f>
        <v>0</v>
      </c>
      <c r="K382" s="182" t="s">
        <v>19</v>
      </c>
      <c r="L382" s="41"/>
      <c r="M382" s="187" t="s">
        <v>19</v>
      </c>
      <c r="N382" s="188" t="s">
        <v>43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336</v>
      </c>
      <c r="AT382" s="191" t="s">
        <v>155</v>
      </c>
      <c r="AU382" s="191" t="s">
        <v>81</v>
      </c>
      <c r="AY382" s="19" t="s">
        <v>152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79</v>
      </c>
      <c r="BK382" s="192">
        <f>ROUND(I382*H382,2)</f>
        <v>0</v>
      </c>
      <c r="BL382" s="19" t="s">
        <v>336</v>
      </c>
      <c r="BM382" s="191" t="s">
        <v>466</v>
      </c>
    </row>
    <row r="383" spans="1:65" s="2" customFormat="1" ht="19.5">
      <c r="A383" s="36"/>
      <c r="B383" s="37"/>
      <c r="C383" s="38"/>
      <c r="D383" s="193" t="s">
        <v>162</v>
      </c>
      <c r="E383" s="38"/>
      <c r="F383" s="194" t="s">
        <v>464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162</v>
      </c>
      <c r="AU383" s="19" t="s">
        <v>81</v>
      </c>
    </row>
    <row r="384" spans="1:65" s="2" customFormat="1" ht="409.5">
      <c r="A384" s="36"/>
      <c r="B384" s="37"/>
      <c r="C384" s="38"/>
      <c r="D384" s="193" t="s">
        <v>228</v>
      </c>
      <c r="E384" s="38"/>
      <c r="F384" s="232" t="s">
        <v>467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228</v>
      </c>
      <c r="AU384" s="19" t="s">
        <v>81</v>
      </c>
    </row>
    <row r="385" spans="1:65" s="2" customFormat="1" ht="33" customHeight="1">
      <c r="A385" s="36"/>
      <c r="B385" s="37"/>
      <c r="C385" s="180" t="s">
        <v>382</v>
      </c>
      <c r="D385" s="180" t="s">
        <v>155</v>
      </c>
      <c r="E385" s="181" t="s">
        <v>468</v>
      </c>
      <c r="F385" s="182" t="s">
        <v>469</v>
      </c>
      <c r="G385" s="183" t="s">
        <v>465</v>
      </c>
      <c r="H385" s="184">
        <v>6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43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336</v>
      </c>
      <c r="AT385" s="191" t="s">
        <v>155</v>
      </c>
      <c r="AU385" s="191" t="s">
        <v>81</v>
      </c>
      <c r="AY385" s="19" t="s">
        <v>152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79</v>
      </c>
      <c r="BK385" s="192">
        <f>ROUND(I385*H385,2)</f>
        <v>0</v>
      </c>
      <c r="BL385" s="19" t="s">
        <v>336</v>
      </c>
      <c r="BM385" s="191" t="s">
        <v>470</v>
      </c>
    </row>
    <row r="386" spans="1:65" s="2" customFormat="1" ht="19.5">
      <c r="A386" s="36"/>
      <c r="B386" s="37"/>
      <c r="C386" s="38"/>
      <c r="D386" s="193" t="s">
        <v>162</v>
      </c>
      <c r="E386" s="38"/>
      <c r="F386" s="194" t="s">
        <v>469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162</v>
      </c>
      <c r="AU386" s="19" t="s">
        <v>81</v>
      </c>
    </row>
    <row r="387" spans="1:65" s="2" customFormat="1" ht="409.5">
      <c r="A387" s="36"/>
      <c r="B387" s="37"/>
      <c r="C387" s="38"/>
      <c r="D387" s="193" t="s">
        <v>228</v>
      </c>
      <c r="E387" s="38"/>
      <c r="F387" s="232" t="s">
        <v>471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228</v>
      </c>
      <c r="AU387" s="19" t="s">
        <v>81</v>
      </c>
    </row>
    <row r="388" spans="1:65" s="2" customFormat="1" ht="33" customHeight="1">
      <c r="A388" s="36"/>
      <c r="B388" s="37"/>
      <c r="C388" s="180" t="s">
        <v>472</v>
      </c>
      <c r="D388" s="180" t="s">
        <v>155</v>
      </c>
      <c r="E388" s="181" t="s">
        <v>473</v>
      </c>
      <c r="F388" s="182" t="s">
        <v>474</v>
      </c>
      <c r="G388" s="183" t="s">
        <v>465</v>
      </c>
      <c r="H388" s="184">
        <v>3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43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336</v>
      </c>
      <c r="AT388" s="191" t="s">
        <v>155</v>
      </c>
      <c r="AU388" s="191" t="s">
        <v>81</v>
      </c>
      <c r="AY388" s="19" t="s">
        <v>152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79</v>
      </c>
      <c r="BK388" s="192">
        <f>ROUND(I388*H388,2)</f>
        <v>0</v>
      </c>
      <c r="BL388" s="19" t="s">
        <v>336</v>
      </c>
      <c r="BM388" s="191" t="s">
        <v>475</v>
      </c>
    </row>
    <row r="389" spans="1:65" s="2" customFormat="1" ht="19.5">
      <c r="A389" s="36"/>
      <c r="B389" s="37"/>
      <c r="C389" s="38"/>
      <c r="D389" s="193" t="s">
        <v>162</v>
      </c>
      <c r="E389" s="38"/>
      <c r="F389" s="194" t="s">
        <v>476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162</v>
      </c>
      <c r="AU389" s="19" t="s">
        <v>81</v>
      </c>
    </row>
    <row r="390" spans="1:65" s="2" customFormat="1" ht="409.5">
      <c r="A390" s="36"/>
      <c r="B390" s="37"/>
      <c r="C390" s="38"/>
      <c r="D390" s="193" t="s">
        <v>228</v>
      </c>
      <c r="E390" s="38"/>
      <c r="F390" s="232" t="s">
        <v>477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228</v>
      </c>
      <c r="AU390" s="19" t="s">
        <v>81</v>
      </c>
    </row>
    <row r="391" spans="1:65" s="2" customFormat="1" ht="33" customHeight="1">
      <c r="A391" s="36"/>
      <c r="B391" s="37"/>
      <c r="C391" s="180" t="s">
        <v>478</v>
      </c>
      <c r="D391" s="180" t="s">
        <v>155</v>
      </c>
      <c r="E391" s="181" t="s">
        <v>479</v>
      </c>
      <c r="F391" s="182" t="s">
        <v>464</v>
      </c>
      <c r="G391" s="183" t="s">
        <v>465</v>
      </c>
      <c r="H391" s="184">
        <v>15</v>
      </c>
      <c r="I391" s="185"/>
      <c r="J391" s="186">
        <f>ROUND(I391*H391,2)</f>
        <v>0</v>
      </c>
      <c r="K391" s="182" t="s">
        <v>19</v>
      </c>
      <c r="L391" s="41"/>
      <c r="M391" s="187" t="s">
        <v>19</v>
      </c>
      <c r="N391" s="188" t="s">
        <v>43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336</v>
      </c>
      <c r="AT391" s="191" t="s">
        <v>155</v>
      </c>
      <c r="AU391" s="191" t="s">
        <v>81</v>
      </c>
      <c r="AY391" s="19" t="s">
        <v>152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79</v>
      </c>
      <c r="BK391" s="192">
        <f>ROUND(I391*H391,2)</f>
        <v>0</v>
      </c>
      <c r="BL391" s="19" t="s">
        <v>336</v>
      </c>
      <c r="BM391" s="191" t="s">
        <v>480</v>
      </c>
    </row>
    <row r="392" spans="1:65" s="2" customFormat="1" ht="19.5">
      <c r="A392" s="36"/>
      <c r="B392" s="37"/>
      <c r="C392" s="38"/>
      <c r="D392" s="193" t="s">
        <v>162</v>
      </c>
      <c r="E392" s="38"/>
      <c r="F392" s="194" t="s">
        <v>464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162</v>
      </c>
      <c r="AU392" s="19" t="s">
        <v>81</v>
      </c>
    </row>
    <row r="393" spans="1:65" s="2" customFormat="1" ht="390">
      <c r="A393" s="36"/>
      <c r="B393" s="37"/>
      <c r="C393" s="38"/>
      <c r="D393" s="193" t="s">
        <v>228</v>
      </c>
      <c r="E393" s="38"/>
      <c r="F393" s="232" t="s">
        <v>481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228</v>
      </c>
      <c r="AU393" s="19" t="s">
        <v>81</v>
      </c>
    </row>
    <row r="394" spans="1:65" s="2" customFormat="1" ht="33" customHeight="1">
      <c r="A394" s="36"/>
      <c r="B394" s="37"/>
      <c r="C394" s="180" t="s">
        <v>482</v>
      </c>
      <c r="D394" s="180" t="s">
        <v>155</v>
      </c>
      <c r="E394" s="181" t="s">
        <v>483</v>
      </c>
      <c r="F394" s="182" t="s">
        <v>464</v>
      </c>
      <c r="G394" s="183" t="s">
        <v>465</v>
      </c>
      <c r="H394" s="184">
        <v>6</v>
      </c>
      <c r="I394" s="185"/>
      <c r="J394" s="186">
        <f>ROUND(I394*H394,2)</f>
        <v>0</v>
      </c>
      <c r="K394" s="182" t="s">
        <v>19</v>
      </c>
      <c r="L394" s="41"/>
      <c r="M394" s="187" t="s">
        <v>19</v>
      </c>
      <c r="N394" s="188" t="s">
        <v>43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336</v>
      </c>
      <c r="AT394" s="191" t="s">
        <v>155</v>
      </c>
      <c r="AU394" s="191" t="s">
        <v>81</v>
      </c>
      <c r="AY394" s="19" t="s">
        <v>152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79</v>
      </c>
      <c r="BK394" s="192">
        <f>ROUND(I394*H394,2)</f>
        <v>0</v>
      </c>
      <c r="BL394" s="19" t="s">
        <v>336</v>
      </c>
      <c r="BM394" s="191" t="s">
        <v>484</v>
      </c>
    </row>
    <row r="395" spans="1:65" s="2" customFormat="1" ht="19.5">
      <c r="A395" s="36"/>
      <c r="B395" s="37"/>
      <c r="C395" s="38"/>
      <c r="D395" s="193" t="s">
        <v>162</v>
      </c>
      <c r="E395" s="38"/>
      <c r="F395" s="194" t="s">
        <v>464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162</v>
      </c>
      <c r="AU395" s="19" t="s">
        <v>81</v>
      </c>
    </row>
    <row r="396" spans="1:65" s="2" customFormat="1" ht="390">
      <c r="A396" s="36"/>
      <c r="B396" s="37"/>
      <c r="C396" s="38"/>
      <c r="D396" s="193" t="s">
        <v>228</v>
      </c>
      <c r="E396" s="38"/>
      <c r="F396" s="232" t="s">
        <v>485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228</v>
      </c>
      <c r="AU396" s="19" t="s">
        <v>81</v>
      </c>
    </row>
    <row r="397" spans="1:65" s="2" customFormat="1" ht="33" customHeight="1">
      <c r="A397" s="36"/>
      <c r="B397" s="37"/>
      <c r="C397" s="180" t="s">
        <v>486</v>
      </c>
      <c r="D397" s="180" t="s">
        <v>155</v>
      </c>
      <c r="E397" s="181" t="s">
        <v>487</v>
      </c>
      <c r="F397" s="182" t="s">
        <v>488</v>
      </c>
      <c r="G397" s="183" t="s">
        <v>465</v>
      </c>
      <c r="H397" s="184">
        <v>11</v>
      </c>
      <c r="I397" s="185"/>
      <c r="J397" s="186">
        <f>ROUND(I397*H397,2)</f>
        <v>0</v>
      </c>
      <c r="K397" s="182" t="s">
        <v>19</v>
      </c>
      <c r="L397" s="41"/>
      <c r="M397" s="187" t="s">
        <v>19</v>
      </c>
      <c r="N397" s="188" t="s">
        <v>43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336</v>
      </c>
      <c r="AT397" s="191" t="s">
        <v>155</v>
      </c>
      <c r="AU397" s="191" t="s">
        <v>81</v>
      </c>
      <c r="AY397" s="19" t="s">
        <v>152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79</v>
      </c>
      <c r="BK397" s="192">
        <f>ROUND(I397*H397,2)</f>
        <v>0</v>
      </c>
      <c r="BL397" s="19" t="s">
        <v>336</v>
      </c>
      <c r="BM397" s="191" t="s">
        <v>489</v>
      </c>
    </row>
    <row r="398" spans="1:65" s="2" customFormat="1" ht="19.5">
      <c r="A398" s="36"/>
      <c r="B398" s="37"/>
      <c r="C398" s="38"/>
      <c r="D398" s="193" t="s">
        <v>162</v>
      </c>
      <c r="E398" s="38"/>
      <c r="F398" s="194" t="s">
        <v>490</v>
      </c>
      <c r="G398" s="38"/>
      <c r="H398" s="38"/>
      <c r="I398" s="195"/>
      <c r="J398" s="38"/>
      <c r="K398" s="38"/>
      <c r="L398" s="41"/>
      <c r="M398" s="196"/>
      <c r="N398" s="19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162</v>
      </c>
      <c r="AU398" s="19" t="s">
        <v>81</v>
      </c>
    </row>
    <row r="399" spans="1:65" s="2" customFormat="1" ht="331.5">
      <c r="A399" s="36"/>
      <c r="B399" s="37"/>
      <c r="C399" s="38"/>
      <c r="D399" s="193" t="s">
        <v>228</v>
      </c>
      <c r="E399" s="38"/>
      <c r="F399" s="232" t="s">
        <v>491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228</v>
      </c>
      <c r="AU399" s="19" t="s">
        <v>81</v>
      </c>
    </row>
    <row r="400" spans="1:65" s="2" customFormat="1" ht="33" customHeight="1">
      <c r="A400" s="36"/>
      <c r="B400" s="37"/>
      <c r="C400" s="180" t="s">
        <v>492</v>
      </c>
      <c r="D400" s="180" t="s">
        <v>155</v>
      </c>
      <c r="E400" s="181" t="s">
        <v>493</v>
      </c>
      <c r="F400" s="182" t="s">
        <v>494</v>
      </c>
      <c r="G400" s="183" t="s">
        <v>465</v>
      </c>
      <c r="H400" s="184">
        <v>14</v>
      </c>
      <c r="I400" s="185"/>
      <c r="J400" s="186">
        <f>ROUND(I400*H400,2)</f>
        <v>0</v>
      </c>
      <c r="K400" s="182" t="s">
        <v>19</v>
      </c>
      <c r="L400" s="41"/>
      <c r="M400" s="187" t="s">
        <v>19</v>
      </c>
      <c r="N400" s="188" t="s">
        <v>43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336</v>
      </c>
      <c r="AT400" s="191" t="s">
        <v>155</v>
      </c>
      <c r="AU400" s="191" t="s">
        <v>81</v>
      </c>
      <c r="AY400" s="19" t="s">
        <v>152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79</v>
      </c>
      <c r="BK400" s="192">
        <f>ROUND(I400*H400,2)</f>
        <v>0</v>
      </c>
      <c r="BL400" s="19" t="s">
        <v>336</v>
      </c>
      <c r="BM400" s="191" t="s">
        <v>495</v>
      </c>
    </row>
    <row r="401" spans="1:65" s="2" customFormat="1" ht="19.5">
      <c r="A401" s="36"/>
      <c r="B401" s="37"/>
      <c r="C401" s="38"/>
      <c r="D401" s="193" t="s">
        <v>162</v>
      </c>
      <c r="E401" s="38"/>
      <c r="F401" s="194" t="s">
        <v>496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162</v>
      </c>
      <c r="AU401" s="19" t="s">
        <v>81</v>
      </c>
    </row>
    <row r="402" spans="1:65" s="2" customFormat="1" ht="380.25">
      <c r="A402" s="36"/>
      <c r="B402" s="37"/>
      <c r="C402" s="38"/>
      <c r="D402" s="193" t="s">
        <v>228</v>
      </c>
      <c r="E402" s="38"/>
      <c r="F402" s="232" t="s">
        <v>497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228</v>
      </c>
      <c r="AU402" s="19" t="s">
        <v>81</v>
      </c>
    </row>
    <row r="403" spans="1:65" s="2" customFormat="1" ht="33" customHeight="1">
      <c r="A403" s="36"/>
      <c r="B403" s="37"/>
      <c r="C403" s="180" t="s">
        <v>498</v>
      </c>
      <c r="D403" s="180" t="s">
        <v>155</v>
      </c>
      <c r="E403" s="181" t="s">
        <v>499</v>
      </c>
      <c r="F403" s="182" t="s">
        <v>500</v>
      </c>
      <c r="G403" s="183" t="s">
        <v>465</v>
      </c>
      <c r="H403" s="184">
        <v>2</v>
      </c>
      <c r="I403" s="185"/>
      <c r="J403" s="186">
        <f>ROUND(I403*H403,2)</f>
        <v>0</v>
      </c>
      <c r="K403" s="182" t="s">
        <v>19</v>
      </c>
      <c r="L403" s="41"/>
      <c r="M403" s="187" t="s">
        <v>19</v>
      </c>
      <c r="N403" s="188" t="s">
        <v>43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336</v>
      </c>
      <c r="AT403" s="191" t="s">
        <v>155</v>
      </c>
      <c r="AU403" s="191" t="s">
        <v>81</v>
      </c>
      <c r="AY403" s="19" t="s">
        <v>152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79</v>
      </c>
      <c r="BK403" s="192">
        <f>ROUND(I403*H403,2)</f>
        <v>0</v>
      </c>
      <c r="BL403" s="19" t="s">
        <v>336</v>
      </c>
      <c r="BM403" s="191" t="s">
        <v>501</v>
      </c>
    </row>
    <row r="404" spans="1:65" s="2" customFormat="1" ht="19.5">
      <c r="A404" s="36"/>
      <c r="B404" s="37"/>
      <c r="C404" s="38"/>
      <c r="D404" s="193" t="s">
        <v>162</v>
      </c>
      <c r="E404" s="38"/>
      <c r="F404" s="194" t="s">
        <v>502</v>
      </c>
      <c r="G404" s="38"/>
      <c r="H404" s="38"/>
      <c r="I404" s="195"/>
      <c r="J404" s="38"/>
      <c r="K404" s="38"/>
      <c r="L404" s="41"/>
      <c r="M404" s="196"/>
      <c r="N404" s="197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162</v>
      </c>
      <c r="AU404" s="19" t="s">
        <v>81</v>
      </c>
    </row>
    <row r="405" spans="1:65" s="2" customFormat="1" ht="370.5">
      <c r="A405" s="36"/>
      <c r="B405" s="37"/>
      <c r="C405" s="38"/>
      <c r="D405" s="193" t="s">
        <v>228</v>
      </c>
      <c r="E405" s="38"/>
      <c r="F405" s="232" t="s">
        <v>503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228</v>
      </c>
      <c r="AU405" s="19" t="s">
        <v>81</v>
      </c>
    </row>
    <row r="406" spans="1:65" s="2" customFormat="1" ht="33" customHeight="1">
      <c r="A406" s="36"/>
      <c r="B406" s="37"/>
      <c r="C406" s="180" t="s">
        <v>504</v>
      </c>
      <c r="D406" s="180" t="s">
        <v>155</v>
      </c>
      <c r="E406" s="181" t="s">
        <v>505</v>
      </c>
      <c r="F406" s="182" t="s">
        <v>506</v>
      </c>
      <c r="G406" s="183" t="s">
        <v>465</v>
      </c>
      <c r="H406" s="184">
        <v>3</v>
      </c>
      <c r="I406" s="185"/>
      <c r="J406" s="186">
        <f>ROUND(I406*H406,2)</f>
        <v>0</v>
      </c>
      <c r="K406" s="182" t="s">
        <v>19</v>
      </c>
      <c r="L406" s="41"/>
      <c r="M406" s="187" t="s">
        <v>19</v>
      </c>
      <c r="N406" s="188" t="s">
        <v>43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336</v>
      </c>
      <c r="AT406" s="191" t="s">
        <v>155</v>
      </c>
      <c r="AU406" s="191" t="s">
        <v>81</v>
      </c>
      <c r="AY406" s="19" t="s">
        <v>152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79</v>
      </c>
      <c r="BK406" s="192">
        <f>ROUND(I406*H406,2)</f>
        <v>0</v>
      </c>
      <c r="BL406" s="19" t="s">
        <v>336</v>
      </c>
      <c r="BM406" s="191" t="s">
        <v>507</v>
      </c>
    </row>
    <row r="407" spans="1:65" s="2" customFormat="1" ht="19.5">
      <c r="A407" s="36"/>
      <c r="B407" s="37"/>
      <c r="C407" s="38"/>
      <c r="D407" s="193" t="s">
        <v>162</v>
      </c>
      <c r="E407" s="38"/>
      <c r="F407" s="194" t="s">
        <v>508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162</v>
      </c>
      <c r="AU407" s="19" t="s">
        <v>81</v>
      </c>
    </row>
    <row r="408" spans="1:65" s="2" customFormat="1" ht="390">
      <c r="A408" s="36"/>
      <c r="B408" s="37"/>
      <c r="C408" s="38"/>
      <c r="D408" s="193" t="s">
        <v>228</v>
      </c>
      <c r="E408" s="38"/>
      <c r="F408" s="232" t="s">
        <v>509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228</v>
      </c>
      <c r="AU408" s="19" t="s">
        <v>81</v>
      </c>
    </row>
    <row r="409" spans="1:65" s="2" customFormat="1" ht="33" customHeight="1">
      <c r="A409" s="36"/>
      <c r="B409" s="37"/>
      <c r="C409" s="180" t="s">
        <v>510</v>
      </c>
      <c r="D409" s="180" t="s">
        <v>155</v>
      </c>
      <c r="E409" s="181" t="s">
        <v>511</v>
      </c>
      <c r="F409" s="182" t="s">
        <v>512</v>
      </c>
      <c r="G409" s="183" t="s">
        <v>465</v>
      </c>
      <c r="H409" s="184">
        <v>1</v>
      </c>
      <c r="I409" s="185"/>
      <c r="J409" s="186">
        <f>ROUND(I409*H409,2)</f>
        <v>0</v>
      </c>
      <c r="K409" s="182" t="s">
        <v>19</v>
      </c>
      <c r="L409" s="41"/>
      <c r="M409" s="187" t="s">
        <v>19</v>
      </c>
      <c r="N409" s="188" t="s">
        <v>43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336</v>
      </c>
      <c r="AT409" s="191" t="s">
        <v>155</v>
      </c>
      <c r="AU409" s="191" t="s">
        <v>81</v>
      </c>
      <c r="AY409" s="19" t="s">
        <v>152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79</v>
      </c>
      <c r="BK409" s="192">
        <f>ROUND(I409*H409,2)</f>
        <v>0</v>
      </c>
      <c r="BL409" s="19" t="s">
        <v>336</v>
      </c>
      <c r="BM409" s="191" t="s">
        <v>513</v>
      </c>
    </row>
    <row r="410" spans="1:65" s="2" customFormat="1" ht="19.5">
      <c r="A410" s="36"/>
      <c r="B410" s="37"/>
      <c r="C410" s="38"/>
      <c r="D410" s="193" t="s">
        <v>162</v>
      </c>
      <c r="E410" s="38"/>
      <c r="F410" s="194" t="s">
        <v>514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162</v>
      </c>
      <c r="AU410" s="19" t="s">
        <v>81</v>
      </c>
    </row>
    <row r="411" spans="1:65" s="2" customFormat="1" ht="341.25">
      <c r="A411" s="36"/>
      <c r="B411" s="37"/>
      <c r="C411" s="38"/>
      <c r="D411" s="193" t="s">
        <v>228</v>
      </c>
      <c r="E411" s="38"/>
      <c r="F411" s="232" t="s">
        <v>515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228</v>
      </c>
      <c r="AU411" s="19" t="s">
        <v>81</v>
      </c>
    </row>
    <row r="412" spans="1:65" s="2" customFormat="1" ht="24.2" customHeight="1">
      <c r="A412" s="36"/>
      <c r="B412" s="37"/>
      <c r="C412" s="180" t="s">
        <v>516</v>
      </c>
      <c r="D412" s="180" t="s">
        <v>155</v>
      </c>
      <c r="E412" s="181" t="s">
        <v>517</v>
      </c>
      <c r="F412" s="182" t="s">
        <v>518</v>
      </c>
      <c r="G412" s="183" t="s">
        <v>465</v>
      </c>
      <c r="H412" s="184">
        <v>2</v>
      </c>
      <c r="I412" s="185"/>
      <c r="J412" s="186">
        <f>ROUND(I412*H412,2)</f>
        <v>0</v>
      </c>
      <c r="K412" s="182" t="s">
        <v>19</v>
      </c>
      <c r="L412" s="41"/>
      <c r="M412" s="187" t="s">
        <v>19</v>
      </c>
      <c r="N412" s="188" t="s">
        <v>43</v>
      </c>
      <c r="O412" s="66"/>
      <c r="P412" s="189">
        <f>O412*H412</f>
        <v>0</v>
      </c>
      <c r="Q412" s="189">
        <v>0</v>
      </c>
      <c r="R412" s="189">
        <f>Q412*H412</f>
        <v>0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336</v>
      </c>
      <c r="AT412" s="191" t="s">
        <v>155</v>
      </c>
      <c r="AU412" s="191" t="s">
        <v>81</v>
      </c>
      <c r="AY412" s="19" t="s">
        <v>152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79</v>
      </c>
      <c r="BK412" s="192">
        <f>ROUND(I412*H412,2)</f>
        <v>0</v>
      </c>
      <c r="BL412" s="19" t="s">
        <v>336</v>
      </c>
      <c r="BM412" s="191" t="s">
        <v>519</v>
      </c>
    </row>
    <row r="413" spans="1:65" s="2" customFormat="1" ht="19.5">
      <c r="A413" s="36"/>
      <c r="B413" s="37"/>
      <c r="C413" s="38"/>
      <c r="D413" s="193" t="s">
        <v>162</v>
      </c>
      <c r="E413" s="38"/>
      <c r="F413" s="194" t="s">
        <v>518</v>
      </c>
      <c r="G413" s="38"/>
      <c r="H413" s="38"/>
      <c r="I413" s="195"/>
      <c r="J413" s="38"/>
      <c r="K413" s="38"/>
      <c r="L413" s="41"/>
      <c r="M413" s="196"/>
      <c r="N413" s="19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162</v>
      </c>
      <c r="AU413" s="19" t="s">
        <v>81</v>
      </c>
    </row>
    <row r="414" spans="1:65" s="2" customFormat="1" ht="312">
      <c r="A414" s="36"/>
      <c r="B414" s="37"/>
      <c r="C414" s="38"/>
      <c r="D414" s="193" t="s">
        <v>228</v>
      </c>
      <c r="E414" s="38"/>
      <c r="F414" s="232" t="s">
        <v>520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228</v>
      </c>
      <c r="AU414" s="19" t="s">
        <v>81</v>
      </c>
    </row>
    <row r="415" spans="1:65" s="2" customFormat="1" ht="24.2" customHeight="1">
      <c r="A415" s="36"/>
      <c r="B415" s="37"/>
      <c r="C415" s="180" t="s">
        <v>521</v>
      </c>
      <c r="D415" s="180" t="s">
        <v>155</v>
      </c>
      <c r="E415" s="181" t="s">
        <v>522</v>
      </c>
      <c r="F415" s="182" t="s">
        <v>523</v>
      </c>
      <c r="G415" s="183" t="s">
        <v>465</v>
      </c>
      <c r="H415" s="184">
        <v>3</v>
      </c>
      <c r="I415" s="185"/>
      <c r="J415" s="186">
        <f>ROUND(I415*H415,2)</f>
        <v>0</v>
      </c>
      <c r="K415" s="182" t="s">
        <v>19</v>
      </c>
      <c r="L415" s="41"/>
      <c r="M415" s="187" t="s">
        <v>19</v>
      </c>
      <c r="N415" s="188" t="s">
        <v>43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336</v>
      </c>
      <c r="AT415" s="191" t="s">
        <v>155</v>
      </c>
      <c r="AU415" s="191" t="s">
        <v>81</v>
      </c>
      <c r="AY415" s="19" t="s">
        <v>152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79</v>
      </c>
      <c r="BK415" s="192">
        <f>ROUND(I415*H415,2)</f>
        <v>0</v>
      </c>
      <c r="BL415" s="19" t="s">
        <v>336</v>
      </c>
      <c r="BM415" s="191" t="s">
        <v>524</v>
      </c>
    </row>
    <row r="416" spans="1:65" s="2" customFormat="1" ht="19.5">
      <c r="A416" s="36"/>
      <c r="B416" s="37"/>
      <c r="C416" s="38"/>
      <c r="D416" s="193" t="s">
        <v>162</v>
      </c>
      <c r="E416" s="38"/>
      <c r="F416" s="194" t="s">
        <v>525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162</v>
      </c>
      <c r="AU416" s="19" t="s">
        <v>81</v>
      </c>
    </row>
    <row r="417" spans="1:65" s="2" customFormat="1" ht="390">
      <c r="A417" s="36"/>
      <c r="B417" s="37"/>
      <c r="C417" s="38"/>
      <c r="D417" s="193" t="s">
        <v>228</v>
      </c>
      <c r="E417" s="38"/>
      <c r="F417" s="232" t="s">
        <v>526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228</v>
      </c>
      <c r="AU417" s="19" t="s">
        <v>81</v>
      </c>
    </row>
    <row r="418" spans="1:65" s="2" customFormat="1" ht="24.2" customHeight="1">
      <c r="A418" s="36"/>
      <c r="B418" s="37"/>
      <c r="C418" s="180" t="s">
        <v>527</v>
      </c>
      <c r="D418" s="180" t="s">
        <v>155</v>
      </c>
      <c r="E418" s="181" t="s">
        <v>528</v>
      </c>
      <c r="F418" s="182" t="s">
        <v>529</v>
      </c>
      <c r="G418" s="183" t="s">
        <v>465</v>
      </c>
      <c r="H418" s="184">
        <v>1</v>
      </c>
      <c r="I418" s="185"/>
      <c r="J418" s="186">
        <f>ROUND(I418*H418,2)</f>
        <v>0</v>
      </c>
      <c r="K418" s="182" t="s">
        <v>19</v>
      </c>
      <c r="L418" s="41"/>
      <c r="M418" s="187" t="s">
        <v>19</v>
      </c>
      <c r="N418" s="188" t="s">
        <v>43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336</v>
      </c>
      <c r="AT418" s="191" t="s">
        <v>155</v>
      </c>
      <c r="AU418" s="191" t="s">
        <v>81</v>
      </c>
      <c r="AY418" s="19" t="s">
        <v>152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79</v>
      </c>
      <c r="BK418" s="192">
        <f>ROUND(I418*H418,2)</f>
        <v>0</v>
      </c>
      <c r="BL418" s="19" t="s">
        <v>336</v>
      </c>
      <c r="BM418" s="191" t="s">
        <v>530</v>
      </c>
    </row>
    <row r="419" spans="1:65" s="2" customFormat="1" ht="19.5">
      <c r="A419" s="36"/>
      <c r="B419" s="37"/>
      <c r="C419" s="38"/>
      <c r="D419" s="193" t="s">
        <v>162</v>
      </c>
      <c r="E419" s="38"/>
      <c r="F419" s="194" t="s">
        <v>531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162</v>
      </c>
      <c r="AU419" s="19" t="s">
        <v>81</v>
      </c>
    </row>
    <row r="420" spans="1:65" s="2" customFormat="1" ht="390">
      <c r="A420" s="36"/>
      <c r="B420" s="37"/>
      <c r="C420" s="38"/>
      <c r="D420" s="193" t="s">
        <v>228</v>
      </c>
      <c r="E420" s="38"/>
      <c r="F420" s="232" t="s">
        <v>532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228</v>
      </c>
      <c r="AU420" s="19" t="s">
        <v>81</v>
      </c>
    </row>
    <row r="421" spans="1:65" s="2" customFormat="1" ht="33" customHeight="1">
      <c r="A421" s="36"/>
      <c r="B421" s="37"/>
      <c r="C421" s="180" t="s">
        <v>533</v>
      </c>
      <c r="D421" s="180" t="s">
        <v>155</v>
      </c>
      <c r="E421" s="181" t="s">
        <v>534</v>
      </c>
      <c r="F421" s="182" t="s">
        <v>488</v>
      </c>
      <c r="G421" s="183" t="s">
        <v>465</v>
      </c>
      <c r="H421" s="184">
        <v>8</v>
      </c>
      <c r="I421" s="185"/>
      <c r="J421" s="186">
        <f>ROUND(I421*H421,2)</f>
        <v>0</v>
      </c>
      <c r="K421" s="182" t="s">
        <v>19</v>
      </c>
      <c r="L421" s="41"/>
      <c r="M421" s="187" t="s">
        <v>19</v>
      </c>
      <c r="N421" s="188" t="s">
        <v>43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336</v>
      </c>
      <c r="AT421" s="191" t="s">
        <v>155</v>
      </c>
      <c r="AU421" s="191" t="s">
        <v>81</v>
      </c>
      <c r="AY421" s="19" t="s">
        <v>152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79</v>
      </c>
      <c r="BK421" s="192">
        <f>ROUND(I421*H421,2)</f>
        <v>0</v>
      </c>
      <c r="BL421" s="19" t="s">
        <v>336</v>
      </c>
      <c r="BM421" s="191" t="s">
        <v>535</v>
      </c>
    </row>
    <row r="422" spans="1:65" s="2" customFormat="1" ht="19.5">
      <c r="A422" s="36"/>
      <c r="B422" s="37"/>
      <c r="C422" s="38"/>
      <c r="D422" s="193" t="s">
        <v>162</v>
      </c>
      <c r="E422" s="38"/>
      <c r="F422" s="194" t="s">
        <v>490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162</v>
      </c>
      <c r="AU422" s="19" t="s">
        <v>81</v>
      </c>
    </row>
    <row r="423" spans="1:65" s="2" customFormat="1" ht="370.5">
      <c r="A423" s="36"/>
      <c r="B423" s="37"/>
      <c r="C423" s="38"/>
      <c r="D423" s="193" t="s">
        <v>228</v>
      </c>
      <c r="E423" s="38"/>
      <c r="F423" s="232" t="s">
        <v>536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228</v>
      </c>
      <c r="AU423" s="19" t="s">
        <v>81</v>
      </c>
    </row>
    <row r="424" spans="1:65" s="2" customFormat="1" ht="33" customHeight="1">
      <c r="A424" s="36"/>
      <c r="B424" s="37"/>
      <c r="C424" s="180" t="s">
        <v>537</v>
      </c>
      <c r="D424" s="180" t="s">
        <v>155</v>
      </c>
      <c r="E424" s="181" t="s">
        <v>538</v>
      </c>
      <c r="F424" s="182" t="s">
        <v>539</v>
      </c>
      <c r="G424" s="183" t="s">
        <v>465</v>
      </c>
      <c r="H424" s="184">
        <v>1</v>
      </c>
      <c r="I424" s="185"/>
      <c r="J424" s="186">
        <f>ROUND(I424*H424,2)</f>
        <v>0</v>
      </c>
      <c r="K424" s="182" t="s">
        <v>19</v>
      </c>
      <c r="L424" s="41"/>
      <c r="M424" s="187" t="s">
        <v>19</v>
      </c>
      <c r="N424" s="188" t="s">
        <v>43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336</v>
      </c>
      <c r="AT424" s="191" t="s">
        <v>155</v>
      </c>
      <c r="AU424" s="191" t="s">
        <v>81</v>
      </c>
      <c r="AY424" s="19" t="s">
        <v>152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79</v>
      </c>
      <c r="BK424" s="192">
        <f>ROUND(I424*H424,2)</f>
        <v>0</v>
      </c>
      <c r="BL424" s="19" t="s">
        <v>336</v>
      </c>
      <c r="BM424" s="191" t="s">
        <v>540</v>
      </c>
    </row>
    <row r="425" spans="1:65" s="2" customFormat="1" ht="19.5">
      <c r="A425" s="36"/>
      <c r="B425" s="37"/>
      <c r="C425" s="38"/>
      <c r="D425" s="193" t="s">
        <v>162</v>
      </c>
      <c r="E425" s="38"/>
      <c r="F425" s="194" t="s">
        <v>541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162</v>
      </c>
      <c r="AU425" s="19" t="s">
        <v>81</v>
      </c>
    </row>
    <row r="426" spans="1:65" s="2" customFormat="1" ht="370.5">
      <c r="A426" s="36"/>
      <c r="B426" s="37"/>
      <c r="C426" s="38"/>
      <c r="D426" s="193" t="s">
        <v>228</v>
      </c>
      <c r="E426" s="38"/>
      <c r="F426" s="232" t="s">
        <v>542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228</v>
      </c>
      <c r="AU426" s="19" t="s">
        <v>81</v>
      </c>
    </row>
    <row r="427" spans="1:65" s="12" customFormat="1" ht="22.9" customHeight="1">
      <c r="B427" s="164"/>
      <c r="C427" s="165"/>
      <c r="D427" s="166" t="s">
        <v>71</v>
      </c>
      <c r="E427" s="178" t="s">
        <v>543</v>
      </c>
      <c r="F427" s="178" t="s">
        <v>544</v>
      </c>
      <c r="G427" s="165"/>
      <c r="H427" s="165"/>
      <c r="I427" s="168"/>
      <c r="J427" s="179">
        <f>BK427</f>
        <v>0</v>
      </c>
      <c r="K427" s="165"/>
      <c r="L427" s="170"/>
      <c r="M427" s="171"/>
      <c r="N427" s="172"/>
      <c r="O427" s="172"/>
      <c r="P427" s="173">
        <f>SUM(P428:P439)</f>
        <v>0</v>
      </c>
      <c r="Q427" s="172"/>
      <c r="R427" s="173">
        <f>SUM(R428:R439)</f>
        <v>0</v>
      </c>
      <c r="S427" s="172"/>
      <c r="T427" s="174">
        <f>SUM(T428:T439)</f>
        <v>0</v>
      </c>
      <c r="AR427" s="175" t="s">
        <v>81</v>
      </c>
      <c r="AT427" s="176" t="s">
        <v>71</v>
      </c>
      <c r="AU427" s="176" t="s">
        <v>79</v>
      </c>
      <c r="AY427" s="175" t="s">
        <v>152</v>
      </c>
      <c r="BK427" s="177">
        <f>SUM(BK428:BK439)</f>
        <v>0</v>
      </c>
    </row>
    <row r="428" spans="1:65" s="2" customFormat="1" ht="37.9" customHeight="1">
      <c r="A428" s="36"/>
      <c r="B428" s="37"/>
      <c r="C428" s="180" t="s">
        <v>545</v>
      </c>
      <c r="D428" s="180" t="s">
        <v>155</v>
      </c>
      <c r="E428" s="181" t="s">
        <v>546</v>
      </c>
      <c r="F428" s="182" t="s">
        <v>547</v>
      </c>
      <c r="G428" s="183" t="s">
        <v>465</v>
      </c>
      <c r="H428" s="184">
        <v>10</v>
      </c>
      <c r="I428" s="185"/>
      <c r="J428" s="186">
        <f>ROUND(I428*H428,2)</f>
        <v>0</v>
      </c>
      <c r="K428" s="182" t="s">
        <v>19</v>
      </c>
      <c r="L428" s="41"/>
      <c r="M428" s="187" t="s">
        <v>19</v>
      </c>
      <c r="N428" s="188" t="s">
        <v>43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336</v>
      </c>
      <c r="AT428" s="191" t="s">
        <v>155</v>
      </c>
      <c r="AU428" s="191" t="s">
        <v>81</v>
      </c>
      <c r="AY428" s="19" t="s">
        <v>152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79</v>
      </c>
      <c r="BK428" s="192">
        <f>ROUND(I428*H428,2)</f>
        <v>0</v>
      </c>
      <c r="BL428" s="19" t="s">
        <v>336</v>
      </c>
      <c r="BM428" s="191" t="s">
        <v>548</v>
      </c>
    </row>
    <row r="429" spans="1:65" s="2" customFormat="1" ht="19.5">
      <c r="A429" s="36"/>
      <c r="B429" s="37"/>
      <c r="C429" s="38"/>
      <c r="D429" s="193" t="s">
        <v>162</v>
      </c>
      <c r="E429" s="38"/>
      <c r="F429" s="194" t="s">
        <v>549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162</v>
      </c>
      <c r="AU429" s="19" t="s">
        <v>81</v>
      </c>
    </row>
    <row r="430" spans="1:65" s="2" customFormat="1" ht="409.5">
      <c r="A430" s="36"/>
      <c r="B430" s="37"/>
      <c r="C430" s="38"/>
      <c r="D430" s="193" t="s">
        <v>228</v>
      </c>
      <c r="E430" s="38"/>
      <c r="F430" s="232" t="s">
        <v>550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228</v>
      </c>
      <c r="AU430" s="19" t="s">
        <v>81</v>
      </c>
    </row>
    <row r="431" spans="1:65" s="2" customFormat="1" ht="37.9" customHeight="1">
      <c r="A431" s="36"/>
      <c r="B431" s="37"/>
      <c r="C431" s="180" t="s">
        <v>551</v>
      </c>
      <c r="D431" s="180" t="s">
        <v>155</v>
      </c>
      <c r="E431" s="181" t="s">
        <v>552</v>
      </c>
      <c r="F431" s="182" t="s">
        <v>553</v>
      </c>
      <c r="G431" s="183" t="s">
        <v>465</v>
      </c>
      <c r="H431" s="184">
        <v>1</v>
      </c>
      <c r="I431" s="185"/>
      <c r="J431" s="186">
        <f>ROUND(I431*H431,2)</f>
        <v>0</v>
      </c>
      <c r="K431" s="182" t="s">
        <v>19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336</v>
      </c>
      <c r="AT431" s="191" t="s">
        <v>155</v>
      </c>
      <c r="AU431" s="191" t="s">
        <v>81</v>
      </c>
      <c r="AY431" s="19" t="s">
        <v>152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79</v>
      </c>
      <c r="BK431" s="192">
        <f>ROUND(I431*H431,2)</f>
        <v>0</v>
      </c>
      <c r="BL431" s="19" t="s">
        <v>336</v>
      </c>
      <c r="BM431" s="191" t="s">
        <v>554</v>
      </c>
    </row>
    <row r="432" spans="1:65" s="2" customFormat="1" ht="19.5">
      <c r="A432" s="36"/>
      <c r="B432" s="37"/>
      <c r="C432" s="38"/>
      <c r="D432" s="193" t="s">
        <v>162</v>
      </c>
      <c r="E432" s="38"/>
      <c r="F432" s="194" t="s">
        <v>553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162</v>
      </c>
      <c r="AU432" s="19" t="s">
        <v>81</v>
      </c>
    </row>
    <row r="433" spans="1:65" s="2" customFormat="1" ht="409.5">
      <c r="A433" s="36"/>
      <c r="B433" s="37"/>
      <c r="C433" s="38"/>
      <c r="D433" s="193" t="s">
        <v>228</v>
      </c>
      <c r="E433" s="38"/>
      <c r="F433" s="232" t="s">
        <v>555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228</v>
      </c>
      <c r="AU433" s="19" t="s">
        <v>81</v>
      </c>
    </row>
    <row r="434" spans="1:65" s="2" customFormat="1" ht="37.9" customHeight="1">
      <c r="A434" s="36"/>
      <c r="B434" s="37"/>
      <c r="C434" s="180" t="s">
        <v>556</v>
      </c>
      <c r="D434" s="180" t="s">
        <v>155</v>
      </c>
      <c r="E434" s="181" t="s">
        <v>557</v>
      </c>
      <c r="F434" s="182" t="s">
        <v>558</v>
      </c>
      <c r="G434" s="183" t="s">
        <v>465</v>
      </c>
      <c r="H434" s="184">
        <v>22</v>
      </c>
      <c r="I434" s="185"/>
      <c r="J434" s="186">
        <f>ROUND(I434*H434,2)</f>
        <v>0</v>
      </c>
      <c r="K434" s="182" t="s">
        <v>19</v>
      </c>
      <c r="L434" s="41"/>
      <c r="M434" s="187" t="s">
        <v>19</v>
      </c>
      <c r="N434" s="188" t="s">
        <v>43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336</v>
      </c>
      <c r="AT434" s="191" t="s">
        <v>155</v>
      </c>
      <c r="AU434" s="191" t="s">
        <v>81</v>
      </c>
      <c r="AY434" s="19" t="s">
        <v>152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79</v>
      </c>
      <c r="BK434" s="192">
        <f>ROUND(I434*H434,2)</f>
        <v>0</v>
      </c>
      <c r="BL434" s="19" t="s">
        <v>336</v>
      </c>
      <c r="BM434" s="191" t="s">
        <v>559</v>
      </c>
    </row>
    <row r="435" spans="1:65" s="2" customFormat="1" ht="19.5">
      <c r="A435" s="36"/>
      <c r="B435" s="37"/>
      <c r="C435" s="38"/>
      <c r="D435" s="193" t="s">
        <v>162</v>
      </c>
      <c r="E435" s="38"/>
      <c r="F435" s="194" t="s">
        <v>558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162</v>
      </c>
      <c r="AU435" s="19" t="s">
        <v>81</v>
      </c>
    </row>
    <row r="436" spans="1:65" s="2" customFormat="1" ht="409.5">
      <c r="A436" s="36"/>
      <c r="B436" s="37"/>
      <c r="C436" s="38"/>
      <c r="D436" s="193" t="s">
        <v>228</v>
      </c>
      <c r="E436" s="38"/>
      <c r="F436" s="232" t="s">
        <v>560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228</v>
      </c>
      <c r="AU436" s="19" t="s">
        <v>81</v>
      </c>
    </row>
    <row r="437" spans="1:65" s="2" customFormat="1" ht="37.9" customHeight="1">
      <c r="A437" s="36"/>
      <c r="B437" s="37"/>
      <c r="C437" s="180" t="s">
        <v>561</v>
      </c>
      <c r="D437" s="180" t="s">
        <v>155</v>
      </c>
      <c r="E437" s="181" t="s">
        <v>562</v>
      </c>
      <c r="F437" s="182" t="s">
        <v>563</v>
      </c>
      <c r="G437" s="183" t="s">
        <v>465</v>
      </c>
      <c r="H437" s="184">
        <v>1</v>
      </c>
      <c r="I437" s="185"/>
      <c r="J437" s="186">
        <f>ROUND(I437*H437,2)</f>
        <v>0</v>
      </c>
      <c r="K437" s="182" t="s">
        <v>19</v>
      </c>
      <c r="L437" s="41"/>
      <c r="M437" s="187" t="s">
        <v>19</v>
      </c>
      <c r="N437" s="188" t="s">
        <v>43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336</v>
      </c>
      <c r="AT437" s="191" t="s">
        <v>155</v>
      </c>
      <c r="AU437" s="191" t="s">
        <v>81</v>
      </c>
      <c r="AY437" s="19" t="s">
        <v>152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79</v>
      </c>
      <c r="BK437" s="192">
        <f>ROUND(I437*H437,2)</f>
        <v>0</v>
      </c>
      <c r="BL437" s="19" t="s">
        <v>336</v>
      </c>
      <c r="BM437" s="191" t="s">
        <v>564</v>
      </c>
    </row>
    <row r="438" spans="1:65" s="2" customFormat="1" ht="19.5">
      <c r="A438" s="36"/>
      <c r="B438" s="37"/>
      <c r="C438" s="38"/>
      <c r="D438" s="193" t="s">
        <v>162</v>
      </c>
      <c r="E438" s="38"/>
      <c r="F438" s="194" t="s">
        <v>563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162</v>
      </c>
      <c r="AU438" s="19" t="s">
        <v>81</v>
      </c>
    </row>
    <row r="439" spans="1:65" s="2" customFormat="1" ht="409.5">
      <c r="A439" s="36"/>
      <c r="B439" s="37"/>
      <c r="C439" s="38"/>
      <c r="D439" s="193" t="s">
        <v>228</v>
      </c>
      <c r="E439" s="38"/>
      <c r="F439" s="232" t="s">
        <v>565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228</v>
      </c>
      <c r="AU439" s="19" t="s">
        <v>81</v>
      </c>
    </row>
    <row r="440" spans="1:65" s="12" customFormat="1" ht="22.9" customHeight="1">
      <c r="B440" s="164"/>
      <c r="C440" s="165"/>
      <c r="D440" s="166" t="s">
        <v>71</v>
      </c>
      <c r="E440" s="178" t="s">
        <v>566</v>
      </c>
      <c r="F440" s="178" t="s">
        <v>567</v>
      </c>
      <c r="G440" s="165"/>
      <c r="H440" s="165"/>
      <c r="I440" s="168"/>
      <c r="J440" s="179">
        <f>BK440</f>
        <v>0</v>
      </c>
      <c r="K440" s="165"/>
      <c r="L440" s="170"/>
      <c r="M440" s="171"/>
      <c r="N440" s="172"/>
      <c r="O440" s="172"/>
      <c r="P440" s="173">
        <f>SUM(P441:P445)</f>
        <v>0</v>
      </c>
      <c r="Q440" s="172"/>
      <c r="R440" s="173">
        <f>SUM(R441:R445)</f>
        <v>0</v>
      </c>
      <c r="S440" s="172"/>
      <c r="T440" s="174">
        <f>SUM(T441:T445)</f>
        <v>100.73966249999999</v>
      </c>
      <c r="AR440" s="175" t="s">
        <v>81</v>
      </c>
      <c r="AT440" s="176" t="s">
        <v>71</v>
      </c>
      <c r="AU440" s="176" t="s">
        <v>79</v>
      </c>
      <c r="AY440" s="175" t="s">
        <v>152</v>
      </c>
      <c r="BK440" s="177">
        <f>SUM(BK441:BK445)</f>
        <v>0</v>
      </c>
    </row>
    <row r="441" spans="1:65" s="2" customFormat="1" ht="24.2" customHeight="1">
      <c r="A441" s="36"/>
      <c r="B441" s="37"/>
      <c r="C441" s="180" t="s">
        <v>568</v>
      </c>
      <c r="D441" s="180" t="s">
        <v>155</v>
      </c>
      <c r="E441" s="181" t="s">
        <v>569</v>
      </c>
      <c r="F441" s="182" t="s">
        <v>570</v>
      </c>
      <c r="G441" s="183" t="s">
        <v>158</v>
      </c>
      <c r="H441" s="184">
        <v>1211.25</v>
      </c>
      <c r="I441" s="185"/>
      <c r="J441" s="186">
        <f>ROUND(I441*H441,2)</f>
        <v>0</v>
      </c>
      <c r="K441" s="182" t="s">
        <v>159</v>
      </c>
      <c r="L441" s="41"/>
      <c r="M441" s="187" t="s">
        <v>19</v>
      </c>
      <c r="N441" s="188" t="s">
        <v>43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8.3169999999999994E-2</v>
      </c>
      <c r="T441" s="190">
        <f>S441*H441</f>
        <v>100.73966249999999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336</v>
      </c>
      <c r="AT441" s="191" t="s">
        <v>155</v>
      </c>
      <c r="AU441" s="191" t="s">
        <v>81</v>
      </c>
      <c r="AY441" s="19" t="s">
        <v>152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79</v>
      </c>
      <c r="BK441" s="192">
        <f>ROUND(I441*H441,2)</f>
        <v>0</v>
      </c>
      <c r="BL441" s="19" t="s">
        <v>336</v>
      </c>
      <c r="BM441" s="191" t="s">
        <v>571</v>
      </c>
    </row>
    <row r="442" spans="1:65" s="2" customFormat="1">
      <c r="A442" s="36"/>
      <c r="B442" s="37"/>
      <c r="C442" s="38"/>
      <c r="D442" s="193" t="s">
        <v>162</v>
      </c>
      <c r="E442" s="38"/>
      <c r="F442" s="194" t="s">
        <v>570</v>
      </c>
      <c r="G442" s="38"/>
      <c r="H442" s="38"/>
      <c r="I442" s="195"/>
      <c r="J442" s="38"/>
      <c r="K442" s="38"/>
      <c r="L442" s="41"/>
      <c r="M442" s="196"/>
      <c r="N442" s="19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162</v>
      </c>
      <c r="AU442" s="19" t="s">
        <v>81</v>
      </c>
    </row>
    <row r="443" spans="1:65" s="2" customFormat="1">
      <c r="A443" s="36"/>
      <c r="B443" s="37"/>
      <c r="C443" s="38"/>
      <c r="D443" s="198" t="s">
        <v>164</v>
      </c>
      <c r="E443" s="38"/>
      <c r="F443" s="199" t="s">
        <v>572</v>
      </c>
      <c r="G443" s="38"/>
      <c r="H443" s="38"/>
      <c r="I443" s="195"/>
      <c r="J443" s="38"/>
      <c r="K443" s="38"/>
      <c r="L443" s="41"/>
      <c r="M443" s="196"/>
      <c r="N443" s="197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164</v>
      </c>
      <c r="AU443" s="19" t="s">
        <v>81</v>
      </c>
    </row>
    <row r="444" spans="1:65" s="13" customFormat="1">
      <c r="B444" s="200"/>
      <c r="C444" s="201"/>
      <c r="D444" s="193" t="s">
        <v>166</v>
      </c>
      <c r="E444" s="202" t="s">
        <v>19</v>
      </c>
      <c r="F444" s="203" t="s">
        <v>252</v>
      </c>
      <c r="G444" s="201"/>
      <c r="H444" s="202" t="s">
        <v>19</v>
      </c>
      <c r="I444" s="204"/>
      <c r="J444" s="201"/>
      <c r="K444" s="201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166</v>
      </c>
      <c r="AU444" s="209" t="s">
        <v>81</v>
      </c>
      <c r="AV444" s="13" t="s">
        <v>79</v>
      </c>
      <c r="AW444" s="13" t="s">
        <v>33</v>
      </c>
      <c r="AX444" s="13" t="s">
        <v>72</v>
      </c>
      <c r="AY444" s="209" t="s">
        <v>152</v>
      </c>
    </row>
    <row r="445" spans="1:65" s="14" customFormat="1">
      <c r="B445" s="210"/>
      <c r="C445" s="211"/>
      <c r="D445" s="193" t="s">
        <v>166</v>
      </c>
      <c r="E445" s="212" t="s">
        <v>19</v>
      </c>
      <c r="F445" s="213" t="s">
        <v>573</v>
      </c>
      <c r="G445" s="211"/>
      <c r="H445" s="214">
        <v>1211.25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166</v>
      </c>
      <c r="AU445" s="220" t="s">
        <v>81</v>
      </c>
      <c r="AV445" s="14" t="s">
        <v>81</v>
      </c>
      <c r="AW445" s="14" t="s">
        <v>33</v>
      </c>
      <c r="AX445" s="14" t="s">
        <v>79</v>
      </c>
      <c r="AY445" s="220" t="s">
        <v>152</v>
      </c>
    </row>
    <row r="446" spans="1:65" s="12" customFormat="1" ht="22.9" customHeight="1">
      <c r="B446" s="164"/>
      <c r="C446" s="165"/>
      <c r="D446" s="166" t="s">
        <v>71</v>
      </c>
      <c r="E446" s="178" t="s">
        <v>574</v>
      </c>
      <c r="F446" s="178" t="s">
        <v>575</v>
      </c>
      <c r="G446" s="165"/>
      <c r="H446" s="165"/>
      <c r="I446" s="168"/>
      <c r="J446" s="179">
        <f>BK446</f>
        <v>0</v>
      </c>
      <c r="K446" s="165"/>
      <c r="L446" s="170"/>
      <c r="M446" s="171"/>
      <c r="N446" s="172"/>
      <c r="O446" s="172"/>
      <c r="P446" s="173">
        <f>SUM(P447:P451)</f>
        <v>0</v>
      </c>
      <c r="Q446" s="172"/>
      <c r="R446" s="173">
        <f>SUM(R447:R451)</f>
        <v>0</v>
      </c>
      <c r="S446" s="172"/>
      <c r="T446" s="174">
        <f>SUM(T447:T451)</f>
        <v>0.16499999999999998</v>
      </c>
      <c r="AR446" s="175" t="s">
        <v>81</v>
      </c>
      <c r="AT446" s="176" t="s">
        <v>71</v>
      </c>
      <c r="AU446" s="176" t="s">
        <v>79</v>
      </c>
      <c r="AY446" s="175" t="s">
        <v>152</v>
      </c>
      <c r="BK446" s="177">
        <f>SUM(BK447:BK451)</f>
        <v>0</v>
      </c>
    </row>
    <row r="447" spans="1:65" s="2" customFormat="1" ht="24.2" customHeight="1">
      <c r="A447" s="36"/>
      <c r="B447" s="37"/>
      <c r="C447" s="180" t="s">
        <v>576</v>
      </c>
      <c r="D447" s="180" t="s">
        <v>155</v>
      </c>
      <c r="E447" s="181" t="s">
        <v>577</v>
      </c>
      <c r="F447" s="182" t="s">
        <v>578</v>
      </c>
      <c r="G447" s="183" t="s">
        <v>158</v>
      </c>
      <c r="H447" s="184">
        <v>11</v>
      </c>
      <c r="I447" s="185"/>
      <c r="J447" s="186">
        <f>ROUND(I447*H447,2)</f>
        <v>0</v>
      </c>
      <c r="K447" s="182" t="s">
        <v>159</v>
      </c>
      <c r="L447" s="41"/>
      <c r="M447" s="187" t="s">
        <v>19</v>
      </c>
      <c r="N447" s="188" t="s">
        <v>43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1.4999999999999999E-2</v>
      </c>
      <c r="T447" s="190">
        <f>S447*H447</f>
        <v>0.16499999999999998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336</v>
      </c>
      <c r="AT447" s="191" t="s">
        <v>155</v>
      </c>
      <c r="AU447" s="191" t="s">
        <v>81</v>
      </c>
      <c r="AY447" s="19" t="s">
        <v>152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79</v>
      </c>
      <c r="BK447" s="192">
        <f>ROUND(I447*H447,2)</f>
        <v>0</v>
      </c>
      <c r="BL447" s="19" t="s">
        <v>336</v>
      </c>
      <c r="BM447" s="191" t="s">
        <v>579</v>
      </c>
    </row>
    <row r="448" spans="1:65" s="2" customFormat="1">
      <c r="A448" s="36"/>
      <c r="B448" s="37"/>
      <c r="C448" s="38"/>
      <c r="D448" s="193" t="s">
        <v>162</v>
      </c>
      <c r="E448" s="38"/>
      <c r="F448" s="194" t="s">
        <v>580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162</v>
      </c>
      <c r="AU448" s="19" t="s">
        <v>81</v>
      </c>
    </row>
    <row r="449" spans="1:65" s="2" customFormat="1">
      <c r="A449" s="36"/>
      <c r="B449" s="37"/>
      <c r="C449" s="38"/>
      <c r="D449" s="198" t="s">
        <v>164</v>
      </c>
      <c r="E449" s="38"/>
      <c r="F449" s="199" t="s">
        <v>581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164</v>
      </c>
      <c r="AU449" s="19" t="s">
        <v>81</v>
      </c>
    </row>
    <row r="450" spans="1:65" s="13" customFormat="1">
      <c r="B450" s="200"/>
      <c r="C450" s="201"/>
      <c r="D450" s="193" t="s">
        <v>166</v>
      </c>
      <c r="E450" s="202" t="s">
        <v>19</v>
      </c>
      <c r="F450" s="203" t="s">
        <v>286</v>
      </c>
      <c r="G450" s="201"/>
      <c r="H450" s="202" t="s">
        <v>19</v>
      </c>
      <c r="I450" s="204"/>
      <c r="J450" s="201"/>
      <c r="K450" s="201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166</v>
      </c>
      <c r="AU450" s="209" t="s">
        <v>81</v>
      </c>
      <c r="AV450" s="13" t="s">
        <v>79</v>
      </c>
      <c r="AW450" s="13" t="s">
        <v>33</v>
      </c>
      <c r="AX450" s="13" t="s">
        <v>72</v>
      </c>
      <c r="AY450" s="209" t="s">
        <v>152</v>
      </c>
    </row>
    <row r="451" spans="1:65" s="14" customFormat="1">
      <c r="B451" s="210"/>
      <c r="C451" s="211"/>
      <c r="D451" s="193" t="s">
        <v>166</v>
      </c>
      <c r="E451" s="212" t="s">
        <v>19</v>
      </c>
      <c r="F451" s="213" t="s">
        <v>423</v>
      </c>
      <c r="G451" s="211"/>
      <c r="H451" s="214">
        <v>11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166</v>
      </c>
      <c r="AU451" s="220" t="s">
        <v>81</v>
      </c>
      <c r="AV451" s="14" t="s">
        <v>81</v>
      </c>
      <c r="AW451" s="14" t="s">
        <v>33</v>
      </c>
      <c r="AX451" s="14" t="s">
        <v>79</v>
      </c>
      <c r="AY451" s="220" t="s">
        <v>152</v>
      </c>
    </row>
    <row r="452" spans="1:65" s="12" customFormat="1" ht="22.9" customHeight="1">
      <c r="B452" s="164"/>
      <c r="C452" s="165"/>
      <c r="D452" s="166" t="s">
        <v>71</v>
      </c>
      <c r="E452" s="178" t="s">
        <v>582</v>
      </c>
      <c r="F452" s="178" t="s">
        <v>583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SUM(P453:P596)</f>
        <v>0</v>
      </c>
      <c r="Q452" s="172"/>
      <c r="R452" s="173">
        <f>SUM(R453:R596)</f>
        <v>7.0785497000000008</v>
      </c>
      <c r="S452" s="172"/>
      <c r="T452" s="174">
        <f>SUM(T453:T596)</f>
        <v>1.3737300000000001</v>
      </c>
      <c r="AR452" s="175" t="s">
        <v>81</v>
      </c>
      <c r="AT452" s="176" t="s">
        <v>71</v>
      </c>
      <c r="AU452" s="176" t="s">
        <v>79</v>
      </c>
      <c r="AY452" s="175" t="s">
        <v>152</v>
      </c>
      <c r="BK452" s="177">
        <f>SUM(BK453:BK596)</f>
        <v>0</v>
      </c>
    </row>
    <row r="453" spans="1:65" s="2" customFormat="1" ht="16.5" customHeight="1">
      <c r="A453" s="36"/>
      <c r="B453" s="37"/>
      <c r="C453" s="180" t="s">
        <v>584</v>
      </c>
      <c r="D453" s="180" t="s">
        <v>155</v>
      </c>
      <c r="E453" s="181" t="s">
        <v>585</v>
      </c>
      <c r="F453" s="182" t="s">
        <v>586</v>
      </c>
      <c r="G453" s="183" t="s">
        <v>158</v>
      </c>
      <c r="H453" s="184">
        <v>1274.23</v>
      </c>
      <c r="I453" s="185"/>
      <c r="J453" s="186">
        <f>ROUND(I453*H453,2)</f>
        <v>0</v>
      </c>
      <c r="K453" s="182" t="s">
        <v>159</v>
      </c>
      <c r="L453" s="41"/>
      <c r="M453" s="187" t="s">
        <v>19</v>
      </c>
      <c r="N453" s="188" t="s">
        <v>43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336</v>
      </c>
      <c r="AT453" s="191" t="s">
        <v>155</v>
      </c>
      <c r="AU453" s="191" t="s">
        <v>81</v>
      </c>
      <c r="AY453" s="19" t="s">
        <v>152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79</v>
      </c>
      <c r="BK453" s="192">
        <f>ROUND(I453*H453,2)</f>
        <v>0</v>
      </c>
      <c r="BL453" s="19" t="s">
        <v>336</v>
      </c>
      <c r="BM453" s="191" t="s">
        <v>587</v>
      </c>
    </row>
    <row r="454" spans="1:65" s="2" customFormat="1">
      <c r="A454" s="36"/>
      <c r="B454" s="37"/>
      <c r="C454" s="38"/>
      <c r="D454" s="193" t="s">
        <v>162</v>
      </c>
      <c r="E454" s="38"/>
      <c r="F454" s="194" t="s">
        <v>588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162</v>
      </c>
      <c r="AU454" s="19" t="s">
        <v>81</v>
      </c>
    </row>
    <row r="455" spans="1:65" s="2" customFormat="1">
      <c r="A455" s="36"/>
      <c r="B455" s="37"/>
      <c r="C455" s="38"/>
      <c r="D455" s="198" t="s">
        <v>164</v>
      </c>
      <c r="E455" s="38"/>
      <c r="F455" s="199" t="s">
        <v>589</v>
      </c>
      <c r="G455" s="38"/>
      <c r="H455" s="38"/>
      <c r="I455" s="195"/>
      <c r="J455" s="38"/>
      <c r="K455" s="38"/>
      <c r="L455" s="41"/>
      <c r="M455" s="196"/>
      <c r="N455" s="197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164</v>
      </c>
      <c r="AU455" s="19" t="s">
        <v>81</v>
      </c>
    </row>
    <row r="456" spans="1:65" s="14" customFormat="1">
      <c r="B456" s="210"/>
      <c r="C456" s="211"/>
      <c r="D456" s="193" t="s">
        <v>166</v>
      </c>
      <c r="E456" s="212" t="s">
        <v>19</v>
      </c>
      <c r="F456" s="213" t="s">
        <v>259</v>
      </c>
      <c r="G456" s="211"/>
      <c r="H456" s="214">
        <v>1039.8699999999999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166</v>
      </c>
      <c r="AU456" s="220" t="s">
        <v>81</v>
      </c>
      <c r="AV456" s="14" t="s">
        <v>81</v>
      </c>
      <c r="AW456" s="14" t="s">
        <v>33</v>
      </c>
      <c r="AX456" s="14" t="s">
        <v>72</v>
      </c>
      <c r="AY456" s="220" t="s">
        <v>152</v>
      </c>
    </row>
    <row r="457" spans="1:65" s="14" customFormat="1">
      <c r="B457" s="210"/>
      <c r="C457" s="211"/>
      <c r="D457" s="193" t="s">
        <v>166</v>
      </c>
      <c r="E457" s="212" t="s">
        <v>19</v>
      </c>
      <c r="F457" s="213" t="s">
        <v>260</v>
      </c>
      <c r="G457" s="211"/>
      <c r="H457" s="214">
        <v>55.8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166</v>
      </c>
      <c r="AU457" s="220" t="s">
        <v>81</v>
      </c>
      <c r="AV457" s="14" t="s">
        <v>81</v>
      </c>
      <c r="AW457" s="14" t="s">
        <v>33</v>
      </c>
      <c r="AX457" s="14" t="s">
        <v>72</v>
      </c>
      <c r="AY457" s="220" t="s">
        <v>152</v>
      </c>
    </row>
    <row r="458" spans="1:65" s="14" customFormat="1">
      <c r="B458" s="210"/>
      <c r="C458" s="211"/>
      <c r="D458" s="193" t="s">
        <v>166</v>
      </c>
      <c r="E458" s="212" t="s">
        <v>19</v>
      </c>
      <c r="F458" s="213" t="s">
        <v>261</v>
      </c>
      <c r="G458" s="211"/>
      <c r="H458" s="214">
        <v>72.61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166</v>
      </c>
      <c r="AU458" s="220" t="s">
        <v>81</v>
      </c>
      <c r="AV458" s="14" t="s">
        <v>81</v>
      </c>
      <c r="AW458" s="14" t="s">
        <v>33</v>
      </c>
      <c r="AX458" s="14" t="s">
        <v>72</v>
      </c>
      <c r="AY458" s="220" t="s">
        <v>152</v>
      </c>
    </row>
    <row r="459" spans="1:65" s="14" customFormat="1">
      <c r="B459" s="210"/>
      <c r="C459" s="211"/>
      <c r="D459" s="193" t="s">
        <v>166</v>
      </c>
      <c r="E459" s="212" t="s">
        <v>19</v>
      </c>
      <c r="F459" s="213" t="s">
        <v>262</v>
      </c>
      <c r="G459" s="211"/>
      <c r="H459" s="214">
        <v>19.420000000000002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166</v>
      </c>
      <c r="AU459" s="220" t="s">
        <v>81</v>
      </c>
      <c r="AV459" s="14" t="s">
        <v>81</v>
      </c>
      <c r="AW459" s="14" t="s">
        <v>33</v>
      </c>
      <c r="AX459" s="14" t="s">
        <v>72</v>
      </c>
      <c r="AY459" s="220" t="s">
        <v>152</v>
      </c>
    </row>
    <row r="460" spans="1:65" s="14" customFormat="1">
      <c r="B460" s="210"/>
      <c r="C460" s="211"/>
      <c r="D460" s="193" t="s">
        <v>166</v>
      </c>
      <c r="E460" s="212" t="s">
        <v>19</v>
      </c>
      <c r="F460" s="213" t="s">
        <v>590</v>
      </c>
      <c r="G460" s="211"/>
      <c r="H460" s="214">
        <v>53.8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166</v>
      </c>
      <c r="AU460" s="220" t="s">
        <v>81</v>
      </c>
      <c r="AV460" s="14" t="s">
        <v>81</v>
      </c>
      <c r="AW460" s="14" t="s">
        <v>33</v>
      </c>
      <c r="AX460" s="14" t="s">
        <v>72</v>
      </c>
      <c r="AY460" s="220" t="s">
        <v>152</v>
      </c>
    </row>
    <row r="461" spans="1:65" s="14" customFormat="1">
      <c r="B461" s="210"/>
      <c r="C461" s="211"/>
      <c r="D461" s="193" t="s">
        <v>166</v>
      </c>
      <c r="E461" s="212" t="s">
        <v>19</v>
      </c>
      <c r="F461" s="213" t="s">
        <v>591</v>
      </c>
      <c r="G461" s="211"/>
      <c r="H461" s="214">
        <v>4.4800000000000004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166</v>
      </c>
      <c r="AU461" s="220" t="s">
        <v>81</v>
      </c>
      <c r="AV461" s="14" t="s">
        <v>81</v>
      </c>
      <c r="AW461" s="14" t="s">
        <v>33</v>
      </c>
      <c r="AX461" s="14" t="s">
        <v>72</v>
      </c>
      <c r="AY461" s="220" t="s">
        <v>152</v>
      </c>
    </row>
    <row r="462" spans="1:65" s="14" customFormat="1" ht="22.5">
      <c r="B462" s="210"/>
      <c r="C462" s="211"/>
      <c r="D462" s="193" t="s">
        <v>166</v>
      </c>
      <c r="E462" s="212" t="s">
        <v>19</v>
      </c>
      <c r="F462" s="213" t="s">
        <v>266</v>
      </c>
      <c r="G462" s="211"/>
      <c r="H462" s="214">
        <v>28.25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166</v>
      </c>
      <c r="AU462" s="220" t="s">
        <v>81</v>
      </c>
      <c r="AV462" s="14" t="s">
        <v>81</v>
      </c>
      <c r="AW462" s="14" t="s">
        <v>33</v>
      </c>
      <c r="AX462" s="14" t="s">
        <v>72</v>
      </c>
      <c r="AY462" s="220" t="s">
        <v>152</v>
      </c>
    </row>
    <row r="463" spans="1:65" s="15" customFormat="1">
      <c r="B463" s="221"/>
      <c r="C463" s="222"/>
      <c r="D463" s="193" t="s">
        <v>166</v>
      </c>
      <c r="E463" s="223" t="s">
        <v>19</v>
      </c>
      <c r="F463" s="224" t="s">
        <v>175</v>
      </c>
      <c r="G463" s="222"/>
      <c r="H463" s="225">
        <v>1274.23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166</v>
      </c>
      <c r="AU463" s="231" t="s">
        <v>81</v>
      </c>
      <c r="AV463" s="15" t="s">
        <v>160</v>
      </c>
      <c r="AW463" s="15" t="s">
        <v>33</v>
      </c>
      <c r="AX463" s="15" t="s">
        <v>79</v>
      </c>
      <c r="AY463" s="231" t="s">
        <v>152</v>
      </c>
    </row>
    <row r="464" spans="1:65" s="2" customFormat="1" ht="16.5" customHeight="1">
      <c r="A464" s="36"/>
      <c r="B464" s="37"/>
      <c r="C464" s="180" t="s">
        <v>592</v>
      </c>
      <c r="D464" s="180" t="s">
        <v>155</v>
      </c>
      <c r="E464" s="181" t="s">
        <v>593</v>
      </c>
      <c r="F464" s="182" t="s">
        <v>594</v>
      </c>
      <c r="G464" s="183" t="s">
        <v>239</v>
      </c>
      <c r="H464" s="184">
        <v>196.58</v>
      </c>
      <c r="I464" s="185"/>
      <c r="J464" s="186">
        <f>ROUND(I464*H464,2)</f>
        <v>0</v>
      </c>
      <c r="K464" s="182" t="s">
        <v>159</v>
      </c>
      <c r="L464" s="41"/>
      <c r="M464" s="187" t="s">
        <v>19</v>
      </c>
      <c r="N464" s="188" t="s">
        <v>43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336</v>
      </c>
      <c r="AT464" s="191" t="s">
        <v>155</v>
      </c>
      <c r="AU464" s="191" t="s">
        <v>81</v>
      </c>
      <c r="AY464" s="19" t="s">
        <v>152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79</v>
      </c>
      <c r="BK464" s="192">
        <f>ROUND(I464*H464,2)</f>
        <v>0</v>
      </c>
      <c r="BL464" s="19" t="s">
        <v>336</v>
      </c>
      <c r="BM464" s="191" t="s">
        <v>595</v>
      </c>
    </row>
    <row r="465" spans="1:65" s="2" customFormat="1">
      <c r="A465" s="36"/>
      <c r="B465" s="37"/>
      <c r="C465" s="38"/>
      <c r="D465" s="193" t="s">
        <v>162</v>
      </c>
      <c r="E465" s="38"/>
      <c r="F465" s="194" t="s">
        <v>596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162</v>
      </c>
      <c r="AU465" s="19" t="s">
        <v>81</v>
      </c>
    </row>
    <row r="466" spans="1:65" s="2" customFormat="1">
      <c r="A466" s="36"/>
      <c r="B466" s="37"/>
      <c r="C466" s="38"/>
      <c r="D466" s="198" t="s">
        <v>164</v>
      </c>
      <c r="E466" s="38"/>
      <c r="F466" s="199" t="s">
        <v>597</v>
      </c>
      <c r="G466" s="38"/>
      <c r="H466" s="38"/>
      <c r="I466" s="195"/>
      <c r="J466" s="38"/>
      <c r="K466" s="38"/>
      <c r="L466" s="41"/>
      <c r="M466" s="196"/>
      <c r="N466" s="197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164</v>
      </c>
      <c r="AU466" s="19" t="s">
        <v>81</v>
      </c>
    </row>
    <row r="467" spans="1:65" s="13" customFormat="1">
      <c r="B467" s="200"/>
      <c r="C467" s="201"/>
      <c r="D467" s="193" t="s">
        <v>166</v>
      </c>
      <c r="E467" s="202" t="s">
        <v>19</v>
      </c>
      <c r="F467" s="203" t="s">
        <v>598</v>
      </c>
      <c r="G467" s="201"/>
      <c r="H467" s="202" t="s">
        <v>19</v>
      </c>
      <c r="I467" s="204"/>
      <c r="J467" s="201"/>
      <c r="K467" s="201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166</v>
      </c>
      <c r="AU467" s="209" t="s">
        <v>81</v>
      </c>
      <c r="AV467" s="13" t="s">
        <v>79</v>
      </c>
      <c r="AW467" s="13" t="s">
        <v>33</v>
      </c>
      <c r="AX467" s="13" t="s">
        <v>72</v>
      </c>
      <c r="AY467" s="209" t="s">
        <v>152</v>
      </c>
    </row>
    <row r="468" spans="1:65" s="14" customFormat="1">
      <c r="B468" s="210"/>
      <c r="C468" s="211"/>
      <c r="D468" s="193" t="s">
        <v>166</v>
      </c>
      <c r="E468" s="212" t="s">
        <v>19</v>
      </c>
      <c r="F468" s="213" t="s">
        <v>599</v>
      </c>
      <c r="G468" s="211"/>
      <c r="H468" s="214">
        <v>35.380000000000003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166</v>
      </c>
      <c r="AU468" s="220" t="s">
        <v>81</v>
      </c>
      <c r="AV468" s="14" t="s">
        <v>81</v>
      </c>
      <c r="AW468" s="14" t="s">
        <v>33</v>
      </c>
      <c r="AX468" s="14" t="s">
        <v>72</v>
      </c>
      <c r="AY468" s="220" t="s">
        <v>152</v>
      </c>
    </row>
    <row r="469" spans="1:65" s="14" customFormat="1">
      <c r="B469" s="210"/>
      <c r="C469" s="211"/>
      <c r="D469" s="193" t="s">
        <v>166</v>
      </c>
      <c r="E469" s="212" t="s">
        <v>19</v>
      </c>
      <c r="F469" s="213" t="s">
        <v>600</v>
      </c>
      <c r="G469" s="211"/>
      <c r="H469" s="214">
        <v>161.19999999999999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166</v>
      </c>
      <c r="AU469" s="220" t="s">
        <v>81</v>
      </c>
      <c r="AV469" s="14" t="s">
        <v>81</v>
      </c>
      <c r="AW469" s="14" t="s">
        <v>33</v>
      </c>
      <c r="AX469" s="14" t="s">
        <v>72</v>
      </c>
      <c r="AY469" s="220" t="s">
        <v>152</v>
      </c>
    </row>
    <row r="470" spans="1:65" s="15" customFormat="1">
      <c r="B470" s="221"/>
      <c r="C470" s="222"/>
      <c r="D470" s="193" t="s">
        <v>166</v>
      </c>
      <c r="E470" s="223" t="s">
        <v>19</v>
      </c>
      <c r="F470" s="224" t="s">
        <v>175</v>
      </c>
      <c r="G470" s="222"/>
      <c r="H470" s="225">
        <v>196.58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166</v>
      </c>
      <c r="AU470" s="231" t="s">
        <v>81</v>
      </c>
      <c r="AV470" s="15" t="s">
        <v>160</v>
      </c>
      <c r="AW470" s="15" t="s">
        <v>33</v>
      </c>
      <c r="AX470" s="15" t="s">
        <v>79</v>
      </c>
      <c r="AY470" s="231" t="s">
        <v>152</v>
      </c>
    </row>
    <row r="471" spans="1:65" s="2" customFormat="1" ht="16.5" customHeight="1">
      <c r="A471" s="36"/>
      <c r="B471" s="37"/>
      <c r="C471" s="180" t="s">
        <v>601</v>
      </c>
      <c r="D471" s="180" t="s">
        <v>155</v>
      </c>
      <c r="E471" s="181" t="s">
        <v>602</v>
      </c>
      <c r="F471" s="182" t="s">
        <v>603</v>
      </c>
      <c r="G471" s="183" t="s">
        <v>239</v>
      </c>
      <c r="H471" s="184">
        <v>196.58</v>
      </c>
      <c r="I471" s="185"/>
      <c r="J471" s="186">
        <f>ROUND(I471*H471,2)</f>
        <v>0</v>
      </c>
      <c r="K471" s="182" t="s">
        <v>159</v>
      </c>
      <c r="L471" s="41"/>
      <c r="M471" s="187" t="s">
        <v>19</v>
      </c>
      <c r="N471" s="188" t="s">
        <v>43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336</v>
      </c>
      <c r="AT471" s="191" t="s">
        <v>155</v>
      </c>
      <c r="AU471" s="191" t="s">
        <v>81</v>
      </c>
      <c r="AY471" s="19" t="s">
        <v>152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79</v>
      </c>
      <c r="BK471" s="192">
        <f>ROUND(I471*H471,2)</f>
        <v>0</v>
      </c>
      <c r="BL471" s="19" t="s">
        <v>336</v>
      </c>
      <c r="BM471" s="191" t="s">
        <v>604</v>
      </c>
    </row>
    <row r="472" spans="1:65" s="2" customFormat="1">
      <c r="A472" s="36"/>
      <c r="B472" s="37"/>
      <c r="C472" s="38"/>
      <c r="D472" s="193" t="s">
        <v>162</v>
      </c>
      <c r="E472" s="38"/>
      <c r="F472" s="194" t="s">
        <v>605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162</v>
      </c>
      <c r="AU472" s="19" t="s">
        <v>81</v>
      </c>
    </row>
    <row r="473" spans="1:65" s="2" customFormat="1">
      <c r="A473" s="36"/>
      <c r="B473" s="37"/>
      <c r="C473" s="38"/>
      <c r="D473" s="198" t="s">
        <v>164</v>
      </c>
      <c r="E473" s="38"/>
      <c r="F473" s="199" t="s">
        <v>606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164</v>
      </c>
      <c r="AU473" s="19" t="s">
        <v>81</v>
      </c>
    </row>
    <row r="474" spans="1:65" s="2" customFormat="1" ht="37.9" customHeight="1">
      <c r="A474" s="36"/>
      <c r="B474" s="37"/>
      <c r="C474" s="180" t="s">
        <v>607</v>
      </c>
      <c r="D474" s="180" t="s">
        <v>155</v>
      </c>
      <c r="E474" s="181" t="s">
        <v>608</v>
      </c>
      <c r="F474" s="182" t="s">
        <v>609</v>
      </c>
      <c r="G474" s="183" t="s">
        <v>239</v>
      </c>
      <c r="H474" s="184">
        <v>196.58</v>
      </c>
      <c r="I474" s="185"/>
      <c r="J474" s="186">
        <f>ROUND(I474*H474,2)</f>
        <v>0</v>
      </c>
      <c r="K474" s="182" t="s">
        <v>19</v>
      </c>
      <c r="L474" s="41"/>
      <c r="M474" s="187" t="s">
        <v>19</v>
      </c>
      <c r="N474" s="188" t="s">
        <v>43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336</v>
      </c>
      <c r="AT474" s="191" t="s">
        <v>155</v>
      </c>
      <c r="AU474" s="191" t="s">
        <v>81</v>
      </c>
      <c r="AY474" s="19" t="s">
        <v>152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79</v>
      </c>
      <c r="BK474" s="192">
        <f>ROUND(I474*H474,2)</f>
        <v>0</v>
      </c>
      <c r="BL474" s="19" t="s">
        <v>336</v>
      </c>
      <c r="BM474" s="191" t="s">
        <v>610</v>
      </c>
    </row>
    <row r="475" spans="1:65" s="2" customFormat="1" ht="19.5">
      <c r="A475" s="36"/>
      <c r="B475" s="37"/>
      <c r="C475" s="38"/>
      <c r="D475" s="193" t="s">
        <v>162</v>
      </c>
      <c r="E475" s="38"/>
      <c r="F475" s="194" t="s">
        <v>609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162</v>
      </c>
      <c r="AU475" s="19" t="s">
        <v>81</v>
      </c>
    </row>
    <row r="476" spans="1:65" s="2" customFormat="1" ht="97.5">
      <c r="A476" s="36"/>
      <c r="B476" s="37"/>
      <c r="C476" s="38"/>
      <c r="D476" s="193" t="s">
        <v>228</v>
      </c>
      <c r="E476" s="38"/>
      <c r="F476" s="232" t="s">
        <v>611</v>
      </c>
      <c r="G476" s="38"/>
      <c r="H476" s="38"/>
      <c r="I476" s="195"/>
      <c r="J476" s="38"/>
      <c r="K476" s="38"/>
      <c r="L476" s="41"/>
      <c r="M476" s="196"/>
      <c r="N476" s="197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228</v>
      </c>
      <c r="AU476" s="19" t="s">
        <v>81</v>
      </c>
    </row>
    <row r="477" spans="1:65" s="13" customFormat="1">
      <c r="B477" s="200"/>
      <c r="C477" s="201"/>
      <c r="D477" s="193" t="s">
        <v>166</v>
      </c>
      <c r="E477" s="202" t="s">
        <v>19</v>
      </c>
      <c r="F477" s="203" t="s">
        <v>598</v>
      </c>
      <c r="G477" s="201"/>
      <c r="H477" s="202" t="s">
        <v>19</v>
      </c>
      <c r="I477" s="204"/>
      <c r="J477" s="201"/>
      <c r="K477" s="201"/>
      <c r="L477" s="205"/>
      <c r="M477" s="206"/>
      <c r="N477" s="207"/>
      <c r="O477" s="207"/>
      <c r="P477" s="207"/>
      <c r="Q477" s="207"/>
      <c r="R477" s="207"/>
      <c r="S477" s="207"/>
      <c r="T477" s="208"/>
      <c r="AT477" s="209" t="s">
        <v>166</v>
      </c>
      <c r="AU477" s="209" t="s">
        <v>81</v>
      </c>
      <c r="AV477" s="13" t="s">
        <v>79</v>
      </c>
      <c r="AW477" s="13" t="s">
        <v>33</v>
      </c>
      <c r="AX477" s="13" t="s">
        <v>72</v>
      </c>
      <c r="AY477" s="209" t="s">
        <v>152</v>
      </c>
    </row>
    <row r="478" spans="1:65" s="14" customFormat="1">
      <c r="B478" s="210"/>
      <c r="C478" s="211"/>
      <c r="D478" s="193" t="s">
        <v>166</v>
      </c>
      <c r="E478" s="212" t="s">
        <v>19</v>
      </c>
      <c r="F478" s="213" t="s">
        <v>599</v>
      </c>
      <c r="G478" s="211"/>
      <c r="H478" s="214">
        <v>35.380000000000003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166</v>
      </c>
      <c r="AU478" s="220" t="s">
        <v>81</v>
      </c>
      <c r="AV478" s="14" t="s">
        <v>81</v>
      </c>
      <c r="AW478" s="14" t="s">
        <v>33</v>
      </c>
      <c r="AX478" s="14" t="s">
        <v>72</v>
      </c>
      <c r="AY478" s="220" t="s">
        <v>152</v>
      </c>
    </row>
    <row r="479" spans="1:65" s="14" customFormat="1">
      <c r="B479" s="210"/>
      <c r="C479" s="211"/>
      <c r="D479" s="193" t="s">
        <v>166</v>
      </c>
      <c r="E479" s="212" t="s">
        <v>19</v>
      </c>
      <c r="F479" s="213" t="s">
        <v>600</v>
      </c>
      <c r="G479" s="211"/>
      <c r="H479" s="214">
        <v>161.19999999999999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166</v>
      </c>
      <c r="AU479" s="220" t="s">
        <v>81</v>
      </c>
      <c r="AV479" s="14" t="s">
        <v>81</v>
      </c>
      <c r="AW479" s="14" t="s">
        <v>33</v>
      </c>
      <c r="AX479" s="14" t="s">
        <v>72</v>
      </c>
      <c r="AY479" s="220" t="s">
        <v>152</v>
      </c>
    </row>
    <row r="480" spans="1:65" s="15" customFormat="1">
      <c r="B480" s="221"/>
      <c r="C480" s="222"/>
      <c r="D480" s="193" t="s">
        <v>166</v>
      </c>
      <c r="E480" s="223" t="s">
        <v>19</v>
      </c>
      <c r="F480" s="224" t="s">
        <v>175</v>
      </c>
      <c r="G480" s="222"/>
      <c r="H480" s="225">
        <v>196.58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166</v>
      </c>
      <c r="AU480" s="231" t="s">
        <v>81</v>
      </c>
      <c r="AV480" s="15" t="s">
        <v>160</v>
      </c>
      <c r="AW480" s="15" t="s">
        <v>33</v>
      </c>
      <c r="AX480" s="15" t="s">
        <v>79</v>
      </c>
      <c r="AY480" s="231" t="s">
        <v>152</v>
      </c>
    </row>
    <row r="481" spans="1:65" s="2" customFormat="1" ht="37.9" customHeight="1">
      <c r="A481" s="36"/>
      <c r="B481" s="37"/>
      <c r="C481" s="180" t="s">
        <v>612</v>
      </c>
      <c r="D481" s="180" t="s">
        <v>155</v>
      </c>
      <c r="E481" s="181" t="s">
        <v>613</v>
      </c>
      <c r="F481" s="182" t="s">
        <v>614</v>
      </c>
      <c r="G481" s="183" t="s">
        <v>239</v>
      </c>
      <c r="H481" s="184">
        <v>196.58</v>
      </c>
      <c r="I481" s="185"/>
      <c r="J481" s="186">
        <f>ROUND(I481*H481,2)</f>
        <v>0</v>
      </c>
      <c r="K481" s="182" t="s">
        <v>19</v>
      </c>
      <c r="L481" s="41"/>
      <c r="M481" s="187" t="s">
        <v>19</v>
      </c>
      <c r="N481" s="188" t="s">
        <v>43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336</v>
      </c>
      <c r="AT481" s="191" t="s">
        <v>155</v>
      </c>
      <c r="AU481" s="191" t="s">
        <v>81</v>
      </c>
      <c r="AY481" s="19" t="s">
        <v>152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79</v>
      </c>
      <c r="BK481" s="192">
        <f>ROUND(I481*H481,2)</f>
        <v>0</v>
      </c>
      <c r="BL481" s="19" t="s">
        <v>336</v>
      </c>
      <c r="BM481" s="191" t="s">
        <v>615</v>
      </c>
    </row>
    <row r="482" spans="1:65" s="2" customFormat="1" ht="19.5">
      <c r="A482" s="36"/>
      <c r="B482" s="37"/>
      <c r="C482" s="38"/>
      <c r="D482" s="193" t="s">
        <v>162</v>
      </c>
      <c r="E482" s="38"/>
      <c r="F482" s="194" t="s">
        <v>614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162</v>
      </c>
      <c r="AU482" s="19" t="s">
        <v>81</v>
      </c>
    </row>
    <row r="483" spans="1:65" s="13" customFormat="1">
      <c r="B483" s="200"/>
      <c r="C483" s="201"/>
      <c r="D483" s="193" t="s">
        <v>166</v>
      </c>
      <c r="E483" s="202" t="s">
        <v>19</v>
      </c>
      <c r="F483" s="203" t="s">
        <v>598</v>
      </c>
      <c r="G483" s="201"/>
      <c r="H483" s="202" t="s">
        <v>19</v>
      </c>
      <c r="I483" s="204"/>
      <c r="J483" s="201"/>
      <c r="K483" s="201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166</v>
      </c>
      <c r="AU483" s="209" t="s">
        <v>81</v>
      </c>
      <c r="AV483" s="13" t="s">
        <v>79</v>
      </c>
      <c r="AW483" s="13" t="s">
        <v>33</v>
      </c>
      <c r="AX483" s="13" t="s">
        <v>72</v>
      </c>
      <c r="AY483" s="209" t="s">
        <v>152</v>
      </c>
    </row>
    <row r="484" spans="1:65" s="14" customFormat="1">
      <c r="B484" s="210"/>
      <c r="C484" s="211"/>
      <c r="D484" s="193" t="s">
        <v>166</v>
      </c>
      <c r="E484" s="212" t="s">
        <v>19</v>
      </c>
      <c r="F484" s="213" t="s">
        <v>599</v>
      </c>
      <c r="G484" s="211"/>
      <c r="H484" s="214">
        <v>35.380000000000003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166</v>
      </c>
      <c r="AU484" s="220" t="s">
        <v>81</v>
      </c>
      <c r="AV484" s="14" t="s">
        <v>81</v>
      </c>
      <c r="AW484" s="14" t="s">
        <v>33</v>
      </c>
      <c r="AX484" s="14" t="s">
        <v>72</v>
      </c>
      <c r="AY484" s="220" t="s">
        <v>152</v>
      </c>
    </row>
    <row r="485" spans="1:65" s="14" customFormat="1">
      <c r="B485" s="210"/>
      <c r="C485" s="211"/>
      <c r="D485" s="193" t="s">
        <v>166</v>
      </c>
      <c r="E485" s="212" t="s">
        <v>19</v>
      </c>
      <c r="F485" s="213" t="s">
        <v>600</v>
      </c>
      <c r="G485" s="211"/>
      <c r="H485" s="214">
        <v>161.19999999999999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166</v>
      </c>
      <c r="AU485" s="220" t="s">
        <v>81</v>
      </c>
      <c r="AV485" s="14" t="s">
        <v>81</v>
      </c>
      <c r="AW485" s="14" t="s">
        <v>33</v>
      </c>
      <c r="AX485" s="14" t="s">
        <v>72</v>
      </c>
      <c r="AY485" s="220" t="s">
        <v>152</v>
      </c>
    </row>
    <row r="486" spans="1:65" s="15" customFormat="1">
      <c r="B486" s="221"/>
      <c r="C486" s="222"/>
      <c r="D486" s="193" t="s">
        <v>166</v>
      </c>
      <c r="E486" s="223" t="s">
        <v>19</v>
      </c>
      <c r="F486" s="224" t="s">
        <v>175</v>
      </c>
      <c r="G486" s="222"/>
      <c r="H486" s="225">
        <v>196.58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166</v>
      </c>
      <c r="AU486" s="231" t="s">
        <v>81</v>
      </c>
      <c r="AV486" s="15" t="s">
        <v>160</v>
      </c>
      <c r="AW486" s="15" t="s">
        <v>33</v>
      </c>
      <c r="AX486" s="15" t="s">
        <v>79</v>
      </c>
      <c r="AY486" s="231" t="s">
        <v>152</v>
      </c>
    </row>
    <row r="487" spans="1:65" s="2" customFormat="1" ht="16.5" customHeight="1">
      <c r="A487" s="36"/>
      <c r="B487" s="37"/>
      <c r="C487" s="180" t="s">
        <v>616</v>
      </c>
      <c r="D487" s="180" t="s">
        <v>155</v>
      </c>
      <c r="E487" s="181" t="s">
        <v>617</v>
      </c>
      <c r="F487" s="182" t="s">
        <v>618</v>
      </c>
      <c r="G487" s="183" t="s">
        <v>239</v>
      </c>
      <c r="H487" s="184">
        <v>196.58</v>
      </c>
      <c r="I487" s="185"/>
      <c r="J487" s="186">
        <f>ROUND(I487*H487,2)</f>
        <v>0</v>
      </c>
      <c r="K487" s="182" t="s">
        <v>159</v>
      </c>
      <c r="L487" s="41"/>
      <c r="M487" s="187" t="s">
        <v>19</v>
      </c>
      <c r="N487" s="188" t="s">
        <v>43</v>
      </c>
      <c r="O487" s="66"/>
      <c r="P487" s="189">
        <f>O487*H487</f>
        <v>0</v>
      </c>
      <c r="Q487" s="189">
        <v>4.0000000000000003E-5</v>
      </c>
      <c r="R487" s="189">
        <f>Q487*H487</f>
        <v>7.8632000000000007E-3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336</v>
      </c>
      <c r="AT487" s="191" t="s">
        <v>155</v>
      </c>
      <c r="AU487" s="191" t="s">
        <v>81</v>
      </c>
      <c r="AY487" s="19" t="s">
        <v>152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79</v>
      </c>
      <c r="BK487" s="192">
        <f>ROUND(I487*H487,2)</f>
        <v>0</v>
      </c>
      <c r="BL487" s="19" t="s">
        <v>336</v>
      </c>
      <c r="BM487" s="191" t="s">
        <v>619</v>
      </c>
    </row>
    <row r="488" spans="1:65" s="2" customFormat="1" ht="29.25">
      <c r="A488" s="36"/>
      <c r="B488" s="37"/>
      <c r="C488" s="38"/>
      <c r="D488" s="193" t="s">
        <v>162</v>
      </c>
      <c r="E488" s="38"/>
      <c r="F488" s="194" t="s">
        <v>620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162</v>
      </c>
      <c r="AU488" s="19" t="s">
        <v>81</v>
      </c>
    </row>
    <row r="489" spans="1:65" s="2" customFormat="1">
      <c r="A489" s="36"/>
      <c r="B489" s="37"/>
      <c r="C489" s="38"/>
      <c r="D489" s="198" t="s">
        <v>164</v>
      </c>
      <c r="E489" s="38"/>
      <c r="F489" s="199" t="s">
        <v>621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164</v>
      </c>
      <c r="AU489" s="19" t="s">
        <v>81</v>
      </c>
    </row>
    <row r="490" spans="1:65" s="2" customFormat="1" ht="21.75" customHeight="1">
      <c r="A490" s="36"/>
      <c r="B490" s="37"/>
      <c r="C490" s="180" t="s">
        <v>622</v>
      </c>
      <c r="D490" s="180" t="s">
        <v>155</v>
      </c>
      <c r="E490" s="181" t="s">
        <v>623</v>
      </c>
      <c r="F490" s="182" t="s">
        <v>624</v>
      </c>
      <c r="G490" s="183" t="s">
        <v>239</v>
      </c>
      <c r="H490" s="184">
        <v>196.58</v>
      </c>
      <c r="I490" s="185"/>
      <c r="J490" s="186">
        <f>ROUND(I490*H490,2)</f>
        <v>0</v>
      </c>
      <c r="K490" s="182" t="s">
        <v>159</v>
      </c>
      <c r="L490" s="41"/>
      <c r="M490" s="187" t="s">
        <v>19</v>
      </c>
      <c r="N490" s="188" t="s">
        <v>43</v>
      </c>
      <c r="O490" s="66"/>
      <c r="P490" s="189">
        <f>O490*H490</f>
        <v>0</v>
      </c>
      <c r="Q490" s="189">
        <v>2.0000000000000002E-5</v>
      </c>
      <c r="R490" s="189">
        <f>Q490*H490</f>
        <v>3.9316000000000004E-3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336</v>
      </c>
      <c r="AT490" s="191" t="s">
        <v>155</v>
      </c>
      <c r="AU490" s="191" t="s">
        <v>81</v>
      </c>
      <c r="AY490" s="19" t="s">
        <v>152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79</v>
      </c>
      <c r="BK490" s="192">
        <f>ROUND(I490*H490,2)</f>
        <v>0</v>
      </c>
      <c r="BL490" s="19" t="s">
        <v>336</v>
      </c>
      <c r="BM490" s="191" t="s">
        <v>625</v>
      </c>
    </row>
    <row r="491" spans="1:65" s="2" customFormat="1" ht="29.25">
      <c r="A491" s="36"/>
      <c r="B491" s="37"/>
      <c r="C491" s="38"/>
      <c r="D491" s="193" t="s">
        <v>162</v>
      </c>
      <c r="E491" s="38"/>
      <c r="F491" s="194" t="s">
        <v>626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162</v>
      </c>
      <c r="AU491" s="19" t="s">
        <v>81</v>
      </c>
    </row>
    <row r="492" spans="1:65" s="2" customFormat="1">
      <c r="A492" s="36"/>
      <c r="B492" s="37"/>
      <c r="C492" s="38"/>
      <c r="D492" s="198" t="s">
        <v>164</v>
      </c>
      <c r="E492" s="38"/>
      <c r="F492" s="199" t="s">
        <v>627</v>
      </c>
      <c r="G492" s="38"/>
      <c r="H492" s="38"/>
      <c r="I492" s="195"/>
      <c r="J492" s="38"/>
      <c r="K492" s="38"/>
      <c r="L492" s="41"/>
      <c r="M492" s="196"/>
      <c r="N492" s="197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164</v>
      </c>
      <c r="AU492" s="19" t="s">
        <v>81</v>
      </c>
    </row>
    <row r="493" spans="1:65" s="2" customFormat="1" ht="24.2" customHeight="1">
      <c r="A493" s="36"/>
      <c r="B493" s="37"/>
      <c r="C493" s="180" t="s">
        <v>628</v>
      </c>
      <c r="D493" s="180" t="s">
        <v>155</v>
      </c>
      <c r="E493" s="181" t="s">
        <v>629</v>
      </c>
      <c r="F493" s="182" t="s">
        <v>630</v>
      </c>
      <c r="G493" s="183" t="s">
        <v>158</v>
      </c>
      <c r="H493" s="184">
        <v>86.53</v>
      </c>
      <c r="I493" s="185"/>
      <c r="J493" s="186">
        <f>ROUND(I493*H493,2)</f>
        <v>0</v>
      </c>
      <c r="K493" s="182" t="s">
        <v>159</v>
      </c>
      <c r="L493" s="41"/>
      <c r="M493" s="187" t="s">
        <v>19</v>
      </c>
      <c r="N493" s="188" t="s">
        <v>43</v>
      </c>
      <c r="O493" s="66"/>
      <c r="P493" s="189">
        <f>O493*H493</f>
        <v>0</v>
      </c>
      <c r="Q493" s="189">
        <v>6.9999999999999994E-5</v>
      </c>
      <c r="R493" s="189">
        <f>Q493*H493</f>
        <v>6.0570999999999993E-3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336</v>
      </c>
      <c r="AT493" s="191" t="s">
        <v>155</v>
      </c>
      <c r="AU493" s="191" t="s">
        <v>81</v>
      </c>
      <c r="AY493" s="19" t="s">
        <v>152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79</v>
      </c>
      <c r="BK493" s="192">
        <f>ROUND(I493*H493,2)</f>
        <v>0</v>
      </c>
      <c r="BL493" s="19" t="s">
        <v>336</v>
      </c>
      <c r="BM493" s="191" t="s">
        <v>631</v>
      </c>
    </row>
    <row r="494" spans="1:65" s="2" customFormat="1" ht="19.5">
      <c r="A494" s="36"/>
      <c r="B494" s="37"/>
      <c r="C494" s="38"/>
      <c r="D494" s="193" t="s">
        <v>162</v>
      </c>
      <c r="E494" s="38"/>
      <c r="F494" s="194" t="s">
        <v>632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162</v>
      </c>
      <c r="AU494" s="19" t="s">
        <v>81</v>
      </c>
    </row>
    <row r="495" spans="1:65" s="2" customFormat="1">
      <c r="A495" s="36"/>
      <c r="B495" s="37"/>
      <c r="C495" s="38"/>
      <c r="D495" s="198" t="s">
        <v>164</v>
      </c>
      <c r="E495" s="38"/>
      <c r="F495" s="199" t="s">
        <v>633</v>
      </c>
      <c r="G495" s="38"/>
      <c r="H495" s="38"/>
      <c r="I495" s="195"/>
      <c r="J495" s="38"/>
      <c r="K495" s="38"/>
      <c r="L495" s="41"/>
      <c r="M495" s="196"/>
      <c r="N495" s="197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164</v>
      </c>
      <c r="AU495" s="19" t="s">
        <v>81</v>
      </c>
    </row>
    <row r="496" spans="1:65" s="14" customFormat="1">
      <c r="B496" s="210"/>
      <c r="C496" s="211"/>
      <c r="D496" s="193" t="s">
        <v>166</v>
      </c>
      <c r="E496" s="212" t="s">
        <v>19</v>
      </c>
      <c r="F496" s="213" t="s">
        <v>590</v>
      </c>
      <c r="G496" s="211"/>
      <c r="H496" s="214">
        <v>53.8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166</v>
      </c>
      <c r="AU496" s="220" t="s">
        <v>81</v>
      </c>
      <c r="AV496" s="14" t="s">
        <v>81</v>
      </c>
      <c r="AW496" s="14" t="s">
        <v>33</v>
      </c>
      <c r="AX496" s="14" t="s">
        <v>72</v>
      </c>
      <c r="AY496" s="220" t="s">
        <v>152</v>
      </c>
    </row>
    <row r="497" spans="1:65" s="14" customFormat="1">
      <c r="B497" s="210"/>
      <c r="C497" s="211"/>
      <c r="D497" s="193" t="s">
        <v>166</v>
      </c>
      <c r="E497" s="212" t="s">
        <v>19</v>
      </c>
      <c r="F497" s="213" t="s">
        <v>591</v>
      </c>
      <c r="G497" s="211"/>
      <c r="H497" s="214">
        <v>4.4800000000000004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166</v>
      </c>
      <c r="AU497" s="220" t="s">
        <v>81</v>
      </c>
      <c r="AV497" s="14" t="s">
        <v>81</v>
      </c>
      <c r="AW497" s="14" t="s">
        <v>33</v>
      </c>
      <c r="AX497" s="14" t="s">
        <v>72</v>
      </c>
      <c r="AY497" s="220" t="s">
        <v>152</v>
      </c>
    </row>
    <row r="498" spans="1:65" s="14" customFormat="1" ht="22.5">
      <c r="B498" s="210"/>
      <c r="C498" s="211"/>
      <c r="D498" s="193" t="s">
        <v>166</v>
      </c>
      <c r="E498" s="212" t="s">
        <v>19</v>
      </c>
      <c r="F498" s="213" t="s">
        <v>266</v>
      </c>
      <c r="G498" s="211"/>
      <c r="H498" s="214">
        <v>28.25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166</v>
      </c>
      <c r="AU498" s="220" t="s">
        <v>81</v>
      </c>
      <c r="AV498" s="14" t="s">
        <v>81</v>
      </c>
      <c r="AW498" s="14" t="s">
        <v>33</v>
      </c>
      <c r="AX498" s="14" t="s">
        <v>72</v>
      </c>
      <c r="AY498" s="220" t="s">
        <v>152</v>
      </c>
    </row>
    <row r="499" spans="1:65" s="15" customFormat="1">
      <c r="B499" s="221"/>
      <c r="C499" s="222"/>
      <c r="D499" s="193" t="s">
        <v>166</v>
      </c>
      <c r="E499" s="223" t="s">
        <v>19</v>
      </c>
      <c r="F499" s="224" t="s">
        <v>175</v>
      </c>
      <c r="G499" s="222"/>
      <c r="H499" s="225">
        <v>86.53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166</v>
      </c>
      <c r="AU499" s="231" t="s">
        <v>81</v>
      </c>
      <c r="AV499" s="15" t="s">
        <v>160</v>
      </c>
      <c r="AW499" s="15" t="s">
        <v>33</v>
      </c>
      <c r="AX499" s="15" t="s">
        <v>79</v>
      </c>
      <c r="AY499" s="231" t="s">
        <v>152</v>
      </c>
    </row>
    <row r="500" spans="1:65" s="2" customFormat="1" ht="37.9" customHeight="1">
      <c r="A500" s="36"/>
      <c r="B500" s="37"/>
      <c r="C500" s="180" t="s">
        <v>634</v>
      </c>
      <c r="D500" s="180" t="s">
        <v>155</v>
      </c>
      <c r="E500" s="181" t="s">
        <v>635</v>
      </c>
      <c r="F500" s="182" t="s">
        <v>636</v>
      </c>
      <c r="G500" s="183" t="s">
        <v>158</v>
      </c>
      <c r="H500" s="184">
        <v>1168.28</v>
      </c>
      <c r="I500" s="185"/>
      <c r="J500" s="186">
        <f>ROUND(I500*H500,2)</f>
        <v>0</v>
      </c>
      <c r="K500" s="182" t="s">
        <v>159</v>
      </c>
      <c r="L500" s="41"/>
      <c r="M500" s="187" t="s">
        <v>19</v>
      </c>
      <c r="N500" s="188" t="s">
        <v>43</v>
      </c>
      <c r="O500" s="66"/>
      <c r="P500" s="189">
        <f>O500*H500</f>
        <v>0</v>
      </c>
      <c r="Q500" s="189">
        <v>4.4999999999999997E-3</v>
      </c>
      <c r="R500" s="189">
        <f>Q500*H500</f>
        <v>5.2572599999999996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336</v>
      </c>
      <c r="AT500" s="191" t="s">
        <v>155</v>
      </c>
      <c r="AU500" s="191" t="s">
        <v>81</v>
      </c>
      <c r="AY500" s="19" t="s">
        <v>152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79</v>
      </c>
      <c r="BK500" s="192">
        <f>ROUND(I500*H500,2)</f>
        <v>0</v>
      </c>
      <c r="BL500" s="19" t="s">
        <v>336</v>
      </c>
      <c r="BM500" s="191" t="s">
        <v>637</v>
      </c>
    </row>
    <row r="501" spans="1:65" s="2" customFormat="1" ht="19.5">
      <c r="A501" s="36"/>
      <c r="B501" s="37"/>
      <c r="C501" s="38"/>
      <c r="D501" s="193" t="s">
        <v>162</v>
      </c>
      <c r="E501" s="38"/>
      <c r="F501" s="194" t="s">
        <v>636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162</v>
      </c>
      <c r="AU501" s="19" t="s">
        <v>81</v>
      </c>
    </row>
    <row r="502" spans="1:65" s="2" customFormat="1">
      <c r="A502" s="36"/>
      <c r="B502" s="37"/>
      <c r="C502" s="38"/>
      <c r="D502" s="198" t="s">
        <v>164</v>
      </c>
      <c r="E502" s="38"/>
      <c r="F502" s="199" t="s">
        <v>638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164</v>
      </c>
      <c r="AU502" s="19" t="s">
        <v>81</v>
      </c>
    </row>
    <row r="503" spans="1:65" s="2" customFormat="1" ht="107.25">
      <c r="A503" s="36"/>
      <c r="B503" s="37"/>
      <c r="C503" s="38"/>
      <c r="D503" s="193" t="s">
        <v>228</v>
      </c>
      <c r="E503" s="38"/>
      <c r="F503" s="232" t="s">
        <v>639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228</v>
      </c>
      <c r="AU503" s="19" t="s">
        <v>81</v>
      </c>
    </row>
    <row r="504" spans="1:65" s="14" customFormat="1">
      <c r="B504" s="210"/>
      <c r="C504" s="211"/>
      <c r="D504" s="193" t="s">
        <v>166</v>
      </c>
      <c r="E504" s="212" t="s">
        <v>19</v>
      </c>
      <c r="F504" s="213" t="s">
        <v>259</v>
      </c>
      <c r="G504" s="211"/>
      <c r="H504" s="214">
        <v>1039.8699999999999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166</v>
      </c>
      <c r="AU504" s="220" t="s">
        <v>81</v>
      </c>
      <c r="AV504" s="14" t="s">
        <v>81</v>
      </c>
      <c r="AW504" s="14" t="s">
        <v>33</v>
      </c>
      <c r="AX504" s="14" t="s">
        <v>72</v>
      </c>
      <c r="AY504" s="220" t="s">
        <v>152</v>
      </c>
    </row>
    <row r="505" spans="1:65" s="14" customFormat="1">
      <c r="B505" s="210"/>
      <c r="C505" s="211"/>
      <c r="D505" s="193" t="s">
        <v>166</v>
      </c>
      <c r="E505" s="212" t="s">
        <v>19</v>
      </c>
      <c r="F505" s="213" t="s">
        <v>260</v>
      </c>
      <c r="G505" s="211"/>
      <c r="H505" s="214">
        <v>55.8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166</v>
      </c>
      <c r="AU505" s="220" t="s">
        <v>81</v>
      </c>
      <c r="AV505" s="14" t="s">
        <v>81</v>
      </c>
      <c r="AW505" s="14" t="s">
        <v>33</v>
      </c>
      <c r="AX505" s="14" t="s">
        <v>72</v>
      </c>
      <c r="AY505" s="220" t="s">
        <v>152</v>
      </c>
    </row>
    <row r="506" spans="1:65" s="14" customFormat="1">
      <c r="B506" s="210"/>
      <c r="C506" s="211"/>
      <c r="D506" s="193" t="s">
        <v>166</v>
      </c>
      <c r="E506" s="212" t="s">
        <v>19</v>
      </c>
      <c r="F506" s="213" t="s">
        <v>640</v>
      </c>
      <c r="G506" s="211"/>
      <c r="H506" s="214">
        <v>72.61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166</v>
      </c>
      <c r="AU506" s="220" t="s">
        <v>81</v>
      </c>
      <c r="AV506" s="14" t="s">
        <v>81</v>
      </c>
      <c r="AW506" s="14" t="s">
        <v>33</v>
      </c>
      <c r="AX506" s="14" t="s">
        <v>72</v>
      </c>
      <c r="AY506" s="220" t="s">
        <v>152</v>
      </c>
    </row>
    <row r="507" spans="1:65" s="15" customFormat="1">
      <c r="B507" s="221"/>
      <c r="C507" s="222"/>
      <c r="D507" s="193" t="s">
        <v>166</v>
      </c>
      <c r="E507" s="223" t="s">
        <v>19</v>
      </c>
      <c r="F507" s="224" t="s">
        <v>175</v>
      </c>
      <c r="G507" s="222"/>
      <c r="H507" s="225">
        <v>1168.28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166</v>
      </c>
      <c r="AU507" s="231" t="s">
        <v>81</v>
      </c>
      <c r="AV507" s="15" t="s">
        <v>160</v>
      </c>
      <c r="AW507" s="15" t="s">
        <v>33</v>
      </c>
      <c r="AX507" s="15" t="s">
        <v>79</v>
      </c>
      <c r="AY507" s="231" t="s">
        <v>152</v>
      </c>
    </row>
    <row r="508" spans="1:65" s="2" customFormat="1" ht="33" customHeight="1">
      <c r="A508" s="36"/>
      <c r="B508" s="37"/>
      <c r="C508" s="180" t="s">
        <v>641</v>
      </c>
      <c r="D508" s="180" t="s">
        <v>155</v>
      </c>
      <c r="E508" s="181" t="s">
        <v>642</v>
      </c>
      <c r="F508" s="182" t="s">
        <v>643</v>
      </c>
      <c r="G508" s="183" t="s">
        <v>239</v>
      </c>
      <c r="H508" s="184">
        <v>196.58</v>
      </c>
      <c r="I508" s="185"/>
      <c r="J508" s="186">
        <f>ROUND(I508*H508,2)</f>
        <v>0</v>
      </c>
      <c r="K508" s="182" t="s">
        <v>159</v>
      </c>
      <c r="L508" s="41"/>
      <c r="M508" s="187" t="s">
        <v>19</v>
      </c>
      <c r="N508" s="188" t="s">
        <v>43</v>
      </c>
      <c r="O508" s="66"/>
      <c r="P508" s="189">
        <f>O508*H508</f>
        <v>0</v>
      </c>
      <c r="Q508" s="189">
        <v>2.2499999999999998E-3</v>
      </c>
      <c r="R508" s="189">
        <f>Q508*H508</f>
        <v>0.442305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336</v>
      </c>
      <c r="AT508" s="191" t="s">
        <v>155</v>
      </c>
      <c r="AU508" s="191" t="s">
        <v>81</v>
      </c>
      <c r="AY508" s="19" t="s">
        <v>152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79</v>
      </c>
      <c r="BK508" s="192">
        <f>ROUND(I508*H508,2)</f>
        <v>0</v>
      </c>
      <c r="BL508" s="19" t="s">
        <v>336</v>
      </c>
      <c r="BM508" s="191" t="s">
        <v>644</v>
      </c>
    </row>
    <row r="509" spans="1:65" s="2" customFormat="1" ht="29.25">
      <c r="A509" s="36"/>
      <c r="B509" s="37"/>
      <c r="C509" s="38"/>
      <c r="D509" s="193" t="s">
        <v>162</v>
      </c>
      <c r="E509" s="38"/>
      <c r="F509" s="194" t="s">
        <v>645</v>
      </c>
      <c r="G509" s="38"/>
      <c r="H509" s="38"/>
      <c r="I509" s="195"/>
      <c r="J509" s="38"/>
      <c r="K509" s="38"/>
      <c r="L509" s="41"/>
      <c r="M509" s="196"/>
      <c r="N509" s="197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162</v>
      </c>
      <c r="AU509" s="19" t="s">
        <v>81</v>
      </c>
    </row>
    <row r="510" spans="1:65" s="2" customFormat="1">
      <c r="A510" s="36"/>
      <c r="B510" s="37"/>
      <c r="C510" s="38"/>
      <c r="D510" s="198" t="s">
        <v>164</v>
      </c>
      <c r="E510" s="38"/>
      <c r="F510" s="199" t="s">
        <v>646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164</v>
      </c>
      <c r="AU510" s="19" t="s">
        <v>81</v>
      </c>
    </row>
    <row r="511" spans="1:65" s="13" customFormat="1">
      <c r="B511" s="200"/>
      <c r="C511" s="201"/>
      <c r="D511" s="193" t="s">
        <v>166</v>
      </c>
      <c r="E511" s="202" t="s">
        <v>19</v>
      </c>
      <c r="F511" s="203" t="s">
        <v>598</v>
      </c>
      <c r="G511" s="201"/>
      <c r="H511" s="202" t="s">
        <v>19</v>
      </c>
      <c r="I511" s="204"/>
      <c r="J511" s="201"/>
      <c r="K511" s="201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166</v>
      </c>
      <c r="AU511" s="209" t="s">
        <v>81</v>
      </c>
      <c r="AV511" s="13" t="s">
        <v>79</v>
      </c>
      <c r="AW511" s="13" t="s">
        <v>33</v>
      </c>
      <c r="AX511" s="13" t="s">
        <v>72</v>
      </c>
      <c r="AY511" s="209" t="s">
        <v>152</v>
      </c>
    </row>
    <row r="512" spans="1:65" s="14" customFormat="1">
      <c r="B512" s="210"/>
      <c r="C512" s="211"/>
      <c r="D512" s="193" t="s">
        <v>166</v>
      </c>
      <c r="E512" s="212" t="s">
        <v>19</v>
      </c>
      <c r="F512" s="213" t="s">
        <v>599</v>
      </c>
      <c r="G512" s="211"/>
      <c r="H512" s="214">
        <v>35.380000000000003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166</v>
      </c>
      <c r="AU512" s="220" t="s">
        <v>81</v>
      </c>
      <c r="AV512" s="14" t="s">
        <v>81</v>
      </c>
      <c r="AW512" s="14" t="s">
        <v>33</v>
      </c>
      <c r="AX512" s="14" t="s">
        <v>72</v>
      </c>
      <c r="AY512" s="220" t="s">
        <v>152</v>
      </c>
    </row>
    <row r="513" spans="1:65" s="14" customFormat="1">
      <c r="B513" s="210"/>
      <c r="C513" s="211"/>
      <c r="D513" s="193" t="s">
        <v>166</v>
      </c>
      <c r="E513" s="212" t="s">
        <v>19</v>
      </c>
      <c r="F513" s="213" t="s">
        <v>600</v>
      </c>
      <c r="G513" s="211"/>
      <c r="H513" s="214">
        <v>161.19999999999999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166</v>
      </c>
      <c r="AU513" s="220" t="s">
        <v>81</v>
      </c>
      <c r="AV513" s="14" t="s">
        <v>81</v>
      </c>
      <c r="AW513" s="14" t="s">
        <v>33</v>
      </c>
      <c r="AX513" s="14" t="s">
        <v>72</v>
      </c>
      <c r="AY513" s="220" t="s">
        <v>152</v>
      </c>
    </row>
    <row r="514" spans="1:65" s="15" customFormat="1">
      <c r="B514" s="221"/>
      <c r="C514" s="222"/>
      <c r="D514" s="193" t="s">
        <v>166</v>
      </c>
      <c r="E514" s="223" t="s">
        <v>19</v>
      </c>
      <c r="F514" s="224" t="s">
        <v>175</v>
      </c>
      <c r="G514" s="222"/>
      <c r="H514" s="225">
        <v>196.58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166</v>
      </c>
      <c r="AU514" s="231" t="s">
        <v>81</v>
      </c>
      <c r="AV514" s="15" t="s">
        <v>160</v>
      </c>
      <c r="AW514" s="15" t="s">
        <v>33</v>
      </c>
      <c r="AX514" s="15" t="s">
        <v>79</v>
      </c>
      <c r="AY514" s="231" t="s">
        <v>152</v>
      </c>
    </row>
    <row r="515" spans="1:65" s="2" customFormat="1" ht="24.2" customHeight="1">
      <c r="A515" s="36"/>
      <c r="B515" s="37"/>
      <c r="C515" s="180" t="s">
        <v>647</v>
      </c>
      <c r="D515" s="180" t="s">
        <v>155</v>
      </c>
      <c r="E515" s="181" t="s">
        <v>648</v>
      </c>
      <c r="F515" s="182" t="s">
        <v>649</v>
      </c>
      <c r="G515" s="183" t="s">
        <v>239</v>
      </c>
      <c r="H515" s="184">
        <v>196.58</v>
      </c>
      <c r="I515" s="185"/>
      <c r="J515" s="186">
        <f>ROUND(I515*H515,2)</f>
        <v>0</v>
      </c>
      <c r="K515" s="182" t="s">
        <v>159</v>
      </c>
      <c r="L515" s="41"/>
      <c r="M515" s="187" t="s">
        <v>19</v>
      </c>
      <c r="N515" s="188" t="s">
        <v>43</v>
      </c>
      <c r="O515" s="66"/>
      <c r="P515" s="189">
        <f>O515*H515</f>
        <v>0</v>
      </c>
      <c r="Q515" s="189">
        <v>2.3E-3</v>
      </c>
      <c r="R515" s="189">
        <f>Q515*H515</f>
        <v>0.45213400000000004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336</v>
      </c>
      <c r="AT515" s="191" t="s">
        <v>155</v>
      </c>
      <c r="AU515" s="191" t="s">
        <v>81</v>
      </c>
      <c r="AY515" s="19" t="s">
        <v>152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79</v>
      </c>
      <c r="BK515" s="192">
        <f>ROUND(I515*H515,2)</f>
        <v>0</v>
      </c>
      <c r="BL515" s="19" t="s">
        <v>336</v>
      </c>
      <c r="BM515" s="191" t="s">
        <v>650</v>
      </c>
    </row>
    <row r="516" spans="1:65" s="2" customFormat="1" ht="19.5">
      <c r="A516" s="36"/>
      <c r="B516" s="37"/>
      <c r="C516" s="38"/>
      <c r="D516" s="193" t="s">
        <v>162</v>
      </c>
      <c r="E516" s="38"/>
      <c r="F516" s="194" t="s">
        <v>651</v>
      </c>
      <c r="G516" s="38"/>
      <c r="H516" s="38"/>
      <c r="I516" s="195"/>
      <c r="J516" s="38"/>
      <c r="K516" s="38"/>
      <c r="L516" s="41"/>
      <c r="M516" s="196"/>
      <c r="N516" s="197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162</v>
      </c>
      <c r="AU516" s="19" t="s">
        <v>81</v>
      </c>
    </row>
    <row r="517" spans="1:65" s="2" customFormat="1">
      <c r="A517" s="36"/>
      <c r="B517" s="37"/>
      <c r="C517" s="38"/>
      <c r="D517" s="198" t="s">
        <v>164</v>
      </c>
      <c r="E517" s="38"/>
      <c r="F517" s="199" t="s">
        <v>652</v>
      </c>
      <c r="G517" s="38"/>
      <c r="H517" s="38"/>
      <c r="I517" s="195"/>
      <c r="J517" s="38"/>
      <c r="K517" s="38"/>
      <c r="L517" s="41"/>
      <c r="M517" s="196"/>
      <c r="N517" s="197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164</v>
      </c>
      <c r="AU517" s="19" t="s">
        <v>81</v>
      </c>
    </row>
    <row r="518" spans="1:65" s="13" customFormat="1">
      <c r="B518" s="200"/>
      <c r="C518" s="201"/>
      <c r="D518" s="193" t="s">
        <v>166</v>
      </c>
      <c r="E518" s="202" t="s">
        <v>19</v>
      </c>
      <c r="F518" s="203" t="s">
        <v>598</v>
      </c>
      <c r="G518" s="201"/>
      <c r="H518" s="202" t="s">
        <v>19</v>
      </c>
      <c r="I518" s="204"/>
      <c r="J518" s="201"/>
      <c r="K518" s="201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166</v>
      </c>
      <c r="AU518" s="209" t="s">
        <v>81</v>
      </c>
      <c r="AV518" s="13" t="s">
        <v>79</v>
      </c>
      <c r="AW518" s="13" t="s">
        <v>33</v>
      </c>
      <c r="AX518" s="13" t="s">
        <v>72</v>
      </c>
      <c r="AY518" s="209" t="s">
        <v>152</v>
      </c>
    </row>
    <row r="519" spans="1:65" s="14" customFormat="1">
      <c r="B519" s="210"/>
      <c r="C519" s="211"/>
      <c r="D519" s="193" t="s">
        <v>166</v>
      </c>
      <c r="E519" s="212" t="s">
        <v>19</v>
      </c>
      <c r="F519" s="213" t="s">
        <v>599</v>
      </c>
      <c r="G519" s="211"/>
      <c r="H519" s="214">
        <v>35.380000000000003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166</v>
      </c>
      <c r="AU519" s="220" t="s">
        <v>81</v>
      </c>
      <c r="AV519" s="14" t="s">
        <v>81</v>
      </c>
      <c r="AW519" s="14" t="s">
        <v>33</v>
      </c>
      <c r="AX519" s="14" t="s">
        <v>72</v>
      </c>
      <c r="AY519" s="220" t="s">
        <v>152</v>
      </c>
    </row>
    <row r="520" spans="1:65" s="14" customFormat="1">
      <c r="B520" s="210"/>
      <c r="C520" s="211"/>
      <c r="D520" s="193" t="s">
        <v>166</v>
      </c>
      <c r="E520" s="212" t="s">
        <v>19</v>
      </c>
      <c r="F520" s="213" t="s">
        <v>600</v>
      </c>
      <c r="G520" s="211"/>
      <c r="H520" s="214">
        <v>161.19999999999999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166</v>
      </c>
      <c r="AU520" s="220" t="s">
        <v>81</v>
      </c>
      <c r="AV520" s="14" t="s">
        <v>81</v>
      </c>
      <c r="AW520" s="14" t="s">
        <v>33</v>
      </c>
      <c r="AX520" s="14" t="s">
        <v>72</v>
      </c>
      <c r="AY520" s="220" t="s">
        <v>152</v>
      </c>
    </row>
    <row r="521" spans="1:65" s="15" customFormat="1">
      <c r="B521" s="221"/>
      <c r="C521" s="222"/>
      <c r="D521" s="193" t="s">
        <v>166</v>
      </c>
      <c r="E521" s="223" t="s">
        <v>19</v>
      </c>
      <c r="F521" s="224" t="s">
        <v>175</v>
      </c>
      <c r="G521" s="222"/>
      <c r="H521" s="225">
        <v>196.58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166</v>
      </c>
      <c r="AU521" s="231" t="s">
        <v>81</v>
      </c>
      <c r="AV521" s="15" t="s">
        <v>160</v>
      </c>
      <c r="AW521" s="15" t="s">
        <v>33</v>
      </c>
      <c r="AX521" s="15" t="s">
        <v>79</v>
      </c>
      <c r="AY521" s="231" t="s">
        <v>152</v>
      </c>
    </row>
    <row r="522" spans="1:65" s="2" customFormat="1" ht="24.2" customHeight="1">
      <c r="A522" s="36"/>
      <c r="B522" s="37"/>
      <c r="C522" s="180" t="s">
        <v>653</v>
      </c>
      <c r="D522" s="180" t="s">
        <v>155</v>
      </c>
      <c r="E522" s="181" t="s">
        <v>654</v>
      </c>
      <c r="F522" s="182" t="s">
        <v>655</v>
      </c>
      <c r="G522" s="183" t="s">
        <v>158</v>
      </c>
      <c r="H522" s="184">
        <v>457.91</v>
      </c>
      <c r="I522" s="185"/>
      <c r="J522" s="186">
        <f>ROUND(I522*H522,2)</f>
        <v>0</v>
      </c>
      <c r="K522" s="182" t="s">
        <v>159</v>
      </c>
      <c r="L522" s="41"/>
      <c r="M522" s="187" t="s">
        <v>19</v>
      </c>
      <c r="N522" s="188" t="s">
        <v>43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3.0000000000000001E-3</v>
      </c>
      <c r="T522" s="190">
        <f>S522*H522</f>
        <v>1.3737300000000001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336</v>
      </c>
      <c r="AT522" s="191" t="s">
        <v>155</v>
      </c>
      <c r="AU522" s="191" t="s">
        <v>81</v>
      </c>
      <c r="AY522" s="19" t="s">
        <v>152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79</v>
      </c>
      <c r="BK522" s="192">
        <f>ROUND(I522*H522,2)</f>
        <v>0</v>
      </c>
      <c r="BL522" s="19" t="s">
        <v>336</v>
      </c>
      <c r="BM522" s="191" t="s">
        <v>656</v>
      </c>
    </row>
    <row r="523" spans="1:65" s="2" customFormat="1" ht="19.5">
      <c r="A523" s="36"/>
      <c r="B523" s="37"/>
      <c r="C523" s="38"/>
      <c r="D523" s="193" t="s">
        <v>162</v>
      </c>
      <c r="E523" s="38"/>
      <c r="F523" s="194" t="s">
        <v>655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162</v>
      </c>
      <c r="AU523" s="19" t="s">
        <v>81</v>
      </c>
    </row>
    <row r="524" spans="1:65" s="2" customFormat="1">
      <c r="A524" s="36"/>
      <c r="B524" s="37"/>
      <c r="C524" s="38"/>
      <c r="D524" s="198" t="s">
        <v>164</v>
      </c>
      <c r="E524" s="38"/>
      <c r="F524" s="199" t="s">
        <v>657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164</v>
      </c>
      <c r="AU524" s="19" t="s">
        <v>81</v>
      </c>
    </row>
    <row r="525" spans="1:65" s="13" customFormat="1">
      <c r="B525" s="200"/>
      <c r="C525" s="201"/>
      <c r="D525" s="193" t="s">
        <v>166</v>
      </c>
      <c r="E525" s="202" t="s">
        <v>19</v>
      </c>
      <c r="F525" s="203" t="s">
        <v>281</v>
      </c>
      <c r="G525" s="201"/>
      <c r="H525" s="202" t="s">
        <v>19</v>
      </c>
      <c r="I525" s="204"/>
      <c r="J525" s="201"/>
      <c r="K525" s="201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166</v>
      </c>
      <c r="AU525" s="209" t="s">
        <v>81</v>
      </c>
      <c r="AV525" s="13" t="s">
        <v>79</v>
      </c>
      <c r="AW525" s="13" t="s">
        <v>33</v>
      </c>
      <c r="AX525" s="13" t="s">
        <v>72</v>
      </c>
      <c r="AY525" s="209" t="s">
        <v>152</v>
      </c>
    </row>
    <row r="526" spans="1:65" s="14" customFormat="1">
      <c r="B526" s="210"/>
      <c r="C526" s="211"/>
      <c r="D526" s="193" t="s">
        <v>166</v>
      </c>
      <c r="E526" s="212" t="s">
        <v>19</v>
      </c>
      <c r="F526" s="213" t="s">
        <v>658</v>
      </c>
      <c r="G526" s="211"/>
      <c r="H526" s="214">
        <v>148.72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166</v>
      </c>
      <c r="AU526" s="220" t="s">
        <v>81</v>
      </c>
      <c r="AV526" s="14" t="s">
        <v>81</v>
      </c>
      <c r="AW526" s="14" t="s">
        <v>33</v>
      </c>
      <c r="AX526" s="14" t="s">
        <v>72</v>
      </c>
      <c r="AY526" s="220" t="s">
        <v>152</v>
      </c>
    </row>
    <row r="527" spans="1:65" s="13" customFormat="1">
      <c r="B527" s="200"/>
      <c r="C527" s="201"/>
      <c r="D527" s="193" t="s">
        <v>166</v>
      </c>
      <c r="E527" s="202" t="s">
        <v>19</v>
      </c>
      <c r="F527" s="203" t="s">
        <v>286</v>
      </c>
      <c r="G527" s="201"/>
      <c r="H527" s="202" t="s">
        <v>19</v>
      </c>
      <c r="I527" s="204"/>
      <c r="J527" s="201"/>
      <c r="K527" s="201"/>
      <c r="L527" s="205"/>
      <c r="M527" s="206"/>
      <c r="N527" s="207"/>
      <c r="O527" s="207"/>
      <c r="P527" s="207"/>
      <c r="Q527" s="207"/>
      <c r="R527" s="207"/>
      <c r="S527" s="207"/>
      <c r="T527" s="208"/>
      <c r="AT527" s="209" t="s">
        <v>166</v>
      </c>
      <c r="AU527" s="209" t="s">
        <v>81</v>
      </c>
      <c r="AV527" s="13" t="s">
        <v>79</v>
      </c>
      <c r="AW527" s="13" t="s">
        <v>33</v>
      </c>
      <c r="AX527" s="13" t="s">
        <v>72</v>
      </c>
      <c r="AY527" s="209" t="s">
        <v>152</v>
      </c>
    </row>
    <row r="528" spans="1:65" s="14" customFormat="1">
      <c r="B528" s="210"/>
      <c r="C528" s="211"/>
      <c r="D528" s="193" t="s">
        <v>166</v>
      </c>
      <c r="E528" s="212" t="s">
        <v>19</v>
      </c>
      <c r="F528" s="213" t="s">
        <v>659</v>
      </c>
      <c r="G528" s="211"/>
      <c r="H528" s="214">
        <v>11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166</v>
      </c>
      <c r="AU528" s="220" t="s">
        <v>81</v>
      </c>
      <c r="AV528" s="14" t="s">
        <v>81</v>
      </c>
      <c r="AW528" s="14" t="s">
        <v>33</v>
      </c>
      <c r="AX528" s="14" t="s">
        <v>72</v>
      </c>
      <c r="AY528" s="220" t="s">
        <v>152</v>
      </c>
    </row>
    <row r="529" spans="1:65" s="14" customFormat="1">
      <c r="B529" s="210"/>
      <c r="C529" s="211"/>
      <c r="D529" s="193" t="s">
        <v>166</v>
      </c>
      <c r="E529" s="212" t="s">
        <v>19</v>
      </c>
      <c r="F529" s="213" t="s">
        <v>660</v>
      </c>
      <c r="G529" s="211"/>
      <c r="H529" s="214">
        <v>11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166</v>
      </c>
      <c r="AU529" s="220" t="s">
        <v>81</v>
      </c>
      <c r="AV529" s="14" t="s">
        <v>81</v>
      </c>
      <c r="AW529" s="14" t="s">
        <v>33</v>
      </c>
      <c r="AX529" s="14" t="s">
        <v>72</v>
      </c>
      <c r="AY529" s="220" t="s">
        <v>152</v>
      </c>
    </row>
    <row r="530" spans="1:65" s="13" customFormat="1">
      <c r="B530" s="200"/>
      <c r="C530" s="201"/>
      <c r="D530" s="193" t="s">
        <v>166</v>
      </c>
      <c r="E530" s="202" t="s">
        <v>19</v>
      </c>
      <c r="F530" s="203" t="s">
        <v>308</v>
      </c>
      <c r="G530" s="201"/>
      <c r="H530" s="202" t="s">
        <v>19</v>
      </c>
      <c r="I530" s="204"/>
      <c r="J530" s="201"/>
      <c r="K530" s="201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166</v>
      </c>
      <c r="AU530" s="209" t="s">
        <v>81</v>
      </c>
      <c r="AV530" s="13" t="s">
        <v>79</v>
      </c>
      <c r="AW530" s="13" t="s">
        <v>33</v>
      </c>
      <c r="AX530" s="13" t="s">
        <v>72</v>
      </c>
      <c r="AY530" s="209" t="s">
        <v>152</v>
      </c>
    </row>
    <row r="531" spans="1:65" s="14" customFormat="1">
      <c r="B531" s="210"/>
      <c r="C531" s="211"/>
      <c r="D531" s="193" t="s">
        <v>166</v>
      </c>
      <c r="E531" s="212" t="s">
        <v>19</v>
      </c>
      <c r="F531" s="213" t="s">
        <v>661</v>
      </c>
      <c r="G531" s="211"/>
      <c r="H531" s="214">
        <v>287.19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166</v>
      </c>
      <c r="AU531" s="220" t="s">
        <v>81</v>
      </c>
      <c r="AV531" s="14" t="s">
        <v>81</v>
      </c>
      <c r="AW531" s="14" t="s">
        <v>33</v>
      </c>
      <c r="AX531" s="14" t="s">
        <v>72</v>
      </c>
      <c r="AY531" s="220" t="s">
        <v>152</v>
      </c>
    </row>
    <row r="532" spans="1:65" s="15" customFormat="1">
      <c r="B532" s="221"/>
      <c r="C532" s="222"/>
      <c r="D532" s="193" t="s">
        <v>166</v>
      </c>
      <c r="E532" s="223" t="s">
        <v>19</v>
      </c>
      <c r="F532" s="224" t="s">
        <v>175</v>
      </c>
      <c r="G532" s="222"/>
      <c r="H532" s="225">
        <v>457.91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166</v>
      </c>
      <c r="AU532" s="231" t="s">
        <v>81</v>
      </c>
      <c r="AV532" s="15" t="s">
        <v>160</v>
      </c>
      <c r="AW532" s="15" t="s">
        <v>33</v>
      </c>
      <c r="AX532" s="15" t="s">
        <v>79</v>
      </c>
      <c r="AY532" s="231" t="s">
        <v>152</v>
      </c>
    </row>
    <row r="533" spans="1:65" s="2" customFormat="1" ht="24.2" customHeight="1">
      <c r="A533" s="36"/>
      <c r="B533" s="37"/>
      <c r="C533" s="180" t="s">
        <v>662</v>
      </c>
      <c r="D533" s="180" t="s">
        <v>155</v>
      </c>
      <c r="E533" s="181" t="s">
        <v>663</v>
      </c>
      <c r="F533" s="182" t="s">
        <v>664</v>
      </c>
      <c r="G533" s="183" t="s">
        <v>158</v>
      </c>
      <c r="H533" s="184">
        <v>1112.48</v>
      </c>
      <c r="I533" s="185"/>
      <c r="J533" s="186">
        <f>ROUND(I533*H533,2)</f>
        <v>0</v>
      </c>
      <c r="K533" s="182" t="s">
        <v>19</v>
      </c>
      <c r="L533" s="41"/>
      <c r="M533" s="187" t="s">
        <v>19</v>
      </c>
      <c r="N533" s="188" t="s">
        <v>43</v>
      </c>
      <c r="O533" s="66"/>
      <c r="P533" s="189">
        <f>O533*H533</f>
        <v>0</v>
      </c>
      <c r="Q533" s="189">
        <v>6.9999999999999999E-4</v>
      </c>
      <c r="R533" s="189">
        <f>Q533*H533</f>
        <v>0.77873599999999998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336</v>
      </c>
      <c r="AT533" s="191" t="s">
        <v>155</v>
      </c>
      <c r="AU533" s="191" t="s">
        <v>81</v>
      </c>
      <c r="AY533" s="19" t="s">
        <v>152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79</v>
      </c>
      <c r="BK533" s="192">
        <f>ROUND(I533*H533,2)</f>
        <v>0</v>
      </c>
      <c r="BL533" s="19" t="s">
        <v>336</v>
      </c>
      <c r="BM533" s="191" t="s">
        <v>665</v>
      </c>
    </row>
    <row r="534" spans="1:65" s="2" customFormat="1" ht="19.5">
      <c r="A534" s="36"/>
      <c r="B534" s="37"/>
      <c r="C534" s="38"/>
      <c r="D534" s="193" t="s">
        <v>162</v>
      </c>
      <c r="E534" s="38"/>
      <c r="F534" s="194" t="s">
        <v>664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162</v>
      </c>
      <c r="AU534" s="19" t="s">
        <v>81</v>
      </c>
    </row>
    <row r="535" spans="1:65" s="2" customFormat="1" ht="321.75">
      <c r="A535" s="36"/>
      <c r="B535" s="37"/>
      <c r="C535" s="38"/>
      <c r="D535" s="193" t="s">
        <v>228</v>
      </c>
      <c r="E535" s="38"/>
      <c r="F535" s="232" t="s">
        <v>666</v>
      </c>
      <c r="G535" s="38"/>
      <c r="H535" s="38"/>
      <c r="I535" s="195"/>
      <c r="J535" s="38"/>
      <c r="K535" s="38"/>
      <c r="L535" s="41"/>
      <c r="M535" s="196"/>
      <c r="N535" s="197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228</v>
      </c>
      <c r="AU535" s="19" t="s">
        <v>81</v>
      </c>
    </row>
    <row r="536" spans="1:65" s="13" customFormat="1">
      <c r="B536" s="200"/>
      <c r="C536" s="201"/>
      <c r="D536" s="193" t="s">
        <v>166</v>
      </c>
      <c r="E536" s="202" t="s">
        <v>19</v>
      </c>
      <c r="F536" s="203" t="s">
        <v>667</v>
      </c>
      <c r="G536" s="201"/>
      <c r="H536" s="202" t="s">
        <v>19</v>
      </c>
      <c r="I536" s="204"/>
      <c r="J536" s="201"/>
      <c r="K536" s="201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166</v>
      </c>
      <c r="AU536" s="209" t="s">
        <v>81</v>
      </c>
      <c r="AV536" s="13" t="s">
        <v>79</v>
      </c>
      <c r="AW536" s="13" t="s">
        <v>33</v>
      </c>
      <c r="AX536" s="13" t="s">
        <v>72</v>
      </c>
      <c r="AY536" s="209" t="s">
        <v>152</v>
      </c>
    </row>
    <row r="537" spans="1:65" s="13" customFormat="1">
      <c r="B537" s="200"/>
      <c r="C537" s="201"/>
      <c r="D537" s="193" t="s">
        <v>166</v>
      </c>
      <c r="E537" s="202" t="s">
        <v>19</v>
      </c>
      <c r="F537" s="203" t="s">
        <v>433</v>
      </c>
      <c r="G537" s="201"/>
      <c r="H537" s="202" t="s">
        <v>19</v>
      </c>
      <c r="I537" s="204"/>
      <c r="J537" s="201"/>
      <c r="K537" s="201"/>
      <c r="L537" s="205"/>
      <c r="M537" s="206"/>
      <c r="N537" s="207"/>
      <c r="O537" s="207"/>
      <c r="P537" s="207"/>
      <c r="Q537" s="207"/>
      <c r="R537" s="207"/>
      <c r="S537" s="207"/>
      <c r="T537" s="208"/>
      <c r="AT537" s="209" t="s">
        <v>166</v>
      </c>
      <c r="AU537" s="209" t="s">
        <v>81</v>
      </c>
      <c r="AV537" s="13" t="s">
        <v>79</v>
      </c>
      <c r="AW537" s="13" t="s">
        <v>33</v>
      </c>
      <c r="AX537" s="13" t="s">
        <v>72</v>
      </c>
      <c r="AY537" s="209" t="s">
        <v>152</v>
      </c>
    </row>
    <row r="538" spans="1:65" s="14" customFormat="1">
      <c r="B538" s="210"/>
      <c r="C538" s="211"/>
      <c r="D538" s="193" t="s">
        <v>166</v>
      </c>
      <c r="E538" s="212" t="s">
        <v>19</v>
      </c>
      <c r="F538" s="213" t="s">
        <v>434</v>
      </c>
      <c r="G538" s="211"/>
      <c r="H538" s="214">
        <v>32.049999999999997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166</v>
      </c>
      <c r="AU538" s="220" t="s">
        <v>81</v>
      </c>
      <c r="AV538" s="14" t="s">
        <v>81</v>
      </c>
      <c r="AW538" s="14" t="s">
        <v>33</v>
      </c>
      <c r="AX538" s="14" t="s">
        <v>72</v>
      </c>
      <c r="AY538" s="220" t="s">
        <v>152</v>
      </c>
    </row>
    <row r="539" spans="1:65" s="14" customFormat="1">
      <c r="B539" s="210"/>
      <c r="C539" s="211"/>
      <c r="D539" s="193" t="s">
        <v>166</v>
      </c>
      <c r="E539" s="212" t="s">
        <v>19</v>
      </c>
      <c r="F539" s="213" t="s">
        <v>435</v>
      </c>
      <c r="G539" s="211"/>
      <c r="H539" s="214">
        <v>147.05000000000001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166</v>
      </c>
      <c r="AU539" s="220" t="s">
        <v>81</v>
      </c>
      <c r="AV539" s="14" t="s">
        <v>81</v>
      </c>
      <c r="AW539" s="14" t="s">
        <v>33</v>
      </c>
      <c r="AX539" s="14" t="s">
        <v>72</v>
      </c>
      <c r="AY539" s="220" t="s">
        <v>152</v>
      </c>
    </row>
    <row r="540" spans="1:65" s="14" customFormat="1">
      <c r="B540" s="210"/>
      <c r="C540" s="211"/>
      <c r="D540" s="193" t="s">
        <v>166</v>
      </c>
      <c r="E540" s="212" t="s">
        <v>19</v>
      </c>
      <c r="F540" s="213" t="s">
        <v>436</v>
      </c>
      <c r="G540" s="211"/>
      <c r="H540" s="214">
        <v>168.9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166</v>
      </c>
      <c r="AU540" s="220" t="s">
        <v>81</v>
      </c>
      <c r="AV540" s="14" t="s">
        <v>81</v>
      </c>
      <c r="AW540" s="14" t="s">
        <v>33</v>
      </c>
      <c r="AX540" s="14" t="s">
        <v>72</v>
      </c>
      <c r="AY540" s="220" t="s">
        <v>152</v>
      </c>
    </row>
    <row r="541" spans="1:65" s="14" customFormat="1">
      <c r="B541" s="210"/>
      <c r="C541" s="211"/>
      <c r="D541" s="193" t="s">
        <v>166</v>
      </c>
      <c r="E541" s="212" t="s">
        <v>19</v>
      </c>
      <c r="F541" s="213" t="s">
        <v>437</v>
      </c>
      <c r="G541" s="211"/>
      <c r="H541" s="214">
        <v>200.16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166</v>
      </c>
      <c r="AU541" s="220" t="s">
        <v>81</v>
      </c>
      <c r="AV541" s="14" t="s">
        <v>81</v>
      </c>
      <c r="AW541" s="14" t="s">
        <v>33</v>
      </c>
      <c r="AX541" s="14" t="s">
        <v>72</v>
      </c>
      <c r="AY541" s="220" t="s">
        <v>152</v>
      </c>
    </row>
    <row r="542" spans="1:65" s="14" customFormat="1">
      <c r="B542" s="210"/>
      <c r="C542" s="211"/>
      <c r="D542" s="193" t="s">
        <v>166</v>
      </c>
      <c r="E542" s="212" t="s">
        <v>19</v>
      </c>
      <c r="F542" s="213" t="s">
        <v>438</v>
      </c>
      <c r="G542" s="211"/>
      <c r="H542" s="214">
        <v>187.87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166</v>
      </c>
      <c r="AU542" s="220" t="s">
        <v>81</v>
      </c>
      <c r="AV542" s="14" t="s">
        <v>81</v>
      </c>
      <c r="AW542" s="14" t="s">
        <v>33</v>
      </c>
      <c r="AX542" s="14" t="s">
        <v>72</v>
      </c>
      <c r="AY542" s="220" t="s">
        <v>152</v>
      </c>
    </row>
    <row r="543" spans="1:65" s="14" customFormat="1">
      <c r="B543" s="210"/>
      <c r="C543" s="211"/>
      <c r="D543" s="193" t="s">
        <v>166</v>
      </c>
      <c r="E543" s="212" t="s">
        <v>19</v>
      </c>
      <c r="F543" s="213" t="s">
        <v>439</v>
      </c>
      <c r="G543" s="211"/>
      <c r="H543" s="214">
        <v>230.74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166</v>
      </c>
      <c r="AU543" s="220" t="s">
        <v>81</v>
      </c>
      <c r="AV543" s="14" t="s">
        <v>81</v>
      </c>
      <c r="AW543" s="14" t="s">
        <v>33</v>
      </c>
      <c r="AX543" s="14" t="s">
        <v>72</v>
      </c>
      <c r="AY543" s="220" t="s">
        <v>152</v>
      </c>
    </row>
    <row r="544" spans="1:65" s="14" customFormat="1">
      <c r="B544" s="210"/>
      <c r="C544" s="211"/>
      <c r="D544" s="193" t="s">
        <v>166</v>
      </c>
      <c r="E544" s="212" t="s">
        <v>19</v>
      </c>
      <c r="F544" s="213" t="s">
        <v>440</v>
      </c>
      <c r="G544" s="211"/>
      <c r="H544" s="214">
        <v>73.099999999999994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166</v>
      </c>
      <c r="AU544" s="220" t="s">
        <v>81</v>
      </c>
      <c r="AV544" s="14" t="s">
        <v>81</v>
      </c>
      <c r="AW544" s="14" t="s">
        <v>33</v>
      </c>
      <c r="AX544" s="14" t="s">
        <v>72</v>
      </c>
      <c r="AY544" s="220" t="s">
        <v>152</v>
      </c>
    </row>
    <row r="545" spans="1:65" s="16" customFormat="1">
      <c r="B545" s="233"/>
      <c r="C545" s="234"/>
      <c r="D545" s="193" t="s">
        <v>166</v>
      </c>
      <c r="E545" s="235" t="s">
        <v>19</v>
      </c>
      <c r="F545" s="236" t="s">
        <v>377</v>
      </c>
      <c r="G545" s="234"/>
      <c r="H545" s="237">
        <v>1039.8699999999999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AT545" s="243" t="s">
        <v>166</v>
      </c>
      <c r="AU545" s="243" t="s">
        <v>81</v>
      </c>
      <c r="AV545" s="16" t="s">
        <v>153</v>
      </c>
      <c r="AW545" s="16" t="s">
        <v>33</v>
      </c>
      <c r="AX545" s="16" t="s">
        <v>72</v>
      </c>
      <c r="AY545" s="243" t="s">
        <v>152</v>
      </c>
    </row>
    <row r="546" spans="1:65" s="13" customFormat="1">
      <c r="B546" s="200"/>
      <c r="C546" s="201"/>
      <c r="D546" s="193" t="s">
        <v>166</v>
      </c>
      <c r="E546" s="202" t="s">
        <v>19</v>
      </c>
      <c r="F546" s="203" t="s">
        <v>374</v>
      </c>
      <c r="G546" s="201"/>
      <c r="H546" s="202" t="s">
        <v>19</v>
      </c>
      <c r="I546" s="204"/>
      <c r="J546" s="201"/>
      <c r="K546" s="201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166</v>
      </c>
      <c r="AU546" s="209" t="s">
        <v>81</v>
      </c>
      <c r="AV546" s="13" t="s">
        <v>79</v>
      </c>
      <c r="AW546" s="13" t="s">
        <v>33</v>
      </c>
      <c r="AX546" s="13" t="s">
        <v>72</v>
      </c>
      <c r="AY546" s="209" t="s">
        <v>152</v>
      </c>
    </row>
    <row r="547" spans="1:65" s="14" customFormat="1">
      <c r="B547" s="210"/>
      <c r="C547" s="211"/>
      <c r="D547" s="193" t="s">
        <v>166</v>
      </c>
      <c r="E547" s="212" t="s">
        <v>19</v>
      </c>
      <c r="F547" s="213" t="s">
        <v>375</v>
      </c>
      <c r="G547" s="211"/>
      <c r="H547" s="214">
        <v>37.65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166</v>
      </c>
      <c r="AU547" s="220" t="s">
        <v>81</v>
      </c>
      <c r="AV547" s="14" t="s">
        <v>81</v>
      </c>
      <c r="AW547" s="14" t="s">
        <v>33</v>
      </c>
      <c r="AX547" s="14" t="s">
        <v>72</v>
      </c>
      <c r="AY547" s="220" t="s">
        <v>152</v>
      </c>
    </row>
    <row r="548" spans="1:65" s="14" customFormat="1">
      <c r="B548" s="210"/>
      <c r="C548" s="211"/>
      <c r="D548" s="193" t="s">
        <v>166</v>
      </c>
      <c r="E548" s="212" t="s">
        <v>19</v>
      </c>
      <c r="F548" s="213" t="s">
        <v>376</v>
      </c>
      <c r="G548" s="211"/>
      <c r="H548" s="214">
        <v>34.96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166</v>
      </c>
      <c r="AU548" s="220" t="s">
        <v>81</v>
      </c>
      <c r="AV548" s="14" t="s">
        <v>81</v>
      </c>
      <c r="AW548" s="14" t="s">
        <v>33</v>
      </c>
      <c r="AX548" s="14" t="s">
        <v>72</v>
      </c>
      <c r="AY548" s="220" t="s">
        <v>152</v>
      </c>
    </row>
    <row r="549" spans="1:65" s="16" customFormat="1">
      <c r="B549" s="233"/>
      <c r="C549" s="234"/>
      <c r="D549" s="193" t="s">
        <v>166</v>
      </c>
      <c r="E549" s="235" t="s">
        <v>19</v>
      </c>
      <c r="F549" s="236" t="s">
        <v>377</v>
      </c>
      <c r="G549" s="234"/>
      <c r="H549" s="237">
        <v>72.61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AT549" s="243" t="s">
        <v>166</v>
      </c>
      <c r="AU549" s="243" t="s">
        <v>81</v>
      </c>
      <c r="AV549" s="16" t="s">
        <v>153</v>
      </c>
      <c r="AW549" s="16" t="s">
        <v>33</v>
      </c>
      <c r="AX549" s="16" t="s">
        <v>72</v>
      </c>
      <c r="AY549" s="243" t="s">
        <v>152</v>
      </c>
    </row>
    <row r="550" spans="1:65" s="15" customFormat="1">
      <c r="B550" s="221"/>
      <c r="C550" s="222"/>
      <c r="D550" s="193" t="s">
        <v>166</v>
      </c>
      <c r="E550" s="223" t="s">
        <v>19</v>
      </c>
      <c r="F550" s="224" t="s">
        <v>175</v>
      </c>
      <c r="G550" s="222"/>
      <c r="H550" s="225">
        <v>1112.48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166</v>
      </c>
      <c r="AU550" s="231" t="s">
        <v>81</v>
      </c>
      <c r="AV550" s="15" t="s">
        <v>160</v>
      </c>
      <c r="AW550" s="15" t="s">
        <v>33</v>
      </c>
      <c r="AX550" s="15" t="s">
        <v>79</v>
      </c>
      <c r="AY550" s="231" t="s">
        <v>152</v>
      </c>
    </row>
    <row r="551" spans="1:65" s="2" customFormat="1" ht="24.2" customHeight="1">
      <c r="A551" s="36"/>
      <c r="B551" s="37"/>
      <c r="C551" s="180" t="s">
        <v>668</v>
      </c>
      <c r="D551" s="180" t="s">
        <v>155</v>
      </c>
      <c r="E551" s="181" t="s">
        <v>669</v>
      </c>
      <c r="F551" s="182" t="s">
        <v>670</v>
      </c>
      <c r="G551" s="183" t="s">
        <v>158</v>
      </c>
      <c r="H551" s="184">
        <v>55.8</v>
      </c>
      <c r="I551" s="185"/>
      <c r="J551" s="186">
        <f>ROUND(I551*H551,2)</f>
        <v>0</v>
      </c>
      <c r="K551" s="182" t="s">
        <v>19</v>
      </c>
      <c r="L551" s="41"/>
      <c r="M551" s="187" t="s">
        <v>19</v>
      </c>
      <c r="N551" s="188" t="s">
        <v>43</v>
      </c>
      <c r="O551" s="66"/>
      <c r="P551" s="189">
        <f>O551*H551</f>
        <v>0</v>
      </c>
      <c r="Q551" s="189">
        <v>6.9999999999999999E-4</v>
      </c>
      <c r="R551" s="189">
        <f>Q551*H551</f>
        <v>3.9059999999999997E-2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336</v>
      </c>
      <c r="AT551" s="191" t="s">
        <v>155</v>
      </c>
      <c r="AU551" s="191" t="s">
        <v>81</v>
      </c>
      <c r="AY551" s="19" t="s">
        <v>152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9" t="s">
        <v>79</v>
      </c>
      <c r="BK551" s="192">
        <f>ROUND(I551*H551,2)</f>
        <v>0</v>
      </c>
      <c r="BL551" s="19" t="s">
        <v>336</v>
      </c>
      <c r="BM551" s="191" t="s">
        <v>671</v>
      </c>
    </row>
    <row r="552" spans="1:65" s="2" customFormat="1" ht="19.5">
      <c r="A552" s="36"/>
      <c r="B552" s="37"/>
      <c r="C552" s="38"/>
      <c r="D552" s="193" t="s">
        <v>162</v>
      </c>
      <c r="E552" s="38"/>
      <c r="F552" s="194" t="s">
        <v>670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162</v>
      </c>
      <c r="AU552" s="19" t="s">
        <v>81</v>
      </c>
    </row>
    <row r="553" spans="1:65" s="2" customFormat="1" ht="312">
      <c r="A553" s="36"/>
      <c r="B553" s="37"/>
      <c r="C553" s="38"/>
      <c r="D553" s="193" t="s">
        <v>228</v>
      </c>
      <c r="E553" s="38"/>
      <c r="F553" s="232" t="s">
        <v>672</v>
      </c>
      <c r="G553" s="38"/>
      <c r="H553" s="38"/>
      <c r="I553" s="195"/>
      <c r="J553" s="38"/>
      <c r="K553" s="38"/>
      <c r="L553" s="41"/>
      <c r="M553" s="196"/>
      <c r="N553" s="197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228</v>
      </c>
      <c r="AU553" s="19" t="s">
        <v>81</v>
      </c>
    </row>
    <row r="554" spans="1:65" s="13" customFormat="1">
      <c r="B554" s="200"/>
      <c r="C554" s="201"/>
      <c r="D554" s="193" t="s">
        <v>166</v>
      </c>
      <c r="E554" s="202" t="s">
        <v>19</v>
      </c>
      <c r="F554" s="203" t="s">
        <v>667</v>
      </c>
      <c r="G554" s="201"/>
      <c r="H554" s="202" t="s">
        <v>19</v>
      </c>
      <c r="I554" s="204"/>
      <c r="J554" s="201"/>
      <c r="K554" s="201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166</v>
      </c>
      <c r="AU554" s="209" t="s">
        <v>81</v>
      </c>
      <c r="AV554" s="13" t="s">
        <v>79</v>
      </c>
      <c r="AW554" s="13" t="s">
        <v>33</v>
      </c>
      <c r="AX554" s="13" t="s">
        <v>72</v>
      </c>
      <c r="AY554" s="209" t="s">
        <v>152</v>
      </c>
    </row>
    <row r="555" spans="1:65" s="13" customFormat="1" ht="22.5">
      <c r="B555" s="200"/>
      <c r="C555" s="201"/>
      <c r="D555" s="193" t="s">
        <v>166</v>
      </c>
      <c r="E555" s="202" t="s">
        <v>19</v>
      </c>
      <c r="F555" s="203" t="s">
        <v>441</v>
      </c>
      <c r="G555" s="201"/>
      <c r="H555" s="202" t="s">
        <v>19</v>
      </c>
      <c r="I555" s="204"/>
      <c r="J555" s="201"/>
      <c r="K555" s="201"/>
      <c r="L555" s="205"/>
      <c r="M555" s="206"/>
      <c r="N555" s="207"/>
      <c r="O555" s="207"/>
      <c r="P555" s="207"/>
      <c r="Q555" s="207"/>
      <c r="R555" s="207"/>
      <c r="S555" s="207"/>
      <c r="T555" s="208"/>
      <c r="AT555" s="209" t="s">
        <v>166</v>
      </c>
      <c r="AU555" s="209" t="s">
        <v>81</v>
      </c>
      <c r="AV555" s="13" t="s">
        <v>79</v>
      </c>
      <c r="AW555" s="13" t="s">
        <v>33</v>
      </c>
      <c r="AX555" s="13" t="s">
        <v>72</v>
      </c>
      <c r="AY555" s="209" t="s">
        <v>152</v>
      </c>
    </row>
    <row r="556" spans="1:65" s="14" customFormat="1">
      <c r="B556" s="210"/>
      <c r="C556" s="211"/>
      <c r="D556" s="193" t="s">
        <v>166</v>
      </c>
      <c r="E556" s="212" t="s">
        <v>19</v>
      </c>
      <c r="F556" s="213" t="s">
        <v>442</v>
      </c>
      <c r="G556" s="211"/>
      <c r="H556" s="214">
        <v>3.5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166</v>
      </c>
      <c r="AU556" s="220" t="s">
        <v>81</v>
      </c>
      <c r="AV556" s="14" t="s">
        <v>81</v>
      </c>
      <c r="AW556" s="14" t="s">
        <v>33</v>
      </c>
      <c r="AX556" s="14" t="s">
        <v>72</v>
      </c>
      <c r="AY556" s="220" t="s">
        <v>152</v>
      </c>
    </row>
    <row r="557" spans="1:65" s="14" customFormat="1">
      <c r="B557" s="210"/>
      <c r="C557" s="211"/>
      <c r="D557" s="193" t="s">
        <v>166</v>
      </c>
      <c r="E557" s="212" t="s">
        <v>19</v>
      </c>
      <c r="F557" s="213" t="s">
        <v>443</v>
      </c>
      <c r="G557" s="211"/>
      <c r="H557" s="214">
        <v>7.5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166</v>
      </c>
      <c r="AU557" s="220" t="s">
        <v>81</v>
      </c>
      <c r="AV557" s="14" t="s">
        <v>81</v>
      </c>
      <c r="AW557" s="14" t="s">
        <v>33</v>
      </c>
      <c r="AX557" s="14" t="s">
        <v>72</v>
      </c>
      <c r="AY557" s="220" t="s">
        <v>152</v>
      </c>
    </row>
    <row r="558" spans="1:65" s="14" customFormat="1">
      <c r="B558" s="210"/>
      <c r="C558" s="211"/>
      <c r="D558" s="193" t="s">
        <v>166</v>
      </c>
      <c r="E558" s="212" t="s">
        <v>19</v>
      </c>
      <c r="F558" s="213" t="s">
        <v>444</v>
      </c>
      <c r="G558" s="211"/>
      <c r="H558" s="214">
        <v>17.600000000000001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166</v>
      </c>
      <c r="AU558" s="220" t="s">
        <v>81</v>
      </c>
      <c r="AV558" s="14" t="s">
        <v>81</v>
      </c>
      <c r="AW558" s="14" t="s">
        <v>33</v>
      </c>
      <c r="AX558" s="14" t="s">
        <v>72</v>
      </c>
      <c r="AY558" s="220" t="s">
        <v>152</v>
      </c>
    </row>
    <row r="559" spans="1:65" s="14" customFormat="1">
      <c r="B559" s="210"/>
      <c r="C559" s="211"/>
      <c r="D559" s="193" t="s">
        <v>166</v>
      </c>
      <c r="E559" s="212" t="s">
        <v>19</v>
      </c>
      <c r="F559" s="213" t="s">
        <v>445</v>
      </c>
      <c r="G559" s="211"/>
      <c r="H559" s="214">
        <v>15.6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166</v>
      </c>
      <c r="AU559" s="220" t="s">
        <v>81</v>
      </c>
      <c r="AV559" s="14" t="s">
        <v>81</v>
      </c>
      <c r="AW559" s="14" t="s">
        <v>33</v>
      </c>
      <c r="AX559" s="14" t="s">
        <v>72</v>
      </c>
      <c r="AY559" s="220" t="s">
        <v>152</v>
      </c>
    </row>
    <row r="560" spans="1:65" s="14" customFormat="1">
      <c r="B560" s="210"/>
      <c r="C560" s="211"/>
      <c r="D560" s="193" t="s">
        <v>166</v>
      </c>
      <c r="E560" s="212" t="s">
        <v>19</v>
      </c>
      <c r="F560" s="213" t="s">
        <v>446</v>
      </c>
      <c r="G560" s="211"/>
      <c r="H560" s="214">
        <v>11.6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166</v>
      </c>
      <c r="AU560" s="220" t="s">
        <v>81</v>
      </c>
      <c r="AV560" s="14" t="s">
        <v>81</v>
      </c>
      <c r="AW560" s="14" t="s">
        <v>33</v>
      </c>
      <c r="AX560" s="14" t="s">
        <v>72</v>
      </c>
      <c r="AY560" s="220" t="s">
        <v>152</v>
      </c>
    </row>
    <row r="561" spans="1:65" s="15" customFormat="1">
      <c r="B561" s="221"/>
      <c r="C561" s="222"/>
      <c r="D561" s="193" t="s">
        <v>166</v>
      </c>
      <c r="E561" s="223" t="s">
        <v>19</v>
      </c>
      <c r="F561" s="224" t="s">
        <v>175</v>
      </c>
      <c r="G561" s="222"/>
      <c r="H561" s="225">
        <v>55.8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166</v>
      </c>
      <c r="AU561" s="231" t="s">
        <v>81</v>
      </c>
      <c r="AV561" s="15" t="s">
        <v>160</v>
      </c>
      <c r="AW561" s="15" t="s">
        <v>33</v>
      </c>
      <c r="AX561" s="15" t="s">
        <v>79</v>
      </c>
      <c r="AY561" s="231" t="s">
        <v>152</v>
      </c>
    </row>
    <row r="562" spans="1:65" s="2" customFormat="1" ht="37.9" customHeight="1">
      <c r="A562" s="36"/>
      <c r="B562" s="37"/>
      <c r="C562" s="180" t="s">
        <v>673</v>
      </c>
      <c r="D562" s="180" t="s">
        <v>155</v>
      </c>
      <c r="E562" s="181" t="s">
        <v>674</v>
      </c>
      <c r="F562" s="182" t="s">
        <v>675</v>
      </c>
      <c r="G562" s="183" t="s">
        <v>158</v>
      </c>
      <c r="H562" s="184">
        <v>86.477999999999994</v>
      </c>
      <c r="I562" s="185"/>
      <c r="J562" s="186">
        <f>ROUND(I562*H562,2)</f>
        <v>0</v>
      </c>
      <c r="K562" s="182" t="s">
        <v>19</v>
      </c>
      <c r="L562" s="41"/>
      <c r="M562" s="187" t="s">
        <v>19</v>
      </c>
      <c r="N562" s="188" t="s">
        <v>43</v>
      </c>
      <c r="O562" s="66"/>
      <c r="P562" s="189">
        <f>O562*H562</f>
        <v>0</v>
      </c>
      <c r="Q562" s="189">
        <v>5.9999999999999995E-4</v>
      </c>
      <c r="R562" s="189">
        <f>Q562*H562</f>
        <v>5.188679999999999E-2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336</v>
      </c>
      <c r="AT562" s="191" t="s">
        <v>155</v>
      </c>
      <c r="AU562" s="191" t="s">
        <v>81</v>
      </c>
      <c r="AY562" s="19" t="s">
        <v>152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79</v>
      </c>
      <c r="BK562" s="192">
        <f>ROUND(I562*H562,2)</f>
        <v>0</v>
      </c>
      <c r="BL562" s="19" t="s">
        <v>336</v>
      </c>
      <c r="BM562" s="191" t="s">
        <v>676</v>
      </c>
    </row>
    <row r="563" spans="1:65" s="2" customFormat="1" ht="19.5">
      <c r="A563" s="36"/>
      <c r="B563" s="37"/>
      <c r="C563" s="38"/>
      <c r="D563" s="193" t="s">
        <v>162</v>
      </c>
      <c r="E563" s="38"/>
      <c r="F563" s="194" t="s">
        <v>677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162</v>
      </c>
      <c r="AU563" s="19" t="s">
        <v>81</v>
      </c>
    </row>
    <row r="564" spans="1:65" s="2" customFormat="1" ht="253.5">
      <c r="A564" s="36"/>
      <c r="B564" s="37"/>
      <c r="C564" s="38"/>
      <c r="D564" s="193" t="s">
        <v>228</v>
      </c>
      <c r="E564" s="38"/>
      <c r="F564" s="232" t="s">
        <v>678</v>
      </c>
      <c r="G564" s="38"/>
      <c r="H564" s="38"/>
      <c r="I564" s="195"/>
      <c r="J564" s="38"/>
      <c r="K564" s="38"/>
      <c r="L564" s="41"/>
      <c r="M564" s="196"/>
      <c r="N564" s="197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228</v>
      </c>
      <c r="AU564" s="19" t="s">
        <v>81</v>
      </c>
    </row>
    <row r="565" spans="1:65" s="13" customFormat="1">
      <c r="B565" s="200"/>
      <c r="C565" s="201"/>
      <c r="D565" s="193" t="s">
        <v>166</v>
      </c>
      <c r="E565" s="202" t="s">
        <v>19</v>
      </c>
      <c r="F565" s="203" t="s">
        <v>679</v>
      </c>
      <c r="G565" s="201"/>
      <c r="H565" s="202" t="s">
        <v>19</v>
      </c>
      <c r="I565" s="204"/>
      <c r="J565" s="201"/>
      <c r="K565" s="201"/>
      <c r="L565" s="205"/>
      <c r="M565" s="206"/>
      <c r="N565" s="207"/>
      <c r="O565" s="207"/>
      <c r="P565" s="207"/>
      <c r="Q565" s="207"/>
      <c r="R565" s="207"/>
      <c r="S565" s="207"/>
      <c r="T565" s="208"/>
      <c r="AT565" s="209" t="s">
        <v>166</v>
      </c>
      <c r="AU565" s="209" t="s">
        <v>81</v>
      </c>
      <c r="AV565" s="13" t="s">
        <v>79</v>
      </c>
      <c r="AW565" s="13" t="s">
        <v>33</v>
      </c>
      <c r="AX565" s="13" t="s">
        <v>72</v>
      </c>
      <c r="AY565" s="209" t="s">
        <v>152</v>
      </c>
    </row>
    <row r="566" spans="1:65" s="13" customFormat="1">
      <c r="B566" s="200"/>
      <c r="C566" s="201"/>
      <c r="D566" s="193" t="s">
        <v>166</v>
      </c>
      <c r="E566" s="202" t="s">
        <v>19</v>
      </c>
      <c r="F566" s="203" t="s">
        <v>230</v>
      </c>
      <c r="G566" s="201"/>
      <c r="H566" s="202" t="s">
        <v>19</v>
      </c>
      <c r="I566" s="204"/>
      <c r="J566" s="201"/>
      <c r="K566" s="201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166</v>
      </c>
      <c r="AU566" s="209" t="s">
        <v>81</v>
      </c>
      <c r="AV566" s="13" t="s">
        <v>79</v>
      </c>
      <c r="AW566" s="13" t="s">
        <v>33</v>
      </c>
      <c r="AX566" s="13" t="s">
        <v>72</v>
      </c>
      <c r="AY566" s="209" t="s">
        <v>152</v>
      </c>
    </row>
    <row r="567" spans="1:65" s="14" customFormat="1">
      <c r="B567" s="210"/>
      <c r="C567" s="211"/>
      <c r="D567" s="193" t="s">
        <v>166</v>
      </c>
      <c r="E567" s="212" t="s">
        <v>19</v>
      </c>
      <c r="F567" s="213" t="s">
        <v>231</v>
      </c>
      <c r="G567" s="211"/>
      <c r="H567" s="214">
        <v>53.8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166</v>
      </c>
      <c r="AU567" s="220" t="s">
        <v>81</v>
      </c>
      <c r="AV567" s="14" t="s">
        <v>81</v>
      </c>
      <c r="AW567" s="14" t="s">
        <v>33</v>
      </c>
      <c r="AX567" s="14" t="s">
        <v>72</v>
      </c>
      <c r="AY567" s="220" t="s">
        <v>152</v>
      </c>
    </row>
    <row r="568" spans="1:65" s="13" customFormat="1">
      <c r="B568" s="200"/>
      <c r="C568" s="201"/>
      <c r="D568" s="193" t="s">
        <v>166</v>
      </c>
      <c r="E568" s="202" t="s">
        <v>19</v>
      </c>
      <c r="F568" s="203" t="s">
        <v>232</v>
      </c>
      <c r="G568" s="201"/>
      <c r="H568" s="202" t="s">
        <v>19</v>
      </c>
      <c r="I568" s="204"/>
      <c r="J568" s="201"/>
      <c r="K568" s="201"/>
      <c r="L568" s="205"/>
      <c r="M568" s="206"/>
      <c r="N568" s="207"/>
      <c r="O568" s="207"/>
      <c r="P568" s="207"/>
      <c r="Q568" s="207"/>
      <c r="R568" s="207"/>
      <c r="S568" s="207"/>
      <c r="T568" s="208"/>
      <c r="AT568" s="209" t="s">
        <v>166</v>
      </c>
      <c r="AU568" s="209" t="s">
        <v>81</v>
      </c>
      <c r="AV568" s="13" t="s">
        <v>79</v>
      </c>
      <c r="AW568" s="13" t="s">
        <v>33</v>
      </c>
      <c r="AX568" s="13" t="s">
        <v>72</v>
      </c>
      <c r="AY568" s="209" t="s">
        <v>152</v>
      </c>
    </row>
    <row r="569" spans="1:65" s="14" customFormat="1">
      <c r="B569" s="210"/>
      <c r="C569" s="211"/>
      <c r="D569" s="193" t="s">
        <v>166</v>
      </c>
      <c r="E569" s="212" t="s">
        <v>19</v>
      </c>
      <c r="F569" s="213" t="s">
        <v>233</v>
      </c>
      <c r="G569" s="211"/>
      <c r="H569" s="214">
        <v>4.4279999999999999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166</v>
      </c>
      <c r="AU569" s="220" t="s">
        <v>81</v>
      </c>
      <c r="AV569" s="14" t="s">
        <v>81</v>
      </c>
      <c r="AW569" s="14" t="s">
        <v>33</v>
      </c>
      <c r="AX569" s="14" t="s">
        <v>72</v>
      </c>
      <c r="AY569" s="220" t="s">
        <v>152</v>
      </c>
    </row>
    <row r="570" spans="1:65" s="13" customFormat="1">
      <c r="B570" s="200"/>
      <c r="C570" s="201"/>
      <c r="D570" s="193" t="s">
        <v>166</v>
      </c>
      <c r="E570" s="202" t="s">
        <v>19</v>
      </c>
      <c r="F570" s="203" t="s">
        <v>680</v>
      </c>
      <c r="G570" s="201"/>
      <c r="H570" s="202" t="s">
        <v>19</v>
      </c>
      <c r="I570" s="204"/>
      <c r="J570" s="201"/>
      <c r="K570" s="201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166</v>
      </c>
      <c r="AU570" s="209" t="s">
        <v>81</v>
      </c>
      <c r="AV570" s="13" t="s">
        <v>79</v>
      </c>
      <c r="AW570" s="13" t="s">
        <v>33</v>
      </c>
      <c r="AX570" s="13" t="s">
        <v>72</v>
      </c>
      <c r="AY570" s="209" t="s">
        <v>152</v>
      </c>
    </row>
    <row r="571" spans="1:65" s="14" customFormat="1">
      <c r="B571" s="210"/>
      <c r="C571" s="211"/>
      <c r="D571" s="193" t="s">
        <v>166</v>
      </c>
      <c r="E571" s="212" t="s">
        <v>19</v>
      </c>
      <c r="F571" s="213" t="s">
        <v>681</v>
      </c>
      <c r="G571" s="211"/>
      <c r="H571" s="214">
        <v>28.25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166</v>
      </c>
      <c r="AU571" s="220" t="s">
        <v>81</v>
      </c>
      <c r="AV571" s="14" t="s">
        <v>81</v>
      </c>
      <c r="AW571" s="14" t="s">
        <v>33</v>
      </c>
      <c r="AX571" s="14" t="s">
        <v>72</v>
      </c>
      <c r="AY571" s="220" t="s">
        <v>152</v>
      </c>
    </row>
    <row r="572" spans="1:65" s="15" customFormat="1">
      <c r="B572" s="221"/>
      <c r="C572" s="222"/>
      <c r="D572" s="193" t="s">
        <v>166</v>
      </c>
      <c r="E572" s="223" t="s">
        <v>19</v>
      </c>
      <c r="F572" s="224" t="s">
        <v>175</v>
      </c>
      <c r="G572" s="222"/>
      <c r="H572" s="225">
        <v>86.477999999999994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166</v>
      </c>
      <c r="AU572" s="231" t="s">
        <v>81</v>
      </c>
      <c r="AV572" s="15" t="s">
        <v>160</v>
      </c>
      <c r="AW572" s="15" t="s">
        <v>33</v>
      </c>
      <c r="AX572" s="15" t="s">
        <v>79</v>
      </c>
      <c r="AY572" s="231" t="s">
        <v>152</v>
      </c>
    </row>
    <row r="573" spans="1:65" s="2" customFormat="1" ht="44.25" customHeight="1">
      <c r="A573" s="36"/>
      <c r="B573" s="37"/>
      <c r="C573" s="180" t="s">
        <v>682</v>
      </c>
      <c r="D573" s="180" t="s">
        <v>155</v>
      </c>
      <c r="E573" s="181" t="s">
        <v>683</v>
      </c>
      <c r="F573" s="182" t="s">
        <v>684</v>
      </c>
      <c r="G573" s="183" t="s">
        <v>239</v>
      </c>
      <c r="H573" s="184">
        <v>196.58</v>
      </c>
      <c r="I573" s="185"/>
      <c r="J573" s="186">
        <f>ROUND(I573*H573,2)</f>
        <v>0</v>
      </c>
      <c r="K573" s="182" t="s">
        <v>19</v>
      </c>
      <c r="L573" s="41"/>
      <c r="M573" s="187" t="s">
        <v>19</v>
      </c>
      <c r="N573" s="188" t="s">
        <v>43</v>
      </c>
      <c r="O573" s="66"/>
      <c r="P573" s="189">
        <f>O573*H573</f>
        <v>0</v>
      </c>
      <c r="Q573" s="189">
        <v>1.2E-4</v>
      </c>
      <c r="R573" s="189">
        <f>Q573*H573</f>
        <v>2.3589600000000002E-2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336</v>
      </c>
      <c r="AT573" s="191" t="s">
        <v>155</v>
      </c>
      <c r="AU573" s="191" t="s">
        <v>81</v>
      </c>
      <c r="AY573" s="19" t="s">
        <v>152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79</v>
      </c>
      <c r="BK573" s="192">
        <f>ROUND(I573*H573,2)</f>
        <v>0</v>
      </c>
      <c r="BL573" s="19" t="s">
        <v>336</v>
      </c>
      <c r="BM573" s="191" t="s">
        <v>685</v>
      </c>
    </row>
    <row r="574" spans="1:65" s="2" customFormat="1" ht="29.25">
      <c r="A574" s="36"/>
      <c r="B574" s="37"/>
      <c r="C574" s="38"/>
      <c r="D574" s="193" t="s">
        <v>162</v>
      </c>
      <c r="E574" s="38"/>
      <c r="F574" s="194" t="s">
        <v>684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162</v>
      </c>
      <c r="AU574" s="19" t="s">
        <v>81</v>
      </c>
    </row>
    <row r="575" spans="1:65" s="2" customFormat="1" ht="273">
      <c r="A575" s="36"/>
      <c r="B575" s="37"/>
      <c r="C575" s="38"/>
      <c r="D575" s="193" t="s">
        <v>228</v>
      </c>
      <c r="E575" s="38"/>
      <c r="F575" s="232" t="s">
        <v>686</v>
      </c>
      <c r="G575" s="38"/>
      <c r="H575" s="38"/>
      <c r="I575" s="195"/>
      <c r="J575" s="38"/>
      <c r="K575" s="38"/>
      <c r="L575" s="41"/>
      <c r="M575" s="196"/>
      <c r="N575" s="197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228</v>
      </c>
      <c r="AU575" s="19" t="s">
        <v>81</v>
      </c>
    </row>
    <row r="576" spans="1:65" s="13" customFormat="1">
      <c r="B576" s="200"/>
      <c r="C576" s="201"/>
      <c r="D576" s="193" t="s">
        <v>166</v>
      </c>
      <c r="E576" s="202" t="s">
        <v>19</v>
      </c>
      <c r="F576" s="203" t="s">
        <v>598</v>
      </c>
      <c r="G576" s="201"/>
      <c r="H576" s="202" t="s">
        <v>19</v>
      </c>
      <c r="I576" s="204"/>
      <c r="J576" s="201"/>
      <c r="K576" s="201"/>
      <c r="L576" s="205"/>
      <c r="M576" s="206"/>
      <c r="N576" s="207"/>
      <c r="O576" s="207"/>
      <c r="P576" s="207"/>
      <c r="Q576" s="207"/>
      <c r="R576" s="207"/>
      <c r="S576" s="207"/>
      <c r="T576" s="208"/>
      <c r="AT576" s="209" t="s">
        <v>166</v>
      </c>
      <c r="AU576" s="209" t="s">
        <v>81</v>
      </c>
      <c r="AV576" s="13" t="s">
        <v>79</v>
      </c>
      <c r="AW576" s="13" t="s">
        <v>33</v>
      </c>
      <c r="AX576" s="13" t="s">
        <v>72</v>
      </c>
      <c r="AY576" s="209" t="s">
        <v>152</v>
      </c>
    </row>
    <row r="577" spans="1:65" s="14" customFormat="1">
      <c r="B577" s="210"/>
      <c r="C577" s="211"/>
      <c r="D577" s="193" t="s">
        <v>166</v>
      </c>
      <c r="E577" s="212" t="s">
        <v>19</v>
      </c>
      <c r="F577" s="213" t="s">
        <v>599</v>
      </c>
      <c r="G577" s="211"/>
      <c r="H577" s="214">
        <v>35.380000000000003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166</v>
      </c>
      <c r="AU577" s="220" t="s">
        <v>81</v>
      </c>
      <c r="AV577" s="14" t="s">
        <v>81</v>
      </c>
      <c r="AW577" s="14" t="s">
        <v>33</v>
      </c>
      <c r="AX577" s="14" t="s">
        <v>72</v>
      </c>
      <c r="AY577" s="220" t="s">
        <v>152</v>
      </c>
    </row>
    <row r="578" spans="1:65" s="14" customFormat="1">
      <c r="B578" s="210"/>
      <c r="C578" s="211"/>
      <c r="D578" s="193" t="s">
        <v>166</v>
      </c>
      <c r="E578" s="212" t="s">
        <v>19</v>
      </c>
      <c r="F578" s="213" t="s">
        <v>600</v>
      </c>
      <c r="G578" s="211"/>
      <c r="H578" s="214">
        <v>161.19999999999999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166</v>
      </c>
      <c r="AU578" s="220" t="s">
        <v>81</v>
      </c>
      <c r="AV578" s="14" t="s">
        <v>81</v>
      </c>
      <c r="AW578" s="14" t="s">
        <v>33</v>
      </c>
      <c r="AX578" s="14" t="s">
        <v>72</v>
      </c>
      <c r="AY578" s="220" t="s">
        <v>152</v>
      </c>
    </row>
    <row r="579" spans="1:65" s="15" customFormat="1">
      <c r="B579" s="221"/>
      <c r="C579" s="222"/>
      <c r="D579" s="193" t="s">
        <v>166</v>
      </c>
      <c r="E579" s="223" t="s">
        <v>19</v>
      </c>
      <c r="F579" s="224" t="s">
        <v>175</v>
      </c>
      <c r="G579" s="222"/>
      <c r="H579" s="225">
        <v>196.58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166</v>
      </c>
      <c r="AU579" s="231" t="s">
        <v>81</v>
      </c>
      <c r="AV579" s="15" t="s">
        <v>160</v>
      </c>
      <c r="AW579" s="15" t="s">
        <v>33</v>
      </c>
      <c r="AX579" s="15" t="s">
        <v>79</v>
      </c>
      <c r="AY579" s="231" t="s">
        <v>152</v>
      </c>
    </row>
    <row r="580" spans="1:65" s="2" customFormat="1" ht="44.25" customHeight="1">
      <c r="A580" s="36"/>
      <c r="B580" s="37"/>
      <c r="C580" s="180" t="s">
        <v>687</v>
      </c>
      <c r="D580" s="180" t="s">
        <v>155</v>
      </c>
      <c r="E580" s="181" t="s">
        <v>688</v>
      </c>
      <c r="F580" s="182" t="s">
        <v>689</v>
      </c>
      <c r="G580" s="183" t="s">
        <v>239</v>
      </c>
      <c r="H580" s="184">
        <v>196.58</v>
      </c>
      <c r="I580" s="185"/>
      <c r="J580" s="186">
        <f>ROUND(I580*H580,2)</f>
        <v>0</v>
      </c>
      <c r="K580" s="182" t="s">
        <v>19</v>
      </c>
      <c r="L580" s="41"/>
      <c r="M580" s="187" t="s">
        <v>19</v>
      </c>
      <c r="N580" s="188" t="s">
        <v>43</v>
      </c>
      <c r="O580" s="66"/>
      <c r="P580" s="189">
        <f>O580*H580</f>
        <v>0</v>
      </c>
      <c r="Q580" s="189">
        <v>8.0000000000000007E-5</v>
      </c>
      <c r="R580" s="189">
        <f>Q580*H580</f>
        <v>1.5726400000000001E-2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336</v>
      </c>
      <c r="AT580" s="191" t="s">
        <v>155</v>
      </c>
      <c r="AU580" s="191" t="s">
        <v>81</v>
      </c>
      <c r="AY580" s="19" t="s">
        <v>152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79</v>
      </c>
      <c r="BK580" s="192">
        <f>ROUND(I580*H580,2)</f>
        <v>0</v>
      </c>
      <c r="BL580" s="19" t="s">
        <v>336</v>
      </c>
      <c r="BM580" s="191" t="s">
        <v>690</v>
      </c>
    </row>
    <row r="581" spans="1:65" s="2" customFormat="1" ht="29.25">
      <c r="A581" s="36"/>
      <c r="B581" s="37"/>
      <c r="C581" s="38"/>
      <c r="D581" s="193" t="s">
        <v>162</v>
      </c>
      <c r="E581" s="38"/>
      <c r="F581" s="194" t="s">
        <v>689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162</v>
      </c>
      <c r="AU581" s="19" t="s">
        <v>81</v>
      </c>
    </row>
    <row r="582" spans="1:65" s="2" customFormat="1" ht="224.25">
      <c r="A582" s="36"/>
      <c r="B582" s="37"/>
      <c r="C582" s="38"/>
      <c r="D582" s="193" t="s">
        <v>228</v>
      </c>
      <c r="E582" s="38"/>
      <c r="F582" s="232" t="s">
        <v>691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228</v>
      </c>
      <c r="AU582" s="19" t="s">
        <v>81</v>
      </c>
    </row>
    <row r="583" spans="1:65" s="13" customFormat="1">
      <c r="B583" s="200"/>
      <c r="C583" s="201"/>
      <c r="D583" s="193" t="s">
        <v>166</v>
      </c>
      <c r="E583" s="202" t="s">
        <v>19</v>
      </c>
      <c r="F583" s="203" t="s">
        <v>598</v>
      </c>
      <c r="G583" s="201"/>
      <c r="H583" s="202" t="s">
        <v>19</v>
      </c>
      <c r="I583" s="204"/>
      <c r="J583" s="201"/>
      <c r="K583" s="201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166</v>
      </c>
      <c r="AU583" s="209" t="s">
        <v>81</v>
      </c>
      <c r="AV583" s="13" t="s">
        <v>79</v>
      </c>
      <c r="AW583" s="13" t="s">
        <v>33</v>
      </c>
      <c r="AX583" s="13" t="s">
        <v>72</v>
      </c>
      <c r="AY583" s="209" t="s">
        <v>152</v>
      </c>
    </row>
    <row r="584" spans="1:65" s="14" customFormat="1">
      <c r="B584" s="210"/>
      <c r="C584" s="211"/>
      <c r="D584" s="193" t="s">
        <v>166</v>
      </c>
      <c r="E584" s="212" t="s">
        <v>19</v>
      </c>
      <c r="F584" s="213" t="s">
        <v>599</v>
      </c>
      <c r="G584" s="211"/>
      <c r="H584" s="214">
        <v>35.380000000000003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166</v>
      </c>
      <c r="AU584" s="220" t="s">
        <v>81</v>
      </c>
      <c r="AV584" s="14" t="s">
        <v>81</v>
      </c>
      <c r="AW584" s="14" t="s">
        <v>33</v>
      </c>
      <c r="AX584" s="14" t="s">
        <v>72</v>
      </c>
      <c r="AY584" s="220" t="s">
        <v>152</v>
      </c>
    </row>
    <row r="585" spans="1:65" s="14" customFormat="1">
      <c r="B585" s="210"/>
      <c r="C585" s="211"/>
      <c r="D585" s="193" t="s">
        <v>166</v>
      </c>
      <c r="E585" s="212" t="s">
        <v>19</v>
      </c>
      <c r="F585" s="213" t="s">
        <v>600</v>
      </c>
      <c r="G585" s="211"/>
      <c r="H585" s="214">
        <v>161.19999999999999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166</v>
      </c>
      <c r="AU585" s="220" t="s">
        <v>81</v>
      </c>
      <c r="AV585" s="14" t="s">
        <v>81</v>
      </c>
      <c r="AW585" s="14" t="s">
        <v>33</v>
      </c>
      <c r="AX585" s="14" t="s">
        <v>72</v>
      </c>
      <c r="AY585" s="220" t="s">
        <v>152</v>
      </c>
    </row>
    <row r="586" spans="1:65" s="15" customFormat="1">
      <c r="B586" s="221"/>
      <c r="C586" s="222"/>
      <c r="D586" s="193" t="s">
        <v>166</v>
      </c>
      <c r="E586" s="223" t="s">
        <v>19</v>
      </c>
      <c r="F586" s="224" t="s">
        <v>175</v>
      </c>
      <c r="G586" s="222"/>
      <c r="H586" s="225">
        <v>196.58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AT586" s="231" t="s">
        <v>166</v>
      </c>
      <c r="AU586" s="231" t="s">
        <v>81</v>
      </c>
      <c r="AV586" s="15" t="s">
        <v>160</v>
      </c>
      <c r="AW586" s="15" t="s">
        <v>33</v>
      </c>
      <c r="AX586" s="15" t="s">
        <v>79</v>
      </c>
      <c r="AY586" s="231" t="s">
        <v>152</v>
      </c>
    </row>
    <row r="587" spans="1:65" s="2" customFormat="1" ht="37.9" customHeight="1">
      <c r="A587" s="36"/>
      <c r="B587" s="37"/>
      <c r="C587" s="180" t="s">
        <v>692</v>
      </c>
      <c r="D587" s="180" t="s">
        <v>155</v>
      </c>
      <c r="E587" s="181" t="s">
        <v>693</v>
      </c>
      <c r="F587" s="182" t="s">
        <v>694</v>
      </c>
      <c r="G587" s="183" t="s">
        <v>239</v>
      </c>
      <c r="H587" s="184">
        <v>196.58</v>
      </c>
      <c r="I587" s="185"/>
      <c r="J587" s="186">
        <f>ROUND(I587*H587,2)</f>
        <v>0</v>
      </c>
      <c r="K587" s="182" t="s">
        <v>19</v>
      </c>
      <c r="L587" s="41"/>
      <c r="M587" s="187" t="s">
        <v>19</v>
      </c>
      <c r="N587" s="188" t="s">
        <v>43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336</v>
      </c>
      <c r="AT587" s="191" t="s">
        <v>155</v>
      </c>
      <c r="AU587" s="191" t="s">
        <v>81</v>
      </c>
      <c r="AY587" s="19" t="s">
        <v>152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79</v>
      </c>
      <c r="BK587" s="192">
        <f>ROUND(I587*H587,2)</f>
        <v>0</v>
      </c>
      <c r="BL587" s="19" t="s">
        <v>336</v>
      </c>
      <c r="BM587" s="191" t="s">
        <v>695</v>
      </c>
    </row>
    <row r="588" spans="1:65" s="2" customFormat="1" ht="19.5">
      <c r="A588" s="36"/>
      <c r="B588" s="37"/>
      <c r="C588" s="38"/>
      <c r="D588" s="193" t="s">
        <v>162</v>
      </c>
      <c r="E588" s="38"/>
      <c r="F588" s="194" t="s">
        <v>694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162</v>
      </c>
      <c r="AU588" s="19" t="s">
        <v>81</v>
      </c>
    </row>
    <row r="589" spans="1:65" s="13" customFormat="1">
      <c r="B589" s="200"/>
      <c r="C589" s="201"/>
      <c r="D589" s="193" t="s">
        <v>166</v>
      </c>
      <c r="E589" s="202" t="s">
        <v>19</v>
      </c>
      <c r="F589" s="203" t="s">
        <v>696</v>
      </c>
      <c r="G589" s="201"/>
      <c r="H589" s="202" t="s">
        <v>19</v>
      </c>
      <c r="I589" s="204"/>
      <c r="J589" s="201"/>
      <c r="K589" s="201"/>
      <c r="L589" s="205"/>
      <c r="M589" s="206"/>
      <c r="N589" s="207"/>
      <c r="O589" s="207"/>
      <c r="P589" s="207"/>
      <c r="Q589" s="207"/>
      <c r="R589" s="207"/>
      <c r="S589" s="207"/>
      <c r="T589" s="208"/>
      <c r="AT589" s="209" t="s">
        <v>166</v>
      </c>
      <c r="AU589" s="209" t="s">
        <v>81</v>
      </c>
      <c r="AV589" s="13" t="s">
        <v>79</v>
      </c>
      <c r="AW589" s="13" t="s">
        <v>33</v>
      </c>
      <c r="AX589" s="13" t="s">
        <v>72</v>
      </c>
      <c r="AY589" s="209" t="s">
        <v>152</v>
      </c>
    </row>
    <row r="590" spans="1:65" s="13" customFormat="1">
      <c r="B590" s="200"/>
      <c r="C590" s="201"/>
      <c r="D590" s="193" t="s">
        <v>166</v>
      </c>
      <c r="E590" s="202" t="s">
        <v>19</v>
      </c>
      <c r="F590" s="203" t="s">
        <v>598</v>
      </c>
      <c r="G590" s="201"/>
      <c r="H590" s="202" t="s">
        <v>19</v>
      </c>
      <c r="I590" s="204"/>
      <c r="J590" s="201"/>
      <c r="K590" s="201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166</v>
      </c>
      <c r="AU590" s="209" t="s">
        <v>81</v>
      </c>
      <c r="AV590" s="13" t="s">
        <v>79</v>
      </c>
      <c r="AW590" s="13" t="s">
        <v>33</v>
      </c>
      <c r="AX590" s="13" t="s">
        <v>72</v>
      </c>
      <c r="AY590" s="209" t="s">
        <v>152</v>
      </c>
    </row>
    <row r="591" spans="1:65" s="14" customFormat="1">
      <c r="B591" s="210"/>
      <c r="C591" s="211"/>
      <c r="D591" s="193" t="s">
        <v>166</v>
      </c>
      <c r="E591" s="212" t="s">
        <v>19</v>
      </c>
      <c r="F591" s="213" t="s">
        <v>599</v>
      </c>
      <c r="G591" s="211"/>
      <c r="H591" s="214">
        <v>35.380000000000003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166</v>
      </c>
      <c r="AU591" s="220" t="s">
        <v>81</v>
      </c>
      <c r="AV591" s="14" t="s">
        <v>81</v>
      </c>
      <c r="AW591" s="14" t="s">
        <v>33</v>
      </c>
      <c r="AX591" s="14" t="s">
        <v>72</v>
      </c>
      <c r="AY591" s="220" t="s">
        <v>152</v>
      </c>
    </row>
    <row r="592" spans="1:65" s="14" customFormat="1">
      <c r="B592" s="210"/>
      <c r="C592" s="211"/>
      <c r="D592" s="193" t="s">
        <v>166</v>
      </c>
      <c r="E592" s="212" t="s">
        <v>19</v>
      </c>
      <c r="F592" s="213" t="s">
        <v>600</v>
      </c>
      <c r="G592" s="211"/>
      <c r="H592" s="214">
        <v>161.19999999999999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166</v>
      </c>
      <c r="AU592" s="220" t="s">
        <v>81</v>
      </c>
      <c r="AV592" s="14" t="s">
        <v>81</v>
      </c>
      <c r="AW592" s="14" t="s">
        <v>33</v>
      </c>
      <c r="AX592" s="14" t="s">
        <v>72</v>
      </c>
      <c r="AY592" s="220" t="s">
        <v>152</v>
      </c>
    </row>
    <row r="593" spans="1:65" s="15" customFormat="1">
      <c r="B593" s="221"/>
      <c r="C593" s="222"/>
      <c r="D593" s="193" t="s">
        <v>166</v>
      </c>
      <c r="E593" s="223" t="s">
        <v>19</v>
      </c>
      <c r="F593" s="224" t="s">
        <v>175</v>
      </c>
      <c r="G593" s="222"/>
      <c r="H593" s="225">
        <v>196.58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166</v>
      </c>
      <c r="AU593" s="231" t="s">
        <v>81</v>
      </c>
      <c r="AV593" s="15" t="s">
        <v>160</v>
      </c>
      <c r="AW593" s="15" t="s">
        <v>33</v>
      </c>
      <c r="AX593" s="15" t="s">
        <v>79</v>
      </c>
      <c r="AY593" s="231" t="s">
        <v>152</v>
      </c>
    </row>
    <row r="594" spans="1:65" s="2" customFormat="1" ht="24.2" customHeight="1">
      <c r="A594" s="36"/>
      <c r="B594" s="37"/>
      <c r="C594" s="180" t="s">
        <v>697</v>
      </c>
      <c r="D594" s="180" t="s">
        <v>155</v>
      </c>
      <c r="E594" s="181" t="s">
        <v>698</v>
      </c>
      <c r="F594" s="182" t="s">
        <v>699</v>
      </c>
      <c r="G594" s="183" t="s">
        <v>700</v>
      </c>
      <c r="H594" s="254"/>
      <c r="I594" s="185"/>
      <c r="J594" s="186">
        <f>ROUND(I594*H594,2)</f>
        <v>0</v>
      </c>
      <c r="K594" s="182" t="s">
        <v>159</v>
      </c>
      <c r="L594" s="41"/>
      <c r="M594" s="187" t="s">
        <v>19</v>
      </c>
      <c r="N594" s="188" t="s">
        <v>43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336</v>
      </c>
      <c r="AT594" s="191" t="s">
        <v>155</v>
      </c>
      <c r="AU594" s="191" t="s">
        <v>81</v>
      </c>
      <c r="AY594" s="19" t="s">
        <v>152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79</v>
      </c>
      <c r="BK594" s="192">
        <f>ROUND(I594*H594,2)</f>
        <v>0</v>
      </c>
      <c r="BL594" s="19" t="s">
        <v>336</v>
      </c>
      <c r="BM594" s="191" t="s">
        <v>701</v>
      </c>
    </row>
    <row r="595" spans="1:65" s="2" customFormat="1" ht="29.25">
      <c r="A595" s="36"/>
      <c r="B595" s="37"/>
      <c r="C595" s="38"/>
      <c r="D595" s="193" t="s">
        <v>162</v>
      </c>
      <c r="E595" s="38"/>
      <c r="F595" s="194" t="s">
        <v>702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162</v>
      </c>
      <c r="AU595" s="19" t="s">
        <v>81</v>
      </c>
    </row>
    <row r="596" spans="1:65" s="2" customFormat="1">
      <c r="A596" s="36"/>
      <c r="B596" s="37"/>
      <c r="C596" s="38"/>
      <c r="D596" s="198" t="s">
        <v>164</v>
      </c>
      <c r="E596" s="38"/>
      <c r="F596" s="199" t="s">
        <v>703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164</v>
      </c>
      <c r="AU596" s="19" t="s">
        <v>81</v>
      </c>
    </row>
    <row r="597" spans="1:65" s="12" customFormat="1" ht="22.9" customHeight="1">
      <c r="B597" s="164"/>
      <c r="C597" s="165"/>
      <c r="D597" s="166" t="s">
        <v>71</v>
      </c>
      <c r="E597" s="178" t="s">
        <v>704</v>
      </c>
      <c r="F597" s="178" t="s">
        <v>705</v>
      </c>
      <c r="G597" s="165"/>
      <c r="H597" s="165"/>
      <c r="I597" s="168"/>
      <c r="J597" s="179">
        <f>BK597</f>
        <v>0</v>
      </c>
      <c r="K597" s="165"/>
      <c r="L597" s="170"/>
      <c r="M597" s="171"/>
      <c r="N597" s="172"/>
      <c r="O597" s="172"/>
      <c r="P597" s="173">
        <f>SUM(P598:P615)</f>
        <v>0</v>
      </c>
      <c r="Q597" s="172"/>
      <c r="R597" s="173">
        <f>SUM(R598:R615)</f>
        <v>0.11919500000000002</v>
      </c>
      <c r="S597" s="172"/>
      <c r="T597" s="174">
        <f>SUM(T598:T615)</f>
        <v>0</v>
      </c>
      <c r="AR597" s="175" t="s">
        <v>81</v>
      </c>
      <c r="AT597" s="176" t="s">
        <v>71</v>
      </c>
      <c r="AU597" s="176" t="s">
        <v>79</v>
      </c>
      <c r="AY597" s="175" t="s">
        <v>152</v>
      </c>
      <c r="BK597" s="177">
        <f>SUM(BK598:BK615)</f>
        <v>0</v>
      </c>
    </row>
    <row r="598" spans="1:65" s="2" customFormat="1" ht="16.5" customHeight="1">
      <c r="A598" s="36"/>
      <c r="B598" s="37"/>
      <c r="C598" s="180" t="s">
        <v>706</v>
      </c>
      <c r="D598" s="180" t="s">
        <v>155</v>
      </c>
      <c r="E598" s="181" t="s">
        <v>707</v>
      </c>
      <c r="F598" s="182" t="s">
        <v>708</v>
      </c>
      <c r="G598" s="183" t="s">
        <v>158</v>
      </c>
      <c r="H598" s="184">
        <v>15.38</v>
      </c>
      <c r="I598" s="185"/>
      <c r="J598" s="186">
        <f>ROUND(I598*H598,2)</f>
        <v>0</v>
      </c>
      <c r="K598" s="182" t="s">
        <v>159</v>
      </c>
      <c r="L598" s="41"/>
      <c r="M598" s="187" t="s">
        <v>19</v>
      </c>
      <c r="N598" s="188" t="s">
        <v>43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336</v>
      </c>
      <c r="AT598" s="191" t="s">
        <v>155</v>
      </c>
      <c r="AU598" s="191" t="s">
        <v>81</v>
      </c>
      <c r="AY598" s="19" t="s">
        <v>152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79</v>
      </c>
      <c r="BK598" s="192">
        <f>ROUND(I598*H598,2)</f>
        <v>0</v>
      </c>
      <c r="BL598" s="19" t="s">
        <v>336</v>
      </c>
      <c r="BM598" s="191" t="s">
        <v>709</v>
      </c>
    </row>
    <row r="599" spans="1:65" s="2" customFormat="1">
      <c r="A599" s="36"/>
      <c r="B599" s="37"/>
      <c r="C599" s="38"/>
      <c r="D599" s="193" t="s">
        <v>162</v>
      </c>
      <c r="E599" s="38"/>
      <c r="F599" s="194" t="s">
        <v>710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162</v>
      </c>
      <c r="AU599" s="19" t="s">
        <v>81</v>
      </c>
    </row>
    <row r="600" spans="1:65" s="2" customFormat="1">
      <c r="A600" s="36"/>
      <c r="B600" s="37"/>
      <c r="C600" s="38"/>
      <c r="D600" s="198" t="s">
        <v>164</v>
      </c>
      <c r="E600" s="38"/>
      <c r="F600" s="199" t="s">
        <v>711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164</v>
      </c>
      <c r="AU600" s="19" t="s">
        <v>81</v>
      </c>
    </row>
    <row r="601" spans="1:65" s="13" customFormat="1">
      <c r="B601" s="200"/>
      <c r="C601" s="201"/>
      <c r="D601" s="193" t="s">
        <v>166</v>
      </c>
      <c r="E601" s="202" t="s">
        <v>19</v>
      </c>
      <c r="F601" s="203" t="s">
        <v>712</v>
      </c>
      <c r="G601" s="201"/>
      <c r="H601" s="202" t="s">
        <v>19</v>
      </c>
      <c r="I601" s="204"/>
      <c r="J601" s="201"/>
      <c r="K601" s="201"/>
      <c r="L601" s="205"/>
      <c r="M601" s="206"/>
      <c r="N601" s="207"/>
      <c r="O601" s="207"/>
      <c r="P601" s="207"/>
      <c r="Q601" s="207"/>
      <c r="R601" s="207"/>
      <c r="S601" s="207"/>
      <c r="T601" s="208"/>
      <c r="AT601" s="209" t="s">
        <v>166</v>
      </c>
      <c r="AU601" s="209" t="s">
        <v>81</v>
      </c>
      <c r="AV601" s="13" t="s">
        <v>79</v>
      </c>
      <c r="AW601" s="13" t="s">
        <v>33</v>
      </c>
      <c r="AX601" s="13" t="s">
        <v>72</v>
      </c>
      <c r="AY601" s="209" t="s">
        <v>152</v>
      </c>
    </row>
    <row r="602" spans="1:65" s="14" customFormat="1">
      <c r="B602" s="210"/>
      <c r="C602" s="211"/>
      <c r="D602" s="193" t="s">
        <v>166</v>
      </c>
      <c r="E602" s="212" t="s">
        <v>19</v>
      </c>
      <c r="F602" s="213" t="s">
        <v>713</v>
      </c>
      <c r="G602" s="211"/>
      <c r="H602" s="214">
        <v>15.38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166</v>
      </c>
      <c r="AU602" s="220" t="s">
        <v>81</v>
      </c>
      <c r="AV602" s="14" t="s">
        <v>81</v>
      </c>
      <c r="AW602" s="14" t="s">
        <v>33</v>
      </c>
      <c r="AX602" s="14" t="s">
        <v>79</v>
      </c>
      <c r="AY602" s="220" t="s">
        <v>152</v>
      </c>
    </row>
    <row r="603" spans="1:65" s="2" customFormat="1" ht="44.25" customHeight="1">
      <c r="A603" s="36"/>
      <c r="B603" s="37"/>
      <c r="C603" s="180" t="s">
        <v>714</v>
      </c>
      <c r="D603" s="180" t="s">
        <v>155</v>
      </c>
      <c r="E603" s="181" t="s">
        <v>715</v>
      </c>
      <c r="F603" s="182" t="s">
        <v>716</v>
      </c>
      <c r="G603" s="183" t="s">
        <v>158</v>
      </c>
      <c r="H603" s="184">
        <v>15.38</v>
      </c>
      <c r="I603" s="185"/>
      <c r="J603" s="186">
        <f>ROUND(I603*H603,2)</f>
        <v>0</v>
      </c>
      <c r="K603" s="182" t="s">
        <v>19</v>
      </c>
      <c r="L603" s="41"/>
      <c r="M603" s="187" t="s">
        <v>19</v>
      </c>
      <c r="N603" s="188" t="s">
        <v>43</v>
      </c>
      <c r="O603" s="66"/>
      <c r="P603" s="189">
        <f>O603*H603</f>
        <v>0</v>
      </c>
      <c r="Q603" s="189">
        <v>4.5500000000000002E-3</v>
      </c>
      <c r="R603" s="189">
        <f>Q603*H603</f>
        <v>6.9979000000000013E-2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336</v>
      </c>
      <c r="AT603" s="191" t="s">
        <v>155</v>
      </c>
      <c r="AU603" s="191" t="s">
        <v>81</v>
      </c>
      <c r="AY603" s="19" t="s">
        <v>152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79</v>
      </c>
      <c r="BK603" s="192">
        <f>ROUND(I603*H603,2)</f>
        <v>0</v>
      </c>
      <c r="BL603" s="19" t="s">
        <v>336</v>
      </c>
      <c r="BM603" s="191" t="s">
        <v>717</v>
      </c>
    </row>
    <row r="604" spans="1:65" s="2" customFormat="1" ht="29.25">
      <c r="A604" s="36"/>
      <c r="B604" s="37"/>
      <c r="C604" s="38"/>
      <c r="D604" s="193" t="s">
        <v>162</v>
      </c>
      <c r="E604" s="38"/>
      <c r="F604" s="194" t="s">
        <v>716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162</v>
      </c>
      <c r="AU604" s="19" t="s">
        <v>81</v>
      </c>
    </row>
    <row r="605" spans="1:65" s="2" customFormat="1" ht="68.25">
      <c r="A605" s="36"/>
      <c r="B605" s="37"/>
      <c r="C605" s="38"/>
      <c r="D605" s="193" t="s">
        <v>228</v>
      </c>
      <c r="E605" s="38"/>
      <c r="F605" s="232" t="s">
        <v>718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228</v>
      </c>
      <c r="AU605" s="19" t="s">
        <v>81</v>
      </c>
    </row>
    <row r="606" spans="1:65" s="13" customFormat="1">
      <c r="B606" s="200"/>
      <c r="C606" s="201"/>
      <c r="D606" s="193" t="s">
        <v>166</v>
      </c>
      <c r="E606" s="202" t="s">
        <v>19</v>
      </c>
      <c r="F606" s="203" t="s">
        <v>712</v>
      </c>
      <c r="G606" s="201"/>
      <c r="H606" s="202" t="s">
        <v>19</v>
      </c>
      <c r="I606" s="204"/>
      <c r="J606" s="201"/>
      <c r="K606" s="201"/>
      <c r="L606" s="205"/>
      <c r="M606" s="206"/>
      <c r="N606" s="207"/>
      <c r="O606" s="207"/>
      <c r="P606" s="207"/>
      <c r="Q606" s="207"/>
      <c r="R606" s="207"/>
      <c r="S606" s="207"/>
      <c r="T606" s="208"/>
      <c r="AT606" s="209" t="s">
        <v>166</v>
      </c>
      <c r="AU606" s="209" t="s">
        <v>81</v>
      </c>
      <c r="AV606" s="13" t="s">
        <v>79</v>
      </c>
      <c r="AW606" s="13" t="s">
        <v>33</v>
      </c>
      <c r="AX606" s="13" t="s">
        <v>72</v>
      </c>
      <c r="AY606" s="209" t="s">
        <v>152</v>
      </c>
    </row>
    <row r="607" spans="1:65" s="14" customFormat="1">
      <c r="B607" s="210"/>
      <c r="C607" s="211"/>
      <c r="D607" s="193" t="s">
        <v>166</v>
      </c>
      <c r="E607" s="212" t="s">
        <v>19</v>
      </c>
      <c r="F607" s="213" t="s">
        <v>713</v>
      </c>
      <c r="G607" s="211"/>
      <c r="H607" s="214">
        <v>15.38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166</v>
      </c>
      <c r="AU607" s="220" t="s">
        <v>81</v>
      </c>
      <c r="AV607" s="14" t="s">
        <v>81</v>
      </c>
      <c r="AW607" s="14" t="s">
        <v>33</v>
      </c>
      <c r="AX607" s="14" t="s">
        <v>79</v>
      </c>
      <c r="AY607" s="220" t="s">
        <v>152</v>
      </c>
    </row>
    <row r="608" spans="1:65" s="2" customFormat="1" ht="24.2" customHeight="1">
      <c r="A608" s="36"/>
      <c r="B608" s="37"/>
      <c r="C608" s="180" t="s">
        <v>719</v>
      </c>
      <c r="D608" s="180" t="s">
        <v>155</v>
      </c>
      <c r="E608" s="181" t="s">
        <v>720</v>
      </c>
      <c r="F608" s="182" t="s">
        <v>721</v>
      </c>
      <c r="G608" s="183" t="s">
        <v>158</v>
      </c>
      <c r="H608" s="184">
        <v>15.38</v>
      </c>
      <c r="I608" s="185"/>
      <c r="J608" s="186">
        <f>ROUND(I608*H608,2)</f>
        <v>0</v>
      </c>
      <c r="K608" s="182" t="s">
        <v>19</v>
      </c>
      <c r="L608" s="41"/>
      <c r="M608" s="187" t="s">
        <v>19</v>
      </c>
      <c r="N608" s="188" t="s">
        <v>43</v>
      </c>
      <c r="O608" s="66"/>
      <c r="P608" s="189">
        <f>O608*H608</f>
        <v>0</v>
      </c>
      <c r="Q608" s="189">
        <v>3.2000000000000002E-3</v>
      </c>
      <c r="R608" s="189">
        <f>Q608*H608</f>
        <v>4.9216000000000003E-2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336</v>
      </c>
      <c r="AT608" s="191" t="s">
        <v>155</v>
      </c>
      <c r="AU608" s="191" t="s">
        <v>81</v>
      </c>
      <c r="AY608" s="19" t="s">
        <v>152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79</v>
      </c>
      <c r="BK608" s="192">
        <f>ROUND(I608*H608,2)</f>
        <v>0</v>
      </c>
      <c r="BL608" s="19" t="s">
        <v>336</v>
      </c>
      <c r="BM608" s="191" t="s">
        <v>722</v>
      </c>
    </row>
    <row r="609" spans="1:65" s="2" customFormat="1" ht="19.5">
      <c r="A609" s="36"/>
      <c r="B609" s="37"/>
      <c r="C609" s="38"/>
      <c r="D609" s="193" t="s">
        <v>162</v>
      </c>
      <c r="E609" s="38"/>
      <c r="F609" s="194" t="s">
        <v>721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162</v>
      </c>
      <c r="AU609" s="19" t="s">
        <v>81</v>
      </c>
    </row>
    <row r="610" spans="1:65" s="2" customFormat="1" ht="253.5">
      <c r="A610" s="36"/>
      <c r="B610" s="37"/>
      <c r="C610" s="38"/>
      <c r="D610" s="193" t="s">
        <v>228</v>
      </c>
      <c r="E610" s="38"/>
      <c r="F610" s="232" t="s">
        <v>723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228</v>
      </c>
      <c r="AU610" s="19" t="s">
        <v>81</v>
      </c>
    </row>
    <row r="611" spans="1:65" s="13" customFormat="1">
      <c r="B611" s="200"/>
      <c r="C611" s="201"/>
      <c r="D611" s="193" t="s">
        <v>166</v>
      </c>
      <c r="E611" s="202" t="s">
        <v>19</v>
      </c>
      <c r="F611" s="203" t="s">
        <v>712</v>
      </c>
      <c r="G611" s="201"/>
      <c r="H611" s="202" t="s">
        <v>19</v>
      </c>
      <c r="I611" s="204"/>
      <c r="J611" s="201"/>
      <c r="K611" s="201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166</v>
      </c>
      <c r="AU611" s="209" t="s">
        <v>81</v>
      </c>
      <c r="AV611" s="13" t="s">
        <v>79</v>
      </c>
      <c r="AW611" s="13" t="s">
        <v>33</v>
      </c>
      <c r="AX611" s="13" t="s">
        <v>72</v>
      </c>
      <c r="AY611" s="209" t="s">
        <v>152</v>
      </c>
    </row>
    <row r="612" spans="1:65" s="14" customFormat="1">
      <c r="B612" s="210"/>
      <c r="C612" s="211"/>
      <c r="D612" s="193" t="s">
        <v>166</v>
      </c>
      <c r="E612" s="212" t="s">
        <v>19</v>
      </c>
      <c r="F612" s="213" t="s">
        <v>713</v>
      </c>
      <c r="G612" s="211"/>
      <c r="H612" s="214">
        <v>15.38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166</v>
      </c>
      <c r="AU612" s="220" t="s">
        <v>81</v>
      </c>
      <c r="AV612" s="14" t="s">
        <v>81</v>
      </c>
      <c r="AW612" s="14" t="s">
        <v>33</v>
      </c>
      <c r="AX612" s="14" t="s">
        <v>79</v>
      </c>
      <c r="AY612" s="220" t="s">
        <v>152</v>
      </c>
    </row>
    <row r="613" spans="1:65" s="2" customFormat="1" ht="24.2" customHeight="1">
      <c r="A613" s="36"/>
      <c r="B613" s="37"/>
      <c r="C613" s="180" t="s">
        <v>724</v>
      </c>
      <c r="D613" s="180" t="s">
        <v>155</v>
      </c>
      <c r="E613" s="181" t="s">
        <v>725</v>
      </c>
      <c r="F613" s="182" t="s">
        <v>726</v>
      </c>
      <c r="G613" s="183" t="s">
        <v>700</v>
      </c>
      <c r="H613" s="254"/>
      <c r="I613" s="185"/>
      <c r="J613" s="186">
        <f>ROUND(I613*H613,2)</f>
        <v>0</v>
      </c>
      <c r="K613" s="182" t="s">
        <v>159</v>
      </c>
      <c r="L613" s="41"/>
      <c r="M613" s="187" t="s">
        <v>19</v>
      </c>
      <c r="N613" s="188" t="s">
        <v>43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336</v>
      </c>
      <c r="AT613" s="191" t="s">
        <v>155</v>
      </c>
      <c r="AU613" s="191" t="s">
        <v>81</v>
      </c>
      <c r="AY613" s="19" t="s">
        <v>152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79</v>
      </c>
      <c r="BK613" s="192">
        <f>ROUND(I613*H613,2)</f>
        <v>0</v>
      </c>
      <c r="BL613" s="19" t="s">
        <v>336</v>
      </c>
      <c r="BM613" s="191" t="s">
        <v>727</v>
      </c>
    </row>
    <row r="614" spans="1:65" s="2" customFormat="1" ht="29.25">
      <c r="A614" s="36"/>
      <c r="B614" s="37"/>
      <c r="C614" s="38"/>
      <c r="D614" s="193" t="s">
        <v>162</v>
      </c>
      <c r="E614" s="38"/>
      <c r="F614" s="194" t="s">
        <v>728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162</v>
      </c>
      <c r="AU614" s="19" t="s">
        <v>81</v>
      </c>
    </row>
    <row r="615" spans="1:65" s="2" customFormat="1">
      <c r="A615" s="36"/>
      <c r="B615" s="37"/>
      <c r="C615" s="38"/>
      <c r="D615" s="198" t="s">
        <v>164</v>
      </c>
      <c r="E615" s="38"/>
      <c r="F615" s="199" t="s">
        <v>729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164</v>
      </c>
      <c r="AU615" s="19" t="s">
        <v>81</v>
      </c>
    </row>
    <row r="616" spans="1:65" s="12" customFormat="1" ht="22.9" customHeight="1">
      <c r="B616" s="164"/>
      <c r="C616" s="165"/>
      <c r="D616" s="166" t="s">
        <v>71</v>
      </c>
      <c r="E616" s="178" t="s">
        <v>730</v>
      </c>
      <c r="F616" s="178" t="s">
        <v>731</v>
      </c>
      <c r="G616" s="165"/>
      <c r="H616" s="165"/>
      <c r="I616" s="168"/>
      <c r="J616" s="179">
        <f>BK616</f>
        <v>0</v>
      </c>
      <c r="K616" s="165"/>
      <c r="L616" s="170"/>
      <c r="M616" s="171"/>
      <c r="N616" s="172"/>
      <c r="O616" s="172"/>
      <c r="P616" s="173">
        <f>SUM(P617:P634)</f>
        <v>0</v>
      </c>
      <c r="Q616" s="172"/>
      <c r="R616" s="173">
        <f>SUM(R617:R634)</f>
        <v>0</v>
      </c>
      <c r="S616" s="172"/>
      <c r="T616" s="174">
        <f>SUM(T617:T634)</f>
        <v>0</v>
      </c>
      <c r="AR616" s="175" t="s">
        <v>81</v>
      </c>
      <c r="AT616" s="176" t="s">
        <v>71</v>
      </c>
      <c r="AU616" s="176" t="s">
        <v>79</v>
      </c>
      <c r="AY616" s="175" t="s">
        <v>152</v>
      </c>
      <c r="BK616" s="177">
        <f>SUM(BK617:BK634)</f>
        <v>0</v>
      </c>
    </row>
    <row r="617" spans="1:65" s="2" customFormat="1" ht="33" customHeight="1">
      <c r="A617" s="36"/>
      <c r="B617" s="37"/>
      <c r="C617" s="180" t="s">
        <v>732</v>
      </c>
      <c r="D617" s="180" t="s">
        <v>155</v>
      </c>
      <c r="E617" s="181" t="s">
        <v>733</v>
      </c>
      <c r="F617" s="182" t="s">
        <v>734</v>
      </c>
      <c r="G617" s="183" t="s">
        <v>465</v>
      </c>
      <c r="H617" s="184">
        <v>6</v>
      </c>
      <c r="I617" s="185"/>
      <c r="J617" s="186">
        <f>ROUND(I617*H617,2)</f>
        <v>0</v>
      </c>
      <c r="K617" s="182" t="s">
        <v>19</v>
      </c>
      <c r="L617" s="41"/>
      <c r="M617" s="187" t="s">
        <v>19</v>
      </c>
      <c r="N617" s="188" t="s">
        <v>43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336</v>
      </c>
      <c r="AT617" s="191" t="s">
        <v>155</v>
      </c>
      <c r="AU617" s="191" t="s">
        <v>81</v>
      </c>
      <c r="AY617" s="19" t="s">
        <v>152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79</v>
      </c>
      <c r="BK617" s="192">
        <f>ROUND(I617*H617,2)</f>
        <v>0</v>
      </c>
      <c r="BL617" s="19" t="s">
        <v>336</v>
      </c>
      <c r="BM617" s="191" t="s">
        <v>735</v>
      </c>
    </row>
    <row r="618" spans="1:65" s="2" customFormat="1" ht="19.5">
      <c r="A618" s="36"/>
      <c r="B618" s="37"/>
      <c r="C618" s="38"/>
      <c r="D618" s="193" t="s">
        <v>162</v>
      </c>
      <c r="E618" s="38"/>
      <c r="F618" s="194" t="s">
        <v>734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162</v>
      </c>
      <c r="AU618" s="19" t="s">
        <v>81</v>
      </c>
    </row>
    <row r="619" spans="1:65" s="2" customFormat="1" ht="331.5">
      <c r="A619" s="36"/>
      <c r="B619" s="37"/>
      <c r="C619" s="38"/>
      <c r="D619" s="193" t="s">
        <v>228</v>
      </c>
      <c r="E619" s="38"/>
      <c r="F619" s="232" t="s">
        <v>736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228</v>
      </c>
      <c r="AU619" s="19" t="s">
        <v>81</v>
      </c>
    </row>
    <row r="620" spans="1:65" s="2" customFormat="1" ht="33" customHeight="1">
      <c r="A620" s="36"/>
      <c r="B620" s="37"/>
      <c r="C620" s="180" t="s">
        <v>737</v>
      </c>
      <c r="D620" s="180" t="s">
        <v>155</v>
      </c>
      <c r="E620" s="181" t="s">
        <v>738</v>
      </c>
      <c r="F620" s="182" t="s">
        <v>739</v>
      </c>
      <c r="G620" s="183" t="s">
        <v>465</v>
      </c>
      <c r="H620" s="184">
        <v>2</v>
      </c>
      <c r="I620" s="185"/>
      <c r="J620" s="186">
        <f>ROUND(I620*H620,2)</f>
        <v>0</v>
      </c>
      <c r="K620" s="182" t="s">
        <v>19</v>
      </c>
      <c r="L620" s="41"/>
      <c r="M620" s="187" t="s">
        <v>19</v>
      </c>
      <c r="N620" s="188" t="s">
        <v>43</v>
      </c>
      <c r="O620" s="66"/>
      <c r="P620" s="189">
        <f>O620*H620</f>
        <v>0</v>
      </c>
      <c r="Q620" s="189">
        <v>0</v>
      </c>
      <c r="R620" s="189">
        <f>Q620*H620</f>
        <v>0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336</v>
      </c>
      <c r="AT620" s="191" t="s">
        <v>155</v>
      </c>
      <c r="AU620" s="191" t="s">
        <v>81</v>
      </c>
      <c r="AY620" s="19" t="s">
        <v>152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79</v>
      </c>
      <c r="BK620" s="192">
        <f>ROUND(I620*H620,2)</f>
        <v>0</v>
      </c>
      <c r="BL620" s="19" t="s">
        <v>336</v>
      </c>
      <c r="BM620" s="191" t="s">
        <v>740</v>
      </c>
    </row>
    <row r="621" spans="1:65" s="2" customFormat="1" ht="19.5">
      <c r="A621" s="36"/>
      <c r="B621" s="37"/>
      <c r="C621" s="38"/>
      <c r="D621" s="193" t="s">
        <v>162</v>
      </c>
      <c r="E621" s="38"/>
      <c r="F621" s="194" t="s">
        <v>739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162</v>
      </c>
      <c r="AU621" s="19" t="s">
        <v>81</v>
      </c>
    </row>
    <row r="622" spans="1:65" s="2" customFormat="1" ht="331.5">
      <c r="A622" s="36"/>
      <c r="B622" s="37"/>
      <c r="C622" s="38"/>
      <c r="D622" s="193" t="s">
        <v>228</v>
      </c>
      <c r="E622" s="38"/>
      <c r="F622" s="232" t="s">
        <v>741</v>
      </c>
      <c r="G622" s="38"/>
      <c r="H622" s="38"/>
      <c r="I622" s="195"/>
      <c r="J622" s="38"/>
      <c r="K622" s="38"/>
      <c r="L622" s="41"/>
      <c r="M622" s="196"/>
      <c r="N622" s="19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228</v>
      </c>
      <c r="AU622" s="19" t="s">
        <v>81</v>
      </c>
    </row>
    <row r="623" spans="1:65" s="2" customFormat="1" ht="33" customHeight="1">
      <c r="A623" s="36"/>
      <c r="B623" s="37"/>
      <c r="C623" s="180" t="s">
        <v>742</v>
      </c>
      <c r="D623" s="180" t="s">
        <v>155</v>
      </c>
      <c r="E623" s="181" t="s">
        <v>743</v>
      </c>
      <c r="F623" s="182" t="s">
        <v>744</v>
      </c>
      <c r="G623" s="183" t="s">
        <v>465</v>
      </c>
      <c r="H623" s="184">
        <v>2</v>
      </c>
      <c r="I623" s="185"/>
      <c r="J623" s="186">
        <f>ROUND(I623*H623,2)</f>
        <v>0</v>
      </c>
      <c r="K623" s="182" t="s">
        <v>19</v>
      </c>
      <c r="L623" s="41"/>
      <c r="M623" s="187" t="s">
        <v>19</v>
      </c>
      <c r="N623" s="188" t="s">
        <v>43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336</v>
      </c>
      <c r="AT623" s="191" t="s">
        <v>155</v>
      </c>
      <c r="AU623" s="191" t="s">
        <v>81</v>
      </c>
      <c r="AY623" s="19" t="s">
        <v>152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79</v>
      </c>
      <c r="BK623" s="192">
        <f>ROUND(I623*H623,2)</f>
        <v>0</v>
      </c>
      <c r="BL623" s="19" t="s">
        <v>336</v>
      </c>
      <c r="BM623" s="191" t="s">
        <v>745</v>
      </c>
    </row>
    <row r="624" spans="1:65" s="2" customFormat="1" ht="19.5">
      <c r="A624" s="36"/>
      <c r="B624" s="37"/>
      <c r="C624" s="38"/>
      <c r="D624" s="193" t="s">
        <v>162</v>
      </c>
      <c r="E624" s="38"/>
      <c r="F624" s="194" t="s">
        <v>744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162</v>
      </c>
      <c r="AU624" s="19" t="s">
        <v>81</v>
      </c>
    </row>
    <row r="625" spans="1:65" s="2" customFormat="1" ht="331.5">
      <c r="A625" s="36"/>
      <c r="B625" s="37"/>
      <c r="C625" s="38"/>
      <c r="D625" s="193" t="s">
        <v>228</v>
      </c>
      <c r="E625" s="38"/>
      <c r="F625" s="232" t="s">
        <v>746</v>
      </c>
      <c r="G625" s="38"/>
      <c r="H625" s="38"/>
      <c r="I625" s="195"/>
      <c r="J625" s="38"/>
      <c r="K625" s="38"/>
      <c r="L625" s="41"/>
      <c r="M625" s="196"/>
      <c r="N625" s="197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228</v>
      </c>
      <c r="AU625" s="19" t="s">
        <v>81</v>
      </c>
    </row>
    <row r="626" spans="1:65" s="2" customFormat="1" ht="24.2" customHeight="1">
      <c r="A626" s="36"/>
      <c r="B626" s="37"/>
      <c r="C626" s="180" t="s">
        <v>747</v>
      </c>
      <c r="D626" s="180" t="s">
        <v>155</v>
      </c>
      <c r="E626" s="181" t="s">
        <v>748</v>
      </c>
      <c r="F626" s="182" t="s">
        <v>749</v>
      </c>
      <c r="G626" s="183" t="s">
        <v>465</v>
      </c>
      <c r="H626" s="184">
        <v>1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43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336</v>
      </c>
      <c r="AT626" s="191" t="s">
        <v>155</v>
      </c>
      <c r="AU626" s="191" t="s">
        <v>81</v>
      </c>
      <c r="AY626" s="19" t="s">
        <v>152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79</v>
      </c>
      <c r="BK626" s="192">
        <f>ROUND(I626*H626,2)</f>
        <v>0</v>
      </c>
      <c r="BL626" s="19" t="s">
        <v>336</v>
      </c>
      <c r="BM626" s="191" t="s">
        <v>750</v>
      </c>
    </row>
    <row r="627" spans="1:65" s="2" customFormat="1" ht="19.5">
      <c r="A627" s="36"/>
      <c r="B627" s="37"/>
      <c r="C627" s="38"/>
      <c r="D627" s="193" t="s">
        <v>162</v>
      </c>
      <c r="E627" s="38"/>
      <c r="F627" s="194" t="s">
        <v>749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162</v>
      </c>
      <c r="AU627" s="19" t="s">
        <v>81</v>
      </c>
    </row>
    <row r="628" spans="1:65" s="2" customFormat="1" ht="370.5">
      <c r="A628" s="36"/>
      <c r="B628" s="37"/>
      <c r="C628" s="38"/>
      <c r="D628" s="193" t="s">
        <v>228</v>
      </c>
      <c r="E628" s="38"/>
      <c r="F628" s="232" t="s">
        <v>751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228</v>
      </c>
      <c r="AU628" s="19" t="s">
        <v>81</v>
      </c>
    </row>
    <row r="629" spans="1:65" s="2" customFormat="1" ht="33" customHeight="1">
      <c r="A629" s="36"/>
      <c r="B629" s="37"/>
      <c r="C629" s="180" t="s">
        <v>752</v>
      </c>
      <c r="D629" s="180" t="s">
        <v>155</v>
      </c>
      <c r="E629" s="181" t="s">
        <v>753</v>
      </c>
      <c r="F629" s="182" t="s">
        <v>754</v>
      </c>
      <c r="G629" s="183" t="s">
        <v>465</v>
      </c>
      <c r="H629" s="184">
        <v>2</v>
      </c>
      <c r="I629" s="185"/>
      <c r="J629" s="186">
        <f>ROUND(I629*H629,2)</f>
        <v>0</v>
      </c>
      <c r="K629" s="182" t="s">
        <v>19</v>
      </c>
      <c r="L629" s="41"/>
      <c r="M629" s="187" t="s">
        <v>19</v>
      </c>
      <c r="N629" s="188" t="s">
        <v>43</v>
      </c>
      <c r="O629" s="66"/>
      <c r="P629" s="189">
        <f>O629*H629</f>
        <v>0</v>
      </c>
      <c r="Q629" s="189">
        <v>0</v>
      </c>
      <c r="R629" s="189">
        <f>Q629*H629</f>
        <v>0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336</v>
      </c>
      <c r="AT629" s="191" t="s">
        <v>155</v>
      </c>
      <c r="AU629" s="191" t="s">
        <v>81</v>
      </c>
      <c r="AY629" s="19" t="s">
        <v>152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79</v>
      </c>
      <c r="BK629" s="192">
        <f>ROUND(I629*H629,2)</f>
        <v>0</v>
      </c>
      <c r="BL629" s="19" t="s">
        <v>336</v>
      </c>
      <c r="BM629" s="191" t="s">
        <v>755</v>
      </c>
    </row>
    <row r="630" spans="1:65" s="2" customFormat="1" ht="19.5">
      <c r="A630" s="36"/>
      <c r="B630" s="37"/>
      <c r="C630" s="38"/>
      <c r="D630" s="193" t="s">
        <v>162</v>
      </c>
      <c r="E630" s="38"/>
      <c r="F630" s="194" t="s">
        <v>754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162</v>
      </c>
      <c r="AU630" s="19" t="s">
        <v>81</v>
      </c>
    </row>
    <row r="631" spans="1:65" s="2" customFormat="1" ht="331.5">
      <c r="A631" s="36"/>
      <c r="B631" s="37"/>
      <c r="C631" s="38"/>
      <c r="D631" s="193" t="s">
        <v>228</v>
      </c>
      <c r="E631" s="38"/>
      <c r="F631" s="232" t="s">
        <v>756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228</v>
      </c>
      <c r="AU631" s="19" t="s">
        <v>81</v>
      </c>
    </row>
    <row r="632" spans="1:65" s="2" customFormat="1" ht="24.2" customHeight="1">
      <c r="A632" s="36"/>
      <c r="B632" s="37"/>
      <c r="C632" s="180" t="s">
        <v>757</v>
      </c>
      <c r="D632" s="180" t="s">
        <v>155</v>
      </c>
      <c r="E632" s="181" t="s">
        <v>758</v>
      </c>
      <c r="F632" s="182" t="s">
        <v>759</v>
      </c>
      <c r="G632" s="183" t="s">
        <v>465</v>
      </c>
      <c r="H632" s="184">
        <v>1</v>
      </c>
      <c r="I632" s="185"/>
      <c r="J632" s="186">
        <f>ROUND(I632*H632,2)</f>
        <v>0</v>
      </c>
      <c r="K632" s="182" t="s">
        <v>19</v>
      </c>
      <c r="L632" s="41"/>
      <c r="M632" s="187" t="s">
        <v>19</v>
      </c>
      <c r="N632" s="188" t="s">
        <v>43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336</v>
      </c>
      <c r="AT632" s="191" t="s">
        <v>155</v>
      </c>
      <c r="AU632" s="191" t="s">
        <v>81</v>
      </c>
      <c r="AY632" s="19" t="s">
        <v>152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79</v>
      </c>
      <c r="BK632" s="192">
        <f>ROUND(I632*H632,2)</f>
        <v>0</v>
      </c>
      <c r="BL632" s="19" t="s">
        <v>336</v>
      </c>
      <c r="BM632" s="191" t="s">
        <v>760</v>
      </c>
    </row>
    <row r="633" spans="1:65" s="2" customFormat="1" ht="19.5">
      <c r="A633" s="36"/>
      <c r="B633" s="37"/>
      <c r="C633" s="38"/>
      <c r="D633" s="193" t="s">
        <v>162</v>
      </c>
      <c r="E633" s="38"/>
      <c r="F633" s="194" t="s">
        <v>759</v>
      </c>
      <c r="G633" s="38"/>
      <c r="H633" s="38"/>
      <c r="I633" s="195"/>
      <c r="J633" s="38"/>
      <c r="K633" s="38"/>
      <c r="L633" s="41"/>
      <c r="M633" s="196"/>
      <c r="N633" s="197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162</v>
      </c>
      <c r="AU633" s="19" t="s">
        <v>81</v>
      </c>
    </row>
    <row r="634" spans="1:65" s="2" customFormat="1" ht="331.5">
      <c r="A634" s="36"/>
      <c r="B634" s="37"/>
      <c r="C634" s="38"/>
      <c r="D634" s="193" t="s">
        <v>228</v>
      </c>
      <c r="E634" s="38"/>
      <c r="F634" s="232" t="s">
        <v>761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228</v>
      </c>
      <c r="AU634" s="19" t="s">
        <v>81</v>
      </c>
    </row>
    <row r="635" spans="1:65" s="12" customFormat="1" ht="22.9" customHeight="1">
      <c r="B635" s="164"/>
      <c r="C635" s="165"/>
      <c r="D635" s="166" t="s">
        <v>71</v>
      </c>
      <c r="E635" s="178" t="s">
        <v>762</v>
      </c>
      <c r="F635" s="178" t="s">
        <v>763</v>
      </c>
      <c r="G635" s="165"/>
      <c r="H635" s="165"/>
      <c r="I635" s="168"/>
      <c r="J635" s="179">
        <f>BK635</f>
        <v>0</v>
      </c>
      <c r="K635" s="165"/>
      <c r="L635" s="170"/>
      <c r="M635" s="171"/>
      <c r="N635" s="172"/>
      <c r="O635" s="172"/>
      <c r="P635" s="173">
        <f>SUM(P636:P650)</f>
        <v>0</v>
      </c>
      <c r="Q635" s="172"/>
      <c r="R635" s="173">
        <f>SUM(R636:R650)</f>
        <v>0</v>
      </c>
      <c r="S635" s="172"/>
      <c r="T635" s="174">
        <f>SUM(T636:T650)</f>
        <v>0</v>
      </c>
      <c r="AR635" s="175" t="s">
        <v>81</v>
      </c>
      <c r="AT635" s="176" t="s">
        <v>71</v>
      </c>
      <c r="AU635" s="176" t="s">
        <v>79</v>
      </c>
      <c r="AY635" s="175" t="s">
        <v>152</v>
      </c>
      <c r="BK635" s="177">
        <f>SUM(BK636:BK650)</f>
        <v>0</v>
      </c>
    </row>
    <row r="636" spans="1:65" s="2" customFormat="1" ht="33" customHeight="1">
      <c r="A636" s="36"/>
      <c r="B636" s="37"/>
      <c r="C636" s="180" t="s">
        <v>764</v>
      </c>
      <c r="D636" s="180" t="s">
        <v>155</v>
      </c>
      <c r="E636" s="181" t="s">
        <v>765</v>
      </c>
      <c r="F636" s="182" t="s">
        <v>766</v>
      </c>
      <c r="G636" s="183" t="s">
        <v>465</v>
      </c>
      <c r="H636" s="184">
        <v>8</v>
      </c>
      <c r="I636" s="185"/>
      <c r="J636" s="186">
        <f>ROUND(I636*H636,2)</f>
        <v>0</v>
      </c>
      <c r="K636" s="182" t="s">
        <v>19</v>
      </c>
      <c r="L636" s="41"/>
      <c r="M636" s="187" t="s">
        <v>19</v>
      </c>
      <c r="N636" s="188" t="s">
        <v>43</v>
      </c>
      <c r="O636" s="66"/>
      <c r="P636" s="189">
        <f>O636*H636</f>
        <v>0</v>
      </c>
      <c r="Q636" s="189">
        <v>0</v>
      </c>
      <c r="R636" s="189">
        <f>Q636*H636</f>
        <v>0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336</v>
      </c>
      <c r="AT636" s="191" t="s">
        <v>155</v>
      </c>
      <c r="AU636" s="191" t="s">
        <v>81</v>
      </c>
      <c r="AY636" s="19" t="s">
        <v>152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9" t="s">
        <v>79</v>
      </c>
      <c r="BK636" s="192">
        <f>ROUND(I636*H636,2)</f>
        <v>0</v>
      </c>
      <c r="BL636" s="19" t="s">
        <v>336</v>
      </c>
      <c r="BM636" s="191" t="s">
        <v>767</v>
      </c>
    </row>
    <row r="637" spans="1:65" s="2" customFormat="1" ht="19.5">
      <c r="A637" s="36"/>
      <c r="B637" s="37"/>
      <c r="C637" s="38"/>
      <c r="D637" s="193" t="s">
        <v>162</v>
      </c>
      <c r="E637" s="38"/>
      <c r="F637" s="194" t="s">
        <v>766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162</v>
      </c>
      <c r="AU637" s="19" t="s">
        <v>81</v>
      </c>
    </row>
    <row r="638" spans="1:65" s="2" customFormat="1" ht="360.75">
      <c r="A638" s="36"/>
      <c r="B638" s="37"/>
      <c r="C638" s="38"/>
      <c r="D638" s="193" t="s">
        <v>228</v>
      </c>
      <c r="E638" s="38"/>
      <c r="F638" s="232" t="s">
        <v>768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228</v>
      </c>
      <c r="AU638" s="19" t="s">
        <v>81</v>
      </c>
    </row>
    <row r="639" spans="1:65" s="2" customFormat="1" ht="33" customHeight="1">
      <c r="A639" s="36"/>
      <c r="B639" s="37"/>
      <c r="C639" s="180" t="s">
        <v>769</v>
      </c>
      <c r="D639" s="180" t="s">
        <v>155</v>
      </c>
      <c r="E639" s="181" t="s">
        <v>770</v>
      </c>
      <c r="F639" s="182" t="s">
        <v>771</v>
      </c>
      <c r="G639" s="183" t="s">
        <v>465</v>
      </c>
      <c r="H639" s="184">
        <v>22</v>
      </c>
      <c r="I639" s="185"/>
      <c r="J639" s="186">
        <f>ROUND(I639*H639,2)</f>
        <v>0</v>
      </c>
      <c r="K639" s="182" t="s">
        <v>19</v>
      </c>
      <c r="L639" s="41"/>
      <c r="M639" s="187" t="s">
        <v>19</v>
      </c>
      <c r="N639" s="188" t="s">
        <v>43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336</v>
      </c>
      <c r="AT639" s="191" t="s">
        <v>155</v>
      </c>
      <c r="AU639" s="191" t="s">
        <v>81</v>
      </c>
      <c r="AY639" s="19" t="s">
        <v>152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79</v>
      </c>
      <c r="BK639" s="192">
        <f>ROUND(I639*H639,2)</f>
        <v>0</v>
      </c>
      <c r="BL639" s="19" t="s">
        <v>336</v>
      </c>
      <c r="BM639" s="191" t="s">
        <v>772</v>
      </c>
    </row>
    <row r="640" spans="1:65" s="2" customFormat="1" ht="19.5">
      <c r="A640" s="36"/>
      <c r="B640" s="37"/>
      <c r="C640" s="38"/>
      <c r="D640" s="193" t="s">
        <v>162</v>
      </c>
      <c r="E640" s="38"/>
      <c r="F640" s="194" t="s">
        <v>771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162</v>
      </c>
      <c r="AU640" s="19" t="s">
        <v>81</v>
      </c>
    </row>
    <row r="641" spans="1:65" s="2" customFormat="1" ht="360.75">
      <c r="A641" s="36"/>
      <c r="B641" s="37"/>
      <c r="C641" s="38"/>
      <c r="D641" s="193" t="s">
        <v>228</v>
      </c>
      <c r="E641" s="38"/>
      <c r="F641" s="232" t="s">
        <v>773</v>
      </c>
      <c r="G641" s="38"/>
      <c r="H641" s="38"/>
      <c r="I641" s="195"/>
      <c r="J641" s="38"/>
      <c r="K641" s="38"/>
      <c r="L641" s="41"/>
      <c r="M641" s="196"/>
      <c r="N641" s="197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228</v>
      </c>
      <c r="AU641" s="19" t="s">
        <v>81</v>
      </c>
    </row>
    <row r="642" spans="1:65" s="2" customFormat="1" ht="33" customHeight="1">
      <c r="A642" s="36"/>
      <c r="B642" s="37"/>
      <c r="C642" s="180" t="s">
        <v>774</v>
      </c>
      <c r="D642" s="180" t="s">
        <v>155</v>
      </c>
      <c r="E642" s="181" t="s">
        <v>775</v>
      </c>
      <c r="F642" s="182" t="s">
        <v>771</v>
      </c>
      <c r="G642" s="183" t="s">
        <v>465</v>
      </c>
      <c r="H642" s="184">
        <v>3</v>
      </c>
      <c r="I642" s="185"/>
      <c r="J642" s="186">
        <f>ROUND(I642*H642,2)</f>
        <v>0</v>
      </c>
      <c r="K642" s="182" t="s">
        <v>19</v>
      </c>
      <c r="L642" s="41"/>
      <c r="M642" s="187" t="s">
        <v>19</v>
      </c>
      <c r="N642" s="188" t="s">
        <v>43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336</v>
      </c>
      <c r="AT642" s="191" t="s">
        <v>155</v>
      </c>
      <c r="AU642" s="191" t="s">
        <v>81</v>
      </c>
      <c r="AY642" s="19" t="s">
        <v>152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9" t="s">
        <v>79</v>
      </c>
      <c r="BK642" s="192">
        <f>ROUND(I642*H642,2)</f>
        <v>0</v>
      </c>
      <c r="BL642" s="19" t="s">
        <v>336</v>
      </c>
      <c r="BM642" s="191" t="s">
        <v>776</v>
      </c>
    </row>
    <row r="643" spans="1:65" s="2" customFormat="1" ht="19.5">
      <c r="A643" s="36"/>
      <c r="B643" s="37"/>
      <c r="C643" s="38"/>
      <c r="D643" s="193" t="s">
        <v>162</v>
      </c>
      <c r="E643" s="38"/>
      <c r="F643" s="194" t="s">
        <v>777</v>
      </c>
      <c r="G643" s="38"/>
      <c r="H643" s="38"/>
      <c r="I643" s="195"/>
      <c r="J643" s="38"/>
      <c r="K643" s="38"/>
      <c r="L643" s="41"/>
      <c r="M643" s="196"/>
      <c r="N643" s="197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162</v>
      </c>
      <c r="AU643" s="19" t="s">
        <v>81</v>
      </c>
    </row>
    <row r="644" spans="1:65" s="2" customFormat="1" ht="360.75">
      <c r="A644" s="36"/>
      <c r="B644" s="37"/>
      <c r="C644" s="38"/>
      <c r="D644" s="193" t="s">
        <v>228</v>
      </c>
      <c r="E644" s="38"/>
      <c r="F644" s="232" t="s">
        <v>778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228</v>
      </c>
      <c r="AU644" s="19" t="s">
        <v>81</v>
      </c>
    </row>
    <row r="645" spans="1:65" s="2" customFormat="1" ht="33" customHeight="1">
      <c r="A645" s="36"/>
      <c r="B645" s="37"/>
      <c r="C645" s="180" t="s">
        <v>779</v>
      </c>
      <c r="D645" s="180" t="s">
        <v>155</v>
      </c>
      <c r="E645" s="181" t="s">
        <v>780</v>
      </c>
      <c r="F645" s="182" t="s">
        <v>781</v>
      </c>
      <c r="G645" s="183" t="s">
        <v>465</v>
      </c>
      <c r="H645" s="184">
        <v>7</v>
      </c>
      <c r="I645" s="185"/>
      <c r="J645" s="186">
        <f>ROUND(I645*H645,2)</f>
        <v>0</v>
      </c>
      <c r="K645" s="182" t="s">
        <v>19</v>
      </c>
      <c r="L645" s="41"/>
      <c r="M645" s="187" t="s">
        <v>19</v>
      </c>
      <c r="N645" s="188" t="s">
        <v>43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336</v>
      </c>
      <c r="AT645" s="191" t="s">
        <v>155</v>
      </c>
      <c r="AU645" s="191" t="s">
        <v>81</v>
      </c>
      <c r="AY645" s="19" t="s">
        <v>152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79</v>
      </c>
      <c r="BK645" s="192">
        <f>ROUND(I645*H645,2)</f>
        <v>0</v>
      </c>
      <c r="BL645" s="19" t="s">
        <v>336</v>
      </c>
      <c r="BM645" s="191" t="s">
        <v>782</v>
      </c>
    </row>
    <row r="646" spans="1:65" s="2" customFormat="1" ht="19.5">
      <c r="A646" s="36"/>
      <c r="B646" s="37"/>
      <c r="C646" s="38"/>
      <c r="D646" s="193" t="s">
        <v>162</v>
      </c>
      <c r="E646" s="38"/>
      <c r="F646" s="194" t="s">
        <v>781</v>
      </c>
      <c r="G646" s="38"/>
      <c r="H646" s="38"/>
      <c r="I646" s="195"/>
      <c r="J646" s="38"/>
      <c r="K646" s="38"/>
      <c r="L646" s="41"/>
      <c r="M646" s="196"/>
      <c r="N646" s="197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162</v>
      </c>
      <c r="AU646" s="19" t="s">
        <v>81</v>
      </c>
    </row>
    <row r="647" spans="1:65" s="2" customFormat="1" ht="360.75">
      <c r="A647" s="36"/>
      <c r="B647" s="37"/>
      <c r="C647" s="38"/>
      <c r="D647" s="193" t="s">
        <v>228</v>
      </c>
      <c r="E647" s="38"/>
      <c r="F647" s="232" t="s">
        <v>783</v>
      </c>
      <c r="G647" s="38"/>
      <c r="H647" s="38"/>
      <c r="I647" s="195"/>
      <c r="J647" s="38"/>
      <c r="K647" s="38"/>
      <c r="L647" s="41"/>
      <c r="M647" s="196"/>
      <c r="N647" s="197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228</v>
      </c>
      <c r="AU647" s="19" t="s">
        <v>81</v>
      </c>
    </row>
    <row r="648" spans="1:65" s="2" customFormat="1" ht="33" customHeight="1">
      <c r="A648" s="36"/>
      <c r="B648" s="37"/>
      <c r="C648" s="180" t="s">
        <v>784</v>
      </c>
      <c r="D648" s="180" t="s">
        <v>155</v>
      </c>
      <c r="E648" s="181" t="s">
        <v>785</v>
      </c>
      <c r="F648" s="182" t="s">
        <v>786</v>
      </c>
      <c r="G648" s="183" t="s">
        <v>465</v>
      </c>
      <c r="H648" s="184">
        <v>1</v>
      </c>
      <c r="I648" s="185"/>
      <c r="J648" s="186">
        <f>ROUND(I648*H648,2)</f>
        <v>0</v>
      </c>
      <c r="K648" s="182" t="s">
        <v>19</v>
      </c>
      <c r="L648" s="41"/>
      <c r="M648" s="187" t="s">
        <v>19</v>
      </c>
      <c r="N648" s="188" t="s">
        <v>43</v>
      </c>
      <c r="O648" s="66"/>
      <c r="P648" s="189">
        <f>O648*H648</f>
        <v>0</v>
      </c>
      <c r="Q648" s="189">
        <v>0</v>
      </c>
      <c r="R648" s="189">
        <f>Q648*H648</f>
        <v>0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336</v>
      </c>
      <c r="AT648" s="191" t="s">
        <v>155</v>
      </c>
      <c r="AU648" s="191" t="s">
        <v>81</v>
      </c>
      <c r="AY648" s="19" t="s">
        <v>152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79</v>
      </c>
      <c r="BK648" s="192">
        <f>ROUND(I648*H648,2)</f>
        <v>0</v>
      </c>
      <c r="BL648" s="19" t="s">
        <v>336</v>
      </c>
      <c r="BM648" s="191" t="s">
        <v>787</v>
      </c>
    </row>
    <row r="649" spans="1:65" s="2" customFormat="1" ht="19.5">
      <c r="A649" s="36"/>
      <c r="B649" s="37"/>
      <c r="C649" s="38"/>
      <c r="D649" s="193" t="s">
        <v>162</v>
      </c>
      <c r="E649" s="38"/>
      <c r="F649" s="194" t="s">
        <v>786</v>
      </c>
      <c r="G649" s="38"/>
      <c r="H649" s="38"/>
      <c r="I649" s="195"/>
      <c r="J649" s="38"/>
      <c r="K649" s="38"/>
      <c r="L649" s="41"/>
      <c r="M649" s="196"/>
      <c r="N649" s="197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162</v>
      </c>
      <c r="AU649" s="19" t="s">
        <v>81</v>
      </c>
    </row>
    <row r="650" spans="1:65" s="2" customFormat="1" ht="360.75">
      <c r="A650" s="36"/>
      <c r="B650" s="37"/>
      <c r="C650" s="38"/>
      <c r="D650" s="193" t="s">
        <v>228</v>
      </c>
      <c r="E650" s="38"/>
      <c r="F650" s="232" t="s">
        <v>788</v>
      </c>
      <c r="G650" s="38"/>
      <c r="H650" s="38"/>
      <c r="I650" s="195"/>
      <c r="J650" s="38"/>
      <c r="K650" s="38"/>
      <c r="L650" s="41"/>
      <c r="M650" s="255"/>
      <c r="N650" s="256"/>
      <c r="O650" s="257"/>
      <c r="P650" s="257"/>
      <c r="Q650" s="257"/>
      <c r="R650" s="257"/>
      <c r="S650" s="257"/>
      <c r="T650" s="258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228</v>
      </c>
      <c r="AU650" s="19" t="s">
        <v>81</v>
      </c>
    </row>
    <row r="651" spans="1:65" s="2" customFormat="1" ht="6.95" customHeight="1">
      <c r="A651" s="36"/>
      <c r="B651" s="49"/>
      <c r="C651" s="50"/>
      <c r="D651" s="50"/>
      <c r="E651" s="50"/>
      <c r="F651" s="50"/>
      <c r="G651" s="50"/>
      <c r="H651" s="50"/>
      <c r="I651" s="50"/>
      <c r="J651" s="50"/>
      <c r="K651" s="50"/>
      <c r="L651" s="41"/>
      <c r="M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</row>
  </sheetData>
  <sheetProtection algorithmName="SHA-512" hashValue="qPMApYREHPEaCstkFS/Cg51C8aKi8Jl/onPFHMdpEfilHExinOGtRQH+KXALPsttbiCpO/UOrHxO/9qDE7S2XQ==" saltValue="mcSfRSRhODeXpOOTh73tUIRnmU37sDDm0uW9+v52Eu9LlJeh7vLVRYocN4lnqFDMUmmLTF8p5LwJVW/DJbwbGg==" spinCount="100000" sheet="1" objects="1" scenarios="1" formatColumns="0" formatRows="0" autoFilter="0"/>
  <autoFilter ref="C103:K650" xr:uid="{00000000-0009-0000-0000-000001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9" r:id="rId1" xr:uid="{00000000-0004-0000-0100-000000000000}"/>
    <hyperlink ref="F121" r:id="rId2" xr:uid="{00000000-0004-0000-0100-000001000000}"/>
    <hyperlink ref="F141" r:id="rId3" xr:uid="{00000000-0004-0000-0100-000002000000}"/>
    <hyperlink ref="F151" r:id="rId4" xr:uid="{00000000-0004-0000-0100-000003000000}"/>
    <hyperlink ref="F157" r:id="rId5" xr:uid="{00000000-0004-0000-0100-000004000000}"/>
    <hyperlink ref="F191" r:id="rId6" xr:uid="{00000000-0004-0000-0100-000005000000}"/>
    <hyperlink ref="F196" r:id="rId7" xr:uid="{00000000-0004-0000-0100-000006000000}"/>
    <hyperlink ref="F209" r:id="rId8" xr:uid="{00000000-0004-0000-0100-000007000000}"/>
    <hyperlink ref="F214" r:id="rId9" xr:uid="{00000000-0004-0000-0100-000008000000}"/>
    <hyperlink ref="F227" r:id="rId10" xr:uid="{00000000-0004-0000-0100-000009000000}"/>
    <hyperlink ref="F252" r:id="rId11" xr:uid="{00000000-0004-0000-0100-00000A000000}"/>
    <hyperlink ref="F270" r:id="rId12" xr:uid="{00000000-0004-0000-0100-00000B000000}"/>
    <hyperlink ref="F273" r:id="rId13" xr:uid="{00000000-0004-0000-0100-00000C000000}"/>
    <hyperlink ref="F276" r:id="rId14" xr:uid="{00000000-0004-0000-0100-00000D000000}"/>
    <hyperlink ref="F280" r:id="rId15" xr:uid="{00000000-0004-0000-0100-00000E000000}"/>
    <hyperlink ref="F284" r:id="rId16" xr:uid="{00000000-0004-0000-0100-00000F000000}"/>
    <hyperlink ref="F295" r:id="rId17" xr:uid="{00000000-0004-0000-0100-000010000000}"/>
    <hyperlink ref="F325" r:id="rId18" xr:uid="{00000000-0004-0000-0100-000011000000}"/>
    <hyperlink ref="F341" r:id="rId19" xr:uid="{00000000-0004-0000-0100-000012000000}"/>
    <hyperlink ref="F345" r:id="rId20" xr:uid="{00000000-0004-0000-0100-000013000000}"/>
    <hyperlink ref="F351" r:id="rId21" xr:uid="{00000000-0004-0000-0100-000014000000}"/>
    <hyperlink ref="F376" r:id="rId22" xr:uid="{00000000-0004-0000-0100-000015000000}"/>
    <hyperlink ref="F380" r:id="rId23" xr:uid="{00000000-0004-0000-0100-000016000000}"/>
    <hyperlink ref="F443" r:id="rId24" xr:uid="{00000000-0004-0000-0100-000017000000}"/>
    <hyperlink ref="F449" r:id="rId25" xr:uid="{00000000-0004-0000-0100-000018000000}"/>
    <hyperlink ref="F455" r:id="rId26" xr:uid="{00000000-0004-0000-0100-000019000000}"/>
    <hyperlink ref="F466" r:id="rId27" xr:uid="{00000000-0004-0000-0100-00001A000000}"/>
    <hyperlink ref="F473" r:id="rId28" xr:uid="{00000000-0004-0000-0100-00001B000000}"/>
    <hyperlink ref="F489" r:id="rId29" xr:uid="{00000000-0004-0000-0100-00001C000000}"/>
    <hyperlink ref="F492" r:id="rId30" xr:uid="{00000000-0004-0000-0100-00001D000000}"/>
    <hyperlink ref="F495" r:id="rId31" xr:uid="{00000000-0004-0000-0100-00001E000000}"/>
    <hyperlink ref="F502" r:id="rId32" xr:uid="{00000000-0004-0000-0100-00001F000000}"/>
    <hyperlink ref="F510" r:id="rId33" xr:uid="{00000000-0004-0000-0100-000020000000}"/>
    <hyperlink ref="F517" r:id="rId34" xr:uid="{00000000-0004-0000-0100-000021000000}"/>
    <hyperlink ref="F524" r:id="rId35" xr:uid="{00000000-0004-0000-0100-000022000000}"/>
    <hyperlink ref="F596" r:id="rId36" xr:uid="{00000000-0004-0000-0100-000023000000}"/>
    <hyperlink ref="F600" r:id="rId37" xr:uid="{00000000-0004-0000-0100-000024000000}"/>
    <hyperlink ref="F615" r:id="rId38" xr:uid="{00000000-0004-0000-01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6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5" customHeight="1">
      <c r="B4" s="22"/>
      <c r="D4" s="112" t="s">
        <v>108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109</v>
      </c>
      <c r="L8" s="22"/>
    </row>
    <row r="9" spans="1:46" s="2" customFormat="1" ht="23.25" customHeight="1">
      <c r="A9" s="36"/>
      <c r="B9" s="41"/>
      <c r="C9" s="36"/>
      <c r="D9" s="36"/>
      <c r="E9" s="390" t="s">
        <v>110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3" t="s">
        <v>789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ROUND((SUM(BE90:BE461)),  2)</f>
        <v>0</v>
      </c>
      <c r="G35" s="36"/>
      <c r="H35" s="36"/>
      <c r="I35" s="126">
        <v>0.21</v>
      </c>
      <c r="J35" s="125">
        <f>ROUND(((SUM(BE90:BE461))*I35),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ROUND((SUM(BF90:BF461)),  2)</f>
        <v>0</v>
      </c>
      <c r="G36" s="36"/>
      <c r="H36" s="36"/>
      <c r="I36" s="126">
        <v>0.15</v>
      </c>
      <c r="J36" s="125">
        <f>ROUND(((SUM(BF90:BF461))*I36),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ROUND((SUM(BG90:BG461)),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ROUND((SUM(BH90:BH461)),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ROUND((SUM(BI90:BI461)),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110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6" t="str">
        <f>E11</f>
        <v>21-SO041-01.2 - d.1.2 konstrukční řešení - 1.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119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121</v>
      </c>
      <c r="E66" s="150"/>
      <c r="F66" s="150"/>
      <c r="G66" s="150"/>
      <c r="H66" s="150"/>
      <c r="I66" s="150"/>
      <c r="J66" s="151">
        <f>J171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122</v>
      </c>
      <c r="E67" s="150"/>
      <c r="F67" s="150"/>
      <c r="G67" s="150"/>
      <c r="H67" s="150"/>
      <c r="I67" s="150"/>
      <c r="J67" s="151">
        <f>J444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123</v>
      </c>
      <c r="E68" s="150"/>
      <c r="F68" s="150"/>
      <c r="G68" s="150"/>
      <c r="H68" s="150"/>
      <c r="I68" s="150"/>
      <c r="J68" s="151">
        <f>J458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137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88" t="str">
        <f>E7</f>
        <v>Pedagogická fakulta Univerzity Palackého v Olomouci - Výměna podlahové krytiny</v>
      </c>
      <c r="F78" s="389"/>
      <c r="G78" s="389"/>
      <c r="H78" s="389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109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88" t="s">
        <v>110</v>
      </c>
      <c r="F80" s="387"/>
      <c r="G80" s="387"/>
      <c r="H80" s="38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6" t="str">
        <f>E11</f>
        <v>21-SO041-01.2 - d.1.2 konstrukční řešení - 1. Etapa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Olomouc</v>
      </c>
      <c r="G84" s="38"/>
      <c r="H84" s="38"/>
      <c r="I84" s="31" t="s">
        <v>23</v>
      </c>
      <c r="J84" s="61" t="str">
        <f>IF(J14="","",J14)</f>
        <v>30. 4. 2021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Univerzita Palackého v Olomouci</v>
      </c>
      <c r="G86" s="38"/>
      <c r="H86" s="38"/>
      <c r="I86" s="31" t="s">
        <v>31</v>
      </c>
      <c r="J86" s="34" t="str">
        <f>E23</f>
        <v>atelier-r, s.r.o., Olomouc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34</v>
      </c>
      <c r="J87" s="34" t="str">
        <f>E26</f>
        <v>Votavová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138</v>
      </c>
      <c r="D89" s="156" t="s">
        <v>57</v>
      </c>
      <c r="E89" s="156" t="s">
        <v>53</v>
      </c>
      <c r="F89" s="156" t="s">
        <v>54</v>
      </c>
      <c r="G89" s="156" t="s">
        <v>139</v>
      </c>
      <c r="H89" s="156" t="s">
        <v>140</v>
      </c>
      <c r="I89" s="156" t="s">
        <v>141</v>
      </c>
      <c r="J89" s="156" t="s">
        <v>116</v>
      </c>
      <c r="K89" s="157" t="s">
        <v>142</v>
      </c>
      <c r="L89" s="158"/>
      <c r="M89" s="70" t="s">
        <v>19</v>
      </c>
      <c r="N89" s="71" t="s">
        <v>42</v>
      </c>
      <c r="O89" s="71" t="s">
        <v>143</v>
      </c>
      <c r="P89" s="71" t="s">
        <v>144</v>
      </c>
      <c r="Q89" s="71" t="s">
        <v>145</v>
      </c>
      <c r="R89" s="71" t="s">
        <v>146</v>
      </c>
      <c r="S89" s="71" t="s">
        <v>147</v>
      </c>
      <c r="T89" s="72" t="s">
        <v>148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149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29.841898669999999</v>
      </c>
      <c r="S90" s="74"/>
      <c r="T90" s="162">
        <f>T91</f>
        <v>176.57073499999998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117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71</v>
      </c>
      <c r="E91" s="167" t="s">
        <v>150</v>
      </c>
      <c r="F91" s="167" t="s">
        <v>151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P92+P171+P444+P458</f>
        <v>0</v>
      </c>
      <c r="Q91" s="172"/>
      <c r="R91" s="173">
        <f>R92+R171+R444+R458</f>
        <v>29.841898669999999</v>
      </c>
      <c r="S91" s="172"/>
      <c r="T91" s="174">
        <f>T92+T171+T444+T458</f>
        <v>176.57073499999998</v>
      </c>
      <c r="AR91" s="175" t="s">
        <v>79</v>
      </c>
      <c r="AT91" s="176" t="s">
        <v>71</v>
      </c>
      <c r="AU91" s="176" t="s">
        <v>72</v>
      </c>
      <c r="AY91" s="175" t="s">
        <v>152</v>
      </c>
      <c r="BK91" s="177">
        <f>BK92+BK171+BK444+BK458</f>
        <v>0</v>
      </c>
    </row>
    <row r="92" spans="1:65" s="12" customFormat="1" ht="22.9" customHeight="1">
      <c r="B92" s="164"/>
      <c r="C92" s="165"/>
      <c r="D92" s="166" t="s">
        <v>71</v>
      </c>
      <c r="E92" s="178" t="s">
        <v>153</v>
      </c>
      <c r="F92" s="178" t="s">
        <v>154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SUM(P93:P170)</f>
        <v>0</v>
      </c>
      <c r="Q92" s="172"/>
      <c r="R92" s="173">
        <f>SUM(R93:R170)</f>
        <v>18.89665707</v>
      </c>
      <c r="S92" s="172"/>
      <c r="T92" s="174">
        <f>SUM(T93:T170)</f>
        <v>0</v>
      </c>
      <c r="AR92" s="175" t="s">
        <v>79</v>
      </c>
      <c r="AT92" s="176" t="s">
        <v>71</v>
      </c>
      <c r="AU92" s="176" t="s">
        <v>79</v>
      </c>
      <c r="AY92" s="175" t="s">
        <v>152</v>
      </c>
      <c r="BK92" s="177">
        <f>SUM(BK93:BK170)</f>
        <v>0</v>
      </c>
    </row>
    <row r="93" spans="1:65" s="2" customFormat="1" ht="24.2" customHeight="1">
      <c r="A93" s="36"/>
      <c r="B93" s="37"/>
      <c r="C93" s="180" t="s">
        <v>79</v>
      </c>
      <c r="D93" s="180" t="s">
        <v>155</v>
      </c>
      <c r="E93" s="181" t="s">
        <v>790</v>
      </c>
      <c r="F93" s="182" t="s">
        <v>791</v>
      </c>
      <c r="G93" s="183" t="s">
        <v>270</v>
      </c>
      <c r="H93" s="184">
        <v>0.78</v>
      </c>
      <c r="I93" s="185"/>
      <c r="J93" s="186">
        <f>ROUND(I93*H93,2)</f>
        <v>0</v>
      </c>
      <c r="K93" s="182" t="s">
        <v>159</v>
      </c>
      <c r="L93" s="41"/>
      <c r="M93" s="187" t="s">
        <v>19</v>
      </c>
      <c r="N93" s="188" t="s">
        <v>43</v>
      </c>
      <c r="O93" s="66"/>
      <c r="P93" s="189">
        <f>O93*H93</f>
        <v>0</v>
      </c>
      <c r="Q93" s="189">
        <v>1.8774999999999999</v>
      </c>
      <c r="R93" s="189">
        <f>Q93*H93</f>
        <v>1.46445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160</v>
      </c>
      <c r="AT93" s="191" t="s">
        <v>155</v>
      </c>
      <c r="AU93" s="191" t="s">
        <v>81</v>
      </c>
      <c r="AY93" s="19" t="s">
        <v>152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79</v>
      </c>
      <c r="BK93" s="192">
        <f>ROUND(I93*H93,2)</f>
        <v>0</v>
      </c>
      <c r="BL93" s="19" t="s">
        <v>160</v>
      </c>
      <c r="BM93" s="191" t="s">
        <v>792</v>
      </c>
    </row>
    <row r="94" spans="1:65" s="2" customFormat="1" ht="19.5">
      <c r="A94" s="36"/>
      <c r="B94" s="37"/>
      <c r="C94" s="38"/>
      <c r="D94" s="193" t="s">
        <v>162</v>
      </c>
      <c r="E94" s="38"/>
      <c r="F94" s="194" t="s">
        <v>793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162</v>
      </c>
      <c r="AU94" s="19" t="s">
        <v>81</v>
      </c>
    </row>
    <row r="95" spans="1:65" s="2" customFormat="1">
      <c r="A95" s="36"/>
      <c r="B95" s="37"/>
      <c r="C95" s="38"/>
      <c r="D95" s="198" t="s">
        <v>164</v>
      </c>
      <c r="E95" s="38"/>
      <c r="F95" s="199" t="s">
        <v>794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164</v>
      </c>
      <c r="AU95" s="19" t="s">
        <v>81</v>
      </c>
    </row>
    <row r="96" spans="1:65" s="13" customFormat="1">
      <c r="B96" s="200"/>
      <c r="C96" s="201"/>
      <c r="D96" s="193" t="s">
        <v>166</v>
      </c>
      <c r="E96" s="202" t="s">
        <v>19</v>
      </c>
      <c r="F96" s="203" t="s">
        <v>167</v>
      </c>
      <c r="G96" s="201"/>
      <c r="H96" s="202" t="s">
        <v>19</v>
      </c>
      <c r="I96" s="204"/>
      <c r="J96" s="201"/>
      <c r="K96" s="201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166</v>
      </c>
      <c r="AU96" s="209" t="s">
        <v>81</v>
      </c>
      <c r="AV96" s="13" t="s">
        <v>79</v>
      </c>
      <c r="AW96" s="13" t="s">
        <v>33</v>
      </c>
      <c r="AX96" s="13" t="s">
        <v>72</v>
      </c>
      <c r="AY96" s="209" t="s">
        <v>152</v>
      </c>
    </row>
    <row r="97" spans="1:65" s="14" customFormat="1">
      <c r="B97" s="210"/>
      <c r="C97" s="211"/>
      <c r="D97" s="193" t="s">
        <v>166</v>
      </c>
      <c r="E97" s="212" t="s">
        <v>19</v>
      </c>
      <c r="F97" s="213" t="s">
        <v>795</v>
      </c>
      <c r="G97" s="211"/>
      <c r="H97" s="214">
        <v>0.78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166</v>
      </c>
      <c r="AU97" s="220" t="s">
        <v>81</v>
      </c>
      <c r="AV97" s="14" t="s">
        <v>81</v>
      </c>
      <c r="AW97" s="14" t="s">
        <v>33</v>
      </c>
      <c r="AX97" s="14" t="s">
        <v>79</v>
      </c>
      <c r="AY97" s="220" t="s">
        <v>152</v>
      </c>
    </row>
    <row r="98" spans="1:65" s="2" customFormat="1" ht="24.2" customHeight="1">
      <c r="A98" s="36"/>
      <c r="B98" s="37"/>
      <c r="C98" s="180" t="s">
        <v>81</v>
      </c>
      <c r="D98" s="180" t="s">
        <v>155</v>
      </c>
      <c r="E98" s="181" t="s">
        <v>796</v>
      </c>
      <c r="F98" s="182" t="s">
        <v>797</v>
      </c>
      <c r="G98" s="183" t="s">
        <v>270</v>
      </c>
      <c r="H98" s="184">
        <v>0.41</v>
      </c>
      <c r="I98" s="185"/>
      <c r="J98" s="186">
        <f>ROUND(I98*H98,2)</f>
        <v>0</v>
      </c>
      <c r="K98" s="182" t="s">
        <v>159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1.8774999999999999</v>
      </c>
      <c r="R98" s="189">
        <f>Q98*H98</f>
        <v>0.76977499999999999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160</v>
      </c>
      <c r="AT98" s="191" t="s">
        <v>155</v>
      </c>
      <c r="AU98" s="191" t="s">
        <v>81</v>
      </c>
      <c r="AY98" s="19" t="s">
        <v>152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79</v>
      </c>
      <c r="BK98" s="192">
        <f>ROUND(I98*H98,2)</f>
        <v>0</v>
      </c>
      <c r="BL98" s="19" t="s">
        <v>160</v>
      </c>
      <c r="BM98" s="191" t="s">
        <v>798</v>
      </c>
    </row>
    <row r="99" spans="1:65" s="2" customFormat="1" ht="19.5">
      <c r="A99" s="36"/>
      <c r="B99" s="37"/>
      <c r="C99" s="38"/>
      <c r="D99" s="193" t="s">
        <v>162</v>
      </c>
      <c r="E99" s="38"/>
      <c r="F99" s="194" t="s">
        <v>799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162</v>
      </c>
      <c r="AU99" s="19" t="s">
        <v>81</v>
      </c>
    </row>
    <row r="100" spans="1:65" s="2" customFormat="1">
      <c r="A100" s="36"/>
      <c r="B100" s="37"/>
      <c r="C100" s="38"/>
      <c r="D100" s="198" t="s">
        <v>164</v>
      </c>
      <c r="E100" s="38"/>
      <c r="F100" s="199" t="s">
        <v>800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164</v>
      </c>
      <c r="AU100" s="19" t="s">
        <v>81</v>
      </c>
    </row>
    <row r="101" spans="1:65" s="13" customFormat="1">
      <c r="B101" s="200"/>
      <c r="C101" s="201"/>
      <c r="D101" s="193" t="s">
        <v>166</v>
      </c>
      <c r="E101" s="202" t="s">
        <v>19</v>
      </c>
      <c r="F101" s="203" t="s">
        <v>801</v>
      </c>
      <c r="G101" s="201"/>
      <c r="H101" s="202" t="s">
        <v>19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166</v>
      </c>
      <c r="AU101" s="209" t="s">
        <v>81</v>
      </c>
      <c r="AV101" s="13" t="s">
        <v>79</v>
      </c>
      <c r="AW101" s="13" t="s">
        <v>33</v>
      </c>
      <c r="AX101" s="13" t="s">
        <v>72</v>
      </c>
      <c r="AY101" s="209" t="s">
        <v>152</v>
      </c>
    </row>
    <row r="102" spans="1:65" s="14" customFormat="1">
      <c r="B102" s="210"/>
      <c r="C102" s="211"/>
      <c r="D102" s="193" t="s">
        <v>166</v>
      </c>
      <c r="E102" s="212" t="s">
        <v>19</v>
      </c>
      <c r="F102" s="213" t="s">
        <v>802</v>
      </c>
      <c r="G102" s="211"/>
      <c r="H102" s="214">
        <v>0.41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166</v>
      </c>
      <c r="AU102" s="220" t="s">
        <v>81</v>
      </c>
      <c r="AV102" s="14" t="s">
        <v>81</v>
      </c>
      <c r="AW102" s="14" t="s">
        <v>33</v>
      </c>
      <c r="AX102" s="14" t="s">
        <v>79</v>
      </c>
      <c r="AY102" s="220" t="s">
        <v>152</v>
      </c>
    </row>
    <row r="103" spans="1:65" s="2" customFormat="1" ht="24.2" customHeight="1">
      <c r="A103" s="36"/>
      <c r="B103" s="37"/>
      <c r="C103" s="180" t="s">
        <v>153</v>
      </c>
      <c r="D103" s="180" t="s">
        <v>155</v>
      </c>
      <c r="E103" s="181" t="s">
        <v>803</v>
      </c>
      <c r="F103" s="182" t="s">
        <v>804</v>
      </c>
      <c r="G103" s="183" t="s">
        <v>327</v>
      </c>
      <c r="H103" s="184">
        <v>1.4630000000000001</v>
      </c>
      <c r="I103" s="185"/>
      <c r="J103" s="186">
        <f>ROUND(I103*H103,2)</f>
        <v>0</v>
      </c>
      <c r="K103" s="182" t="s">
        <v>159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1.0900000000000001</v>
      </c>
      <c r="R103" s="189">
        <f>Q103*H103</f>
        <v>1.5946700000000003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160</v>
      </c>
      <c r="AT103" s="191" t="s">
        <v>155</v>
      </c>
      <c r="AU103" s="191" t="s">
        <v>81</v>
      </c>
      <c r="AY103" s="19" t="s">
        <v>152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79</v>
      </c>
      <c r="BK103" s="192">
        <f>ROUND(I103*H103,2)</f>
        <v>0</v>
      </c>
      <c r="BL103" s="19" t="s">
        <v>160</v>
      </c>
      <c r="BM103" s="191" t="s">
        <v>805</v>
      </c>
    </row>
    <row r="104" spans="1:65" s="2" customFormat="1" ht="19.5">
      <c r="A104" s="36"/>
      <c r="B104" s="37"/>
      <c r="C104" s="38"/>
      <c r="D104" s="193" t="s">
        <v>162</v>
      </c>
      <c r="E104" s="38"/>
      <c r="F104" s="194" t="s">
        <v>806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162</v>
      </c>
      <c r="AU104" s="19" t="s">
        <v>81</v>
      </c>
    </row>
    <row r="105" spans="1:65" s="2" customFormat="1">
      <c r="A105" s="36"/>
      <c r="B105" s="37"/>
      <c r="C105" s="38"/>
      <c r="D105" s="198" t="s">
        <v>164</v>
      </c>
      <c r="E105" s="38"/>
      <c r="F105" s="199" t="s">
        <v>807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164</v>
      </c>
      <c r="AU105" s="19" t="s">
        <v>81</v>
      </c>
    </row>
    <row r="106" spans="1:65" s="13" customFormat="1">
      <c r="B106" s="200"/>
      <c r="C106" s="201"/>
      <c r="D106" s="193" t="s">
        <v>166</v>
      </c>
      <c r="E106" s="202" t="s">
        <v>19</v>
      </c>
      <c r="F106" s="203" t="s">
        <v>181</v>
      </c>
      <c r="G106" s="201"/>
      <c r="H106" s="202" t="s">
        <v>19</v>
      </c>
      <c r="I106" s="204"/>
      <c r="J106" s="201"/>
      <c r="K106" s="201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166</v>
      </c>
      <c r="AU106" s="209" t="s">
        <v>81</v>
      </c>
      <c r="AV106" s="13" t="s">
        <v>79</v>
      </c>
      <c r="AW106" s="13" t="s">
        <v>33</v>
      </c>
      <c r="AX106" s="13" t="s">
        <v>72</v>
      </c>
      <c r="AY106" s="209" t="s">
        <v>152</v>
      </c>
    </row>
    <row r="107" spans="1:65" s="14" customFormat="1">
      <c r="B107" s="210"/>
      <c r="C107" s="211"/>
      <c r="D107" s="193" t="s">
        <v>166</v>
      </c>
      <c r="E107" s="212" t="s">
        <v>19</v>
      </c>
      <c r="F107" s="213" t="s">
        <v>808</v>
      </c>
      <c r="G107" s="211"/>
      <c r="H107" s="214">
        <v>5.6000000000000001E-2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166</v>
      </c>
      <c r="AU107" s="220" t="s">
        <v>81</v>
      </c>
      <c r="AV107" s="14" t="s">
        <v>81</v>
      </c>
      <c r="AW107" s="14" t="s">
        <v>33</v>
      </c>
      <c r="AX107" s="14" t="s">
        <v>72</v>
      </c>
      <c r="AY107" s="220" t="s">
        <v>152</v>
      </c>
    </row>
    <row r="108" spans="1:65" s="13" customFormat="1">
      <c r="B108" s="200"/>
      <c r="C108" s="201"/>
      <c r="D108" s="193" t="s">
        <v>166</v>
      </c>
      <c r="E108" s="202" t="s">
        <v>19</v>
      </c>
      <c r="F108" s="203" t="s">
        <v>186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166</v>
      </c>
      <c r="AU108" s="209" t="s">
        <v>81</v>
      </c>
      <c r="AV108" s="13" t="s">
        <v>79</v>
      </c>
      <c r="AW108" s="13" t="s">
        <v>33</v>
      </c>
      <c r="AX108" s="13" t="s">
        <v>72</v>
      </c>
      <c r="AY108" s="209" t="s">
        <v>152</v>
      </c>
    </row>
    <row r="109" spans="1:65" s="14" customFormat="1">
      <c r="B109" s="210"/>
      <c r="C109" s="211"/>
      <c r="D109" s="193" t="s">
        <v>166</v>
      </c>
      <c r="E109" s="212" t="s">
        <v>19</v>
      </c>
      <c r="F109" s="213" t="s">
        <v>809</v>
      </c>
      <c r="G109" s="211"/>
      <c r="H109" s="214">
        <v>0.17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166</v>
      </c>
      <c r="AU109" s="220" t="s">
        <v>81</v>
      </c>
      <c r="AV109" s="14" t="s">
        <v>81</v>
      </c>
      <c r="AW109" s="14" t="s">
        <v>33</v>
      </c>
      <c r="AX109" s="14" t="s">
        <v>72</v>
      </c>
      <c r="AY109" s="220" t="s">
        <v>152</v>
      </c>
    </row>
    <row r="110" spans="1:65" s="14" customFormat="1">
      <c r="B110" s="210"/>
      <c r="C110" s="211"/>
      <c r="D110" s="193" t="s">
        <v>166</v>
      </c>
      <c r="E110" s="212" t="s">
        <v>19</v>
      </c>
      <c r="F110" s="213" t="s">
        <v>810</v>
      </c>
      <c r="G110" s="211"/>
      <c r="H110" s="214">
        <v>0.40600000000000003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166</v>
      </c>
      <c r="AU110" s="220" t="s">
        <v>81</v>
      </c>
      <c r="AV110" s="14" t="s">
        <v>81</v>
      </c>
      <c r="AW110" s="14" t="s">
        <v>33</v>
      </c>
      <c r="AX110" s="14" t="s">
        <v>72</v>
      </c>
      <c r="AY110" s="220" t="s">
        <v>152</v>
      </c>
    </row>
    <row r="111" spans="1:65" s="14" customFormat="1">
      <c r="B111" s="210"/>
      <c r="C111" s="211"/>
      <c r="D111" s="193" t="s">
        <v>166</v>
      </c>
      <c r="E111" s="212" t="s">
        <v>19</v>
      </c>
      <c r="F111" s="213" t="s">
        <v>811</v>
      </c>
      <c r="G111" s="211"/>
      <c r="H111" s="214">
        <v>0.09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166</v>
      </c>
      <c r="AU111" s="220" t="s">
        <v>81</v>
      </c>
      <c r="AV111" s="14" t="s">
        <v>81</v>
      </c>
      <c r="AW111" s="14" t="s">
        <v>33</v>
      </c>
      <c r="AX111" s="14" t="s">
        <v>72</v>
      </c>
      <c r="AY111" s="220" t="s">
        <v>152</v>
      </c>
    </row>
    <row r="112" spans="1:65" s="13" customFormat="1">
      <c r="B112" s="200"/>
      <c r="C112" s="201"/>
      <c r="D112" s="193" t="s">
        <v>166</v>
      </c>
      <c r="E112" s="202" t="s">
        <v>19</v>
      </c>
      <c r="F112" s="203" t="s">
        <v>167</v>
      </c>
      <c r="G112" s="201"/>
      <c r="H112" s="202" t="s">
        <v>19</v>
      </c>
      <c r="I112" s="204"/>
      <c r="J112" s="201"/>
      <c r="K112" s="201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166</v>
      </c>
      <c r="AU112" s="209" t="s">
        <v>81</v>
      </c>
      <c r="AV112" s="13" t="s">
        <v>79</v>
      </c>
      <c r="AW112" s="13" t="s">
        <v>33</v>
      </c>
      <c r="AX112" s="13" t="s">
        <v>72</v>
      </c>
      <c r="AY112" s="209" t="s">
        <v>152</v>
      </c>
    </row>
    <row r="113" spans="1:65" s="14" customFormat="1">
      <c r="B113" s="210"/>
      <c r="C113" s="211"/>
      <c r="D113" s="193" t="s">
        <v>166</v>
      </c>
      <c r="E113" s="212" t="s">
        <v>19</v>
      </c>
      <c r="F113" s="213" t="s">
        <v>812</v>
      </c>
      <c r="G113" s="211"/>
      <c r="H113" s="214">
        <v>8.5000000000000006E-2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166</v>
      </c>
      <c r="AU113" s="220" t="s">
        <v>81</v>
      </c>
      <c r="AV113" s="14" t="s">
        <v>81</v>
      </c>
      <c r="AW113" s="14" t="s">
        <v>33</v>
      </c>
      <c r="AX113" s="14" t="s">
        <v>72</v>
      </c>
      <c r="AY113" s="220" t="s">
        <v>152</v>
      </c>
    </row>
    <row r="114" spans="1:65" s="14" customFormat="1">
      <c r="B114" s="210"/>
      <c r="C114" s="211"/>
      <c r="D114" s="193" t="s">
        <v>166</v>
      </c>
      <c r="E114" s="212" t="s">
        <v>19</v>
      </c>
      <c r="F114" s="213" t="s">
        <v>813</v>
      </c>
      <c r="G114" s="211"/>
      <c r="H114" s="214">
        <v>0.32500000000000001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166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152</v>
      </c>
    </row>
    <row r="115" spans="1:65" s="14" customFormat="1">
      <c r="B115" s="210"/>
      <c r="C115" s="211"/>
      <c r="D115" s="193" t="s">
        <v>166</v>
      </c>
      <c r="E115" s="212" t="s">
        <v>19</v>
      </c>
      <c r="F115" s="213" t="s">
        <v>811</v>
      </c>
      <c r="G115" s="211"/>
      <c r="H115" s="214">
        <v>0.09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166</v>
      </c>
      <c r="AU115" s="220" t="s">
        <v>81</v>
      </c>
      <c r="AV115" s="14" t="s">
        <v>81</v>
      </c>
      <c r="AW115" s="14" t="s">
        <v>33</v>
      </c>
      <c r="AX115" s="14" t="s">
        <v>72</v>
      </c>
      <c r="AY115" s="220" t="s">
        <v>152</v>
      </c>
    </row>
    <row r="116" spans="1:65" s="13" customFormat="1">
      <c r="B116" s="200"/>
      <c r="C116" s="201"/>
      <c r="D116" s="193" t="s">
        <v>166</v>
      </c>
      <c r="E116" s="202" t="s">
        <v>19</v>
      </c>
      <c r="F116" s="203" t="s">
        <v>171</v>
      </c>
      <c r="G116" s="201"/>
      <c r="H116" s="202" t="s">
        <v>19</v>
      </c>
      <c r="I116" s="204"/>
      <c r="J116" s="201"/>
      <c r="K116" s="201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166</v>
      </c>
      <c r="AU116" s="209" t="s">
        <v>81</v>
      </c>
      <c r="AV116" s="13" t="s">
        <v>79</v>
      </c>
      <c r="AW116" s="13" t="s">
        <v>33</v>
      </c>
      <c r="AX116" s="13" t="s">
        <v>72</v>
      </c>
      <c r="AY116" s="209" t="s">
        <v>152</v>
      </c>
    </row>
    <row r="117" spans="1:65" s="14" customFormat="1">
      <c r="B117" s="210"/>
      <c r="C117" s="211"/>
      <c r="D117" s="193" t="s">
        <v>166</v>
      </c>
      <c r="E117" s="212" t="s">
        <v>19</v>
      </c>
      <c r="F117" s="213" t="s">
        <v>814</v>
      </c>
      <c r="G117" s="211"/>
      <c r="H117" s="214">
        <v>8.1000000000000003E-2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166</v>
      </c>
      <c r="AU117" s="220" t="s">
        <v>81</v>
      </c>
      <c r="AV117" s="14" t="s">
        <v>81</v>
      </c>
      <c r="AW117" s="14" t="s">
        <v>33</v>
      </c>
      <c r="AX117" s="14" t="s">
        <v>72</v>
      </c>
      <c r="AY117" s="220" t="s">
        <v>152</v>
      </c>
    </row>
    <row r="118" spans="1:65" s="14" customFormat="1">
      <c r="B118" s="210"/>
      <c r="C118" s="211"/>
      <c r="D118" s="193" t="s">
        <v>166</v>
      </c>
      <c r="E118" s="212" t="s">
        <v>19</v>
      </c>
      <c r="F118" s="213" t="s">
        <v>811</v>
      </c>
      <c r="G118" s="211"/>
      <c r="H118" s="214">
        <v>0.09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166</v>
      </c>
      <c r="AU118" s="220" t="s">
        <v>81</v>
      </c>
      <c r="AV118" s="14" t="s">
        <v>81</v>
      </c>
      <c r="AW118" s="14" t="s">
        <v>33</v>
      </c>
      <c r="AX118" s="14" t="s">
        <v>72</v>
      </c>
      <c r="AY118" s="220" t="s">
        <v>152</v>
      </c>
    </row>
    <row r="119" spans="1:65" s="16" customFormat="1">
      <c r="B119" s="233"/>
      <c r="C119" s="234"/>
      <c r="D119" s="193" t="s">
        <v>166</v>
      </c>
      <c r="E119" s="235" t="s">
        <v>19</v>
      </c>
      <c r="F119" s="236" t="s">
        <v>377</v>
      </c>
      <c r="G119" s="234"/>
      <c r="H119" s="237">
        <v>1.393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166</v>
      </c>
      <c r="AU119" s="243" t="s">
        <v>81</v>
      </c>
      <c r="AV119" s="16" t="s">
        <v>153</v>
      </c>
      <c r="AW119" s="16" t="s">
        <v>33</v>
      </c>
      <c r="AX119" s="16" t="s">
        <v>72</v>
      </c>
      <c r="AY119" s="243" t="s">
        <v>152</v>
      </c>
    </row>
    <row r="120" spans="1:65" s="14" customFormat="1">
      <c r="B120" s="210"/>
      <c r="C120" s="211"/>
      <c r="D120" s="193" t="s">
        <v>166</v>
      </c>
      <c r="E120" s="212" t="s">
        <v>19</v>
      </c>
      <c r="F120" s="213" t="s">
        <v>815</v>
      </c>
      <c r="G120" s="211"/>
      <c r="H120" s="214">
        <v>7.0000000000000007E-2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166</v>
      </c>
      <c r="AU120" s="220" t="s">
        <v>81</v>
      </c>
      <c r="AV120" s="14" t="s">
        <v>81</v>
      </c>
      <c r="AW120" s="14" t="s">
        <v>33</v>
      </c>
      <c r="AX120" s="14" t="s">
        <v>72</v>
      </c>
      <c r="AY120" s="220" t="s">
        <v>152</v>
      </c>
    </row>
    <row r="121" spans="1:65" s="15" customFormat="1">
      <c r="B121" s="221"/>
      <c r="C121" s="222"/>
      <c r="D121" s="193" t="s">
        <v>166</v>
      </c>
      <c r="E121" s="223" t="s">
        <v>19</v>
      </c>
      <c r="F121" s="224" t="s">
        <v>175</v>
      </c>
      <c r="G121" s="222"/>
      <c r="H121" s="225">
        <v>1.4630000000000001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166</v>
      </c>
      <c r="AU121" s="231" t="s">
        <v>81</v>
      </c>
      <c r="AV121" s="15" t="s">
        <v>160</v>
      </c>
      <c r="AW121" s="15" t="s">
        <v>33</v>
      </c>
      <c r="AX121" s="15" t="s">
        <v>79</v>
      </c>
      <c r="AY121" s="231" t="s">
        <v>152</v>
      </c>
    </row>
    <row r="122" spans="1:65" s="2" customFormat="1" ht="24.2" customHeight="1">
      <c r="A122" s="36"/>
      <c r="B122" s="37"/>
      <c r="C122" s="180" t="s">
        <v>160</v>
      </c>
      <c r="D122" s="180" t="s">
        <v>155</v>
      </c>
      <c r="E122" s="181" t="s">
        <v>816</v>
      </c>
      <c r="F122" s="182" t="s">
        <v>817</v>
      </c>
      <c r="G122" s="183" t="s">
        <v>327</v>
      </c>
      <c r="H122" s="184">
        <v>6.9249999999999998</v>
      </c>
      <c r="I122" s="185"/>
      <c r="J122" s="186">
        <f>ROUND(I122*H122,2)</f>
        <v>0</v>
      </c>
      <c r="K122" s="182" t="s">
        <v>159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1.0900000000000001</v>
      </c>
      <c r="R122" s="189">
        <f>Q122*H122</f>
        <v>7.5482500000000003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160</v>
      </c>
      <c r="AT122" s="191" t="s">
        <v>155</v>
      </c>
      <c r="AU122" s="191" t="s">
        <v>81</v>
      </c>
      <c r="AY122" s="19" t="s">
        <v>152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79</v>
      </c>
      <c r="BK122" s="192">
        <f>ROUND(I122*H122,2)</f>
        <v>0</v>
      </c>
      <c r="BL122" s="19" t="s">
        <v>160</v>
      </c>
      <c r="BM122" s="191" t="s">
        <v>818</v>
      </c>
    </row>
    <row r="123" spans="1:65" s="2" customFormat="1" ht="19.5">
      <c r="A123" s="36"/>
      <c r="B123" s="37"/>
      <c r="C123" s="38"/>
      <c r="D123" s="193" t="s">
        <v>162</v>
      </c>
      <c r="E123" s="38"/>
      <c r="F123" s="194" t="s">
        <v>819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162</v>
      </c>
      <c r="AU123" s="19" t="s">
        <v>81</v>
      </c>
    </row>
    <row r="124" spans="1:65" s="2" customFormat="1">
      <c r="A124" s="36"/>
      <c r="B124" s="37"/>
      <c r="C124" s="38"/>
      <c r="D124" s="198" t="s">
        <v>164</v>
      </c>
      <c r="E124" s="38"/>
      <c r="F124" s="199" t="s">
        <v>820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164</v>
      </c>
      <c r="AU124" s="19" t="s">
        <v>81</v>
      </c>
    </row>
    <row r="125" spans="1:65" s="13" customFormat="1">
      <c r="B125" s="200"/>
      <c r="C125" s="201"/>
      <c r="D125" s="193" t="s">
        <v>166</v>
      </c>
      <c r="E125" s="202" t="s">
        <v>19</v>
      </c>
      <c r="F125" s="203" t="s">
        <v>215</v>
      </c>
      <c r="G125" s="201"/>
      <c r="H125" s="202" t="s">
        <v>19</v>
      </c>
      <c r="I125" s="204"/>
      <c r="J125" s="201"/>
      <c r="K125" s="201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166</v>
      </c>
      <c r="AU125" s="209" t="s">
        <v>81</v>
      </c>
      <c r="AV125" s="13" t="s">
        <v>79</v>
      </c>
      <c r="AW125" s="13" t="s">
        <v>33</v>
      </c>
      <c r="AX125" s="13" t="s">
        <v>72</v>
      </c>
      <c r="AY125" s="209" t="s">
        <v>152</v>
      </c>
    </row>
    <row r="126" spans="1:65" s="14" customFormat="1">
      <c r="B126" s="210"/>
      <c r="C126" s="211"/>
      <c r="D126" s="193" t="s">
        <v>166</v>
      </c>
      <c r="E126" s="212" t="s">
        <v>19</v>
      </c>
      <c r="F126" s="213" t="s">
        <v>821</v>
      </c>
      <c r="G126" s="211"/>
      <c r="H126" s="214">
        <v>0.39800000000000002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166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152</v>
      </c>
    </row>
    <row r="127" spans="1:65" s="14" customFormat="1">
      <c r="B127" s="210"/>
      <c r="C127" s="211"/>
      <c r="D127" s="193" t="s">
        <v>166</v>
      </c>
      <c r="E127" s="212" t="s">
        <v>19</v>
      </c>
      <c r="F127" s="213" t="s">
        <v>822</v>
      </c>
      <c r="G127" s="211"/>
      <c r="H127" s="214">
        <v>0.06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81</v>
      </c>
      <c r="AV127" s="14" t="s">
        <v>81</v>
      </c>
      <c r="AW127" s="14" t="s">
        <v>33</v>
      </c>
      <c r="AX127" s="14" t="s">
        <v>72</v>
      </c>
      <c r="AY127" s="220" t="s">
        <v>152</v>
      </c>
    </row>
    <row r="128" spans="1:65" s="14" customFormat="1">
      <c r="B128" s="210"/>
      <c r="C128" s="211"/>
      <c r="D128" s="193" t="s">
        <v>166</v>
      </c>
      <c r="E128" s="212" t="s">
        <v>19</v>
      </c>
      <c r="F128" s="213" t="s">
        <v>823</v>
      </c>
      <c r="G128" s="211"/>
      <c r="H128" s="214">
        <v>0.03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166</v>
      </c>
      <c r="AU128" s="220" t="s">
        <v>81</v>
      </c>
      <c r="AV128" s="14" t="s">
        <v>81</v>
      </c>
      <c r="AW128" s="14" t="s">
        <v>33</v>
      </c>
      <c r="AX128" s="14" t="s">
        <v>72</v>
      </c>
      <c r="AY128" s="220" t="s">
        <v>152</v>
      </c>
    </row>
    <row r="129" spans="2:51" s="14" customFormat="1">
      <c r="B129" s="210"/>
      <c r="C129" s="211"/>
      <c r="D129" s="193" t="s">
        <v>166</v>
      </c>
      <c r="E129" s="212" t="s">
        <v>19</v>
      </c>
      <c r="F129" s="213" t="s">
        <v>824</v>
      </c>
      <c r="G129" s="211"/>
      <c r="H129" s="214">
        <v>0.26500000000000001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166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152</v>
      </c>
    </row>
    <row r="130" spans="2:51" s="13" customFormat="1">
      <c r="B130" s="200"/>
      <c r="C130" s="201"/>
      <c r="D130" s="193" t="s">
        <v>166</v>
      </c>
      <c r="E130" s="202" t="s">
        <v>19</v>
      </c>
      <c r="F130" s="203" t="s">
        <v>181</v>
      </c>
      <c r="G130" s="201"/>
      <c r="H130" s="202" t="s">
        <v>19</v>
      </c>
      <c r="I130" s="204"/>
      <c r="J130" s="201"/>
      <c r="K130" s="201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166</v>
      </c>
      <c r="AU130" s="209" t="s">
        <v>81</v>
      </c>
      <c r="AV130" s="13" t="s">
        <v>79</v>
      </c>
      <c r="AW130" s="13" t="s">
        <v>33</v>
      </c>
      <c r="AX130" s="13" t="s">
        <v>72</v>
      </c>
      <c r="AY130" s="209" t="s">
        <v>152</v>
      </c>
    </row>
    <row r="131" spans="2:51" s="14" customFormat="1">
      <c r="B131" s="210"/>
      <c r="C131" s="211"/>
      <c r="D131" s="193" t="s">
        <v>166</v>
      </c>
      <c r="E131" s="212" t="s">
        <v>19</v>
      </c>
      <c r="F131" s="213" t="s">
        <v>825</v>
      </c>
      <c r="G131" s="211"/>
      <c r="H131" s="214">
        <v>0.13300000000000001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166</v>
      </c>
      <c r="AU131" s="220" t="s">
        <v>81</v>
      </c>
      <c r="AV131" s="14" t="s">
        <v>81</v>
      </c>
      <c r="AW131" s="14" t="s">
        <v>33</v>
      </c>
      <c r="AX131" s="14" t="s">
        <v>72</v>
      </c>
      <c r="AY131" s="220" t="s">
        <v>152</v>
      </c>
    </row>
    <row r="132" spans="2:51" s="13" customFormat="1">
      <c r="B132" s="200"/>
      <c r="C132" s="201"/>
      <c r="D132" s="193" t="s">
        <v>166</v>
      </c>
      <c r="E132" s="202" t="s">
        <v>19</v>
      </c>
      <c r="F132" s="203" t="s">
        <v>186</v>
      </c>
      <c r="G132" s="201"/>
      <c r="H132" s="202" t="s">
        <v>19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166</v>
      </c>
      <c r="AU132" s="209" t="s">
        <v>81</v>
      </c>
      <c r="AV132" s="13" t="s">
        <v>79</v>
      </c>
      <c r="AW132" s="13" t="s">
        <v>33</v>
      </c>
      <c r="AX132" s="13" t="s">
        <v>72</v>
      </c>
      <c r="AY132" s="209" t="s">
        <v>152</v>
      </c>
    </row>
    <row r="133" spans="2:51" s="14" customFormat="1">
      <c r="B133" s="210"/>
      <c r="C133" s="211"/>
      <c r="D133" s="193" t="s">
        <v>166</v>
      </c>
      <c r="E133" s="212" t="s">
        <v>19</v>
      </c>
      <c r="F133" s="213" t="s">
        <v>826</v>
      </c>
      <c r="G133" s="211"/>
      <c r="H133" s="214">
        <v>1.194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81</v>
      </c>
      <c r="AV133" s="14" t="s">
        <v>81</v>
      </c>
      <c r="AW133" s="14" t="s">
        <v>33</v>
      </c>
      <c r="AX133" s="14" t="s">
        <v>72</v>
      </c>
      <c r="AY133" s="220" t="s">
        <v>152</v>
      </c>
    </row>
    <row r="134" spans="2:51" s="14" customFormat="1">
      <c r="B134" s="210"/>
      <c r="C134" s="211"/>
      <c r="D134" s="193" t="s">
        <v>166</v>
      </c>
      <c r="E134" s="212" t="s">
        <v>19</v>
      </c>
      <c r="F134" s="213" t="s">
        <v>827</v>
      </c>
      <c r="G134" s="211"/>
      <c r="H134" s="214">
        <v>0.41099999999999998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81</v>
      </c>
      <c r="AV134" s="14" t="s">
        <v>81</v>
      </c>
      <c r="AW134" s="14" t="s">
        <v>33</v>
      </c>
      <c r="AX134" s="14" t="s">
        <v>72</v>
      </c>
      <c r="AY134" s="220" t="s">
        <v>152</v>
      </c>
    </row>
    <row r="135" spans="2:51" s="14" customFormat="1">
      <c r="B135" s="210"/>
      <c r="C135" s="211"/>
      <c r="D135" s="193" t="s">
        <v>166</v>
      </c>
      <c r="E135" s="212" t="s">
        <v>19</v>
      </c>
      <c r="F135" s="213" t="s">
        <v>825</v>
      </c>
      <c r="G135" s="211"/>
      <c r="H135" s="214">
        <v>0.13300000000000001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166</v>
      </c>
      <c r="AU135" s="220" t="s">
        <v>81</v>
      </c>
      <c r="AV135" s="14" t="s">
        <v>81</v>
      </c>
      <c r="AW135" s="14" t="s">
        <v>33</v>
      </c>
      <c r="AX135" s="14" t="s">
        <v>72</v>
      </c>
      <c r="AY135" s="220" t="s">
        <v>152</v>
      </c>
    </row>
    <row r="136" spans="2:51" s="13" customFormat="1">
      <c r="B136" s="200"/>
      <c r="C136" s="201"/>
      <c r="D136" s="193" t="s">
        <v>166</v>
      </c>
      <c r="E136" s="202" t="s">
        <v>19</v>
      </c>
      <c r="F136" s="203" t="s">
        <v>167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166</v>
      </c>
      <c r="AU136" s="209" t="s">
        <v>81</v>
      </c>
      <c r="AV136" s="13" t="s">
        <v>79</v>
      </c>
      <c r="AW136" s="13" t="s">
        <v>33</v>
      </c>
      <c r="AX136" s="13" t="s">
        <v>72</v>
      </c>
      <c r="AY136" s="209" t="s">
        <v>152</v>
      </c>
    </row>
    <row r="137" spans="2:51" s="14" customFormat="1">
      <c r="B137" s="210"/>
      <c r="C137" s="211"/>
      <c r="D137" s="193" t="s">
        <v>166</v>
      </c>
      <c r="E137" s="212" t="s">
        <v>19</v>
      </c>
      <c r="F137" s="213" t="s">
        <v>828</v>
      </c>
      <c r="G137" s="211"/>
      <c r="H137" s="214">
        <v>1.3260000000000001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152</v>
      </c>
    </row>
    <row r="138" spans="2:51" s="14" customFormat="1">
      <c r="B138" s="210"/>
      <c r="C138" s="211"/>
      <c r="D138" s="193" t="s">
        <v>166</v>
      </c>
      <c r="E138" s="212" t="s">
        <v>19</v>
      </c>
      <c r="F138" s="213" t="s">
        <v>829</v>
      </c>
      <c r="G138" s="211"/>
      <c r="H138" s="214">
        <v>0.54800000000000004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81</v>
      </c>
      <c r="AV138" s="14" t="s">
        <v>81</v>
      </c>
      <c r="AW138" s="14" t="s">
        <v>33</v>
      </c>
      <c r="AX138" s="14" t="s">
        <v>72</v>
      </c>
      <c r="AY138" s="220" t="s">
        <v>152</v>
      </c>
    </row>
    <row r="139" spans="2:51" s="14" customFormat="1">
      <c r="B139" s="210"/>
      <c r="C139" s="211"/>
      <c r="D139" s="193" t="s">
        <v>166</v>
      </c>
      <c r="E139" s="212" t="s">
        <v>19</v>
      </c>
      <c r="F139" s="213" t="s">
        <v>830</v>
      </c>
      <c r="G139" s="211"/>
      <c r="H139" s="214">
        <v>9.0999999999999998E-2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152</v>
      </c>
    </row>
    <row r="140" spans="2:51" s="14" customFormat="1">
      <c r="B140" s="210"/>
      <c r="C140" s="211"/>
      <c r="D140" s="193" t="s">
        <v>166</v>
      </c>
      <c r="E140" s="212" t="s">
        <v>19</v>
      </c>
      <c r="F140" s="213" t="s">
        <v>825</v>
      </c>
      <c r="G140" s="211"/>
      <c r="H140" s="214">
        <v>0.13300000000000001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81</v>
      </c>
      <c r="AV140" s="14" t="s">
        <v>81</v>
      </c>
      <c r="AW140" s="14" t="s">
        <v>33</v>
      </c>
      <c r="AX140" s="14" t="s">
        <v>72</v>
      </c>
      <c r="AY140" s="220" t="s">
        <v>152</v>
      </c>
    </row>
    <row r="141" spans="2:51" s="13" customFormat="1">
      <c r="B141" s="200"/>
      <c r="C141" s="201"/>
      <c r="D141" s="193" t="s">
        <v>166</v>
      </c>
      <c r="E141" s="202" t="s">
        <v>19</v>
      </c>
      <c r="F141" s="203" t="s">
        <v>171</v>
      </c>
      <c r="G141" s="201"/>
      <c r="H141" s="202" t="s">
        <v>19</v>
      </c>
      <c r="I141" s="204"/>
      <c r="J141" s="201"/>
      <c r="K141" s="201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166</v>
      </c>
      <c r="AU141" s="209" t="s">
        <v>81</v>
      </c>
      <c r="AV141" s="13" t="s">
        <v>79</v>
      </c>
      <c r="AW141" s="13" t="s">
        <v>33</v>
      </c>
      <c r="AX141" s="13" t="s">
        <v>72</v>
      </c>
      <c r="AY141" s="209" t="s">
        <v>152</v>
      </c>
    </row>
    <row r="142" spans="2:51" s="14" customFormat="1">
      <c r="B142" s="210"/>
      <c r="C142" s="211"/>
      <c r="D142" s="193" t="s">
        <v>166</v>
      </c>
      <c r="E142" s="212" t="s">
        <v>19</v>
      </c>
      <c r="F142" s="213" t="s">
        <v>831</v>
      </c>
      <c r="G142" s="211"/>
      <c r="H142" s="214">
        <v>0.92800000000000005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152</v>
      </c>
    </row>
    <row r="143" spans="2:51" s="14" customFormat="1">
      <c r="B143" s="210"/>
      <c r="C143" s="211"/>
      <c r="D143" s="193" t="s">
        <v>166</v>
      </c>
      <c r="E143" s="212" t="s">
        <v>19</v>
      </c>
      <c r="F143" s="213" t="s">
        <v>832</v>
      </c>
      <c r="G143" s="211"/>
      <c r="H143" s="214">
        <v>0.68500000000000005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166</v>
      </c>
      <c r="AU143" s="220" t="s">
        <v>81</v>
      </c>
      <c r="AV143" s="14" t="s">
        <v>81</v>
      </c>
      <c r="AW143" s="14" t="s">
        <v>33</v>
      </c>
      <c r="AX143" s="14" t="s">
        <v>72</v>
      </c>
      <c r="AY143" s="220" t="s">
        <v>152</v>
      </c>
    </row>
    <row r="144" spans="2:51" s="14" customFormat="1">
      <c r="B144" s="210"/>
      <c r="C144" s="211"/>
      <c r="D144" s="193" t="s">
        <v>166</v>
      </c>
      <c r="E144" s="212" t="s">
        <v>19</v>
      </c>
      <c r="F144" s="213" t="s">
        <v>825</v>
      </c>
      <c r="G144" s="211"/>
      <c r="H144" s="214">
        <v>0.13300000000000001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81</v>
      </c>
      <c r="AV144" s="14" t="s">
        <v>81</v>
      </c>
      <c r="AW144" s="14" t="s">
        <v>33</v>
      </c>
      <c r="AX144" s="14" t="s">
        <v>72</v>
      </c>
      <c r="AY144" s="220" t="s">
        <v>152</v>
      </c>
    </row>
    <row r="145" spans="1:65" s="13" customFormat="1">
      <c r="B145" s="200"/>
      <c r="C145" s="201"/>
      <c r="D145" s="193" t="s">
        <v>166</v>
      </c>
      <c r="E145" s="202" t="s">
        <v>19</v>
      </c>
      <c r="F145" s="203" t="s">
        <v>801</v>
      </c>
      <c r="G145" s="201"/>
      <c r="H145" s="202" t="s">
        <v>19</v>
      </c>
      <c r="I145" s="204"/>
      <c r="J145" s="201"/>
      <c r="K145" s="201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166</v>
      </c>
      <c r="AU145" s="209" t="s">
        <v>81</v>
      </c>
      <c r="AV145" s="13" t="s">
        <v>79</v>
      </c>
      <c r="AW145" s="13" t="s">
        <v>33</v>
      </c>
      <c r="AX145" s="13" t="s">
        <v>72</v>
      </c>
      <c r="AY145" s="209" t="s">
        <v>152</v>
      </c>
    </row>
    <row r="146" spans="1:65" s="14" customFormat="1">
      <c r="B146" s="210"/>
      <c r="C146" s="211"/>
      <c r="D146" s="193" t="s">
        <v>166</v>
      </c>
      <c r="E146" s="212" t="s">
        <v>19</v>
      </c>
      <c r="F146" s="213" t="s">
        <v>833</v>
      </c>
      <c r="G146" s="211"/>
      <c r="H146" s="214">
        <v>6.7000000000000004E-2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81</v>
      </c>
      <c r="AV146" s="14" t="s">
        <v>81</v>
      </c>
      <c r="AW146" s="14" t="s">
        <v>33</v>
      </c>
      <c r="AX146" s="14" t="s">
        <v>72</v>
      </c>
      <c r="AY146" s="220" t="s">
        <v>152</v>
      </c>
    </row>
    <row r="147" spans="1:65" s="14" customFormat="1">
      <c r="B147" s="210"/>
      <c r="C147" s="211"/>
      <c r="D147" s="193" t="s">
        <v>166</v>
      </c>
      <c r="E147" s="212" t="s">
        <v>19</v>
      </c>
      <c r="F147" s="213" t="s">
        <v>834</v>
      </c>
      <c r="G147" s="211"/>
      <c r="H147" s="214">
        <v>0.06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166</v>
      </c>
      <c r="AU147" s="220" t="s">
        <v>81</v>
      </c>
      <c r="AV147" s="14" t="s">
        <v>81</v>
      </c>
      <c r="AW147" s="14" t="s">
        <v>33</v>
      </c>
      <c r="AX147" s="14" t="s">
        <v>72</v>
      </c>
      <c r="AY147" s="220" t="s">
        <v>152</v>
      </c>
    </row>
    <row r="148" spans="1:65" s="16" customFormat="1">
      <c r="B148" s="233"/>
      <c r="C148" s="234"/>
      <c r="D148" s="193" t="s">
        <v>166</v>
      </c>
      <c r="E148" s="235" t="s">
        <v>19</v>
      </c>
      <c r="F148" s="236" t="s">
        <v>377</v>
      </c>
      <c r="G148" s="234"/>
      <c r="H148" s="237">
        <v>6.5950000000000006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166</v>
      </c>
      <c r="AU148" s="243" t="s">
        <v>81</v>
      </c>
      <c r="AV148" s="16" t="s">
        <v>153</v>
      </c>
      <c r="AW148" s="16" t="s">
        <v>33</v>
      </c>
      <c r="AX148" s="16" t="s">
        <v>72</v>
      </c>
      <c r="AY148" s="243" t="s">
        <v>152</v>
      </c>
    </row>
    <row r="149" spans="1:65" s="14" customFormat="1">
      <c r="B149" s="210"/>
      <c r="C149" s="211"/>
      <c r="D149" s="193" t="s">
        <v>166</v>
      </c>
      <c r="E149" s="212" t="s">
        <v>19</v>
      </c>
      <c r="F149" s="213" t="s">
        <v>835</v>
      </c>
      <c r="G149" s="211"/>
      <c r="H149" s="214">
        <v>0.33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166</v>
      </c>
      <c r="AU149" s="220" t="s">
        <v>81</v>
      </c>
      <c r="AV149" s="14" t="s">
        <v>81</v>
      </c>
      <c r="AW149" s="14" t="s">
        <v>33</v>
      </c>
      <c r="AX149" s="14" t="s">
        <v>72</v>
      </c>
      <c r="AY149" s="220" t="s">
        <v>152</v>
      </c>
    </row>
    <row r="150" spans="1:65" s="15" customFormat="1">
      <c r="B150" s="221"/>
      <c r="C150" s="222"/>
      <c r="D150" s="193" t="s">
        <v>166</v>
      </c>
      <c r="E150" s="223" t="s">
        <v>19</v>
      </c>
      <c r="F150" s="224" t="s">
        <v>175</v>
      </c>
      <c r="G150" s="222"/>
      <c r="H150" s="225">
        <v>6.9250000000000007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81</v>
      </c>
      <c r="AV150" s="15" t="s">
        <v>160</v>
      </c>
      <c r="AW150" s="15" t="s">
        <v>33</v>
      </c>
      <c r="AX150" s="15" t="s">
        <v>79</v>
      </c>
      <c r="AY150" s="231" t="s">
        <v>152</v>
      </c>
    </row>
    <row r="151" spans="1:65" s="2" customFormat="1" ht="16.5" customHeight="1">
      <c r="A151" s="36"/>
      <c r="B151" s="37"/>
      <c r="C151" s="180" t="s">
        <v>208</v>
      </c>
      <c r="D151" s="180" t="s">
        <v>155</v>
      </c>
      <c r="E151" s="181" t="s">
        <v>836</v>
      </c>
      <c r="F151" s="182" t="s">
        <v>837</v>
      </c>
      <c r="G151" s="183" t="s">
        <v>158</v>
      </c>
      <c r="H151" s="184">
        <v>13.613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0.26723000000000002</v>
      </c>
      <c r="R151" s="189">
        <f>Q151*H151</f>
        <v>3.6378019900000003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160</v>
      </c>
      <c r="AT151" s="191" t="s">
        <v>155</v>
      </c>
      <c r="AU151" s="191" t="s">
        <v>81</v>
      </c>
      <c r="AY151" s="19" t="s">
        <v>152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79</v>
      </c>
      <c r="BK151" s="192">
        <f>ROUND(I151*H151,2)</f>
        <v>0</v>
      </c>
      <c r="BL151" s="19" t="s">
        <v>160</v>
      </c>
      <c r="BM151" s="191" t="s">
        <v>838</v>
      </c>
    </row>
    <row r="152" spans="1:65" s="2" customFormat="1" ht="19.5">
      <c r="A152" s="36"/>
      <c r="B152" s="37"/>
      <c r="C152" s="38"/>
      <c r="D152" s="193" t="s">
        <v>162</v>
      </c>
      <c r="E152" s="38"/>
      <c r="F152" s="194" t="s">
        <v>839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162</v>
      </c>
      <c r="AU152" s="19" t="s">
        <v>81</v>
      </c>
    </row>
    <row r="153" spans="1:65" s="13" customFormat="1">
      <c r="B153" s="200"/>
      <c r="C153" s="201"/>
      <c r="D153" s="193" t="s">
        <v>166</v>
      </c>
      <c r="E153" s="202" t="s">
        <v>19</v>
      </c>
      <c r="F153" s="203" t="s">
        <v>186</v>
      </c>
      <c r="G153" s="201"/>
      <c r="H153" s="202" t="s">
        <v>19</v>
      </c>
      <c r="I153" s="204"/>
      <c r="J153" s="201"/>
      <c r="K153" s="201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166</v>
      </c>
      <c r="AU153" s="209" t="s">
        <v>81</v>
      </c>
      <c r="AV153" s="13" t="s">
        <v>79</v>
      </c>
      <c r="AW153" s="13" t="s">
        <v>33</v>
      </c>
      <c r="AX153" s="13" t="s">
        <v>72</v>
      </c>
      <c r="AY153" s="209" t="s">
        <v>152</v>
      </c>
    </row>
    <row r="154" spans="1:65" s="14" customFormat="1">
      <c r="B154" s="210"/>
      <c r="C154" s="211"/>
      <c r="D154" s="193" t="s">
        <v>166</v>
      </c>
      <c r="E154" s="212" t="s">
        <v>19</v>
      </c>
      <c r="F154" s="213" t="s">
        <v>840</v>
      </c>
      <c r="G154" s="211"/>
      <c r="H154" s="214">
        <v>7.8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81</v>
      </c>
      <c r="AV154" s="14" t="s">
        <v>81</v>
      </c>
      <c r="AW154" s="14" t="s">
        <v>33</v>
      </c>
      <c r="AX154" s="14" t="s">
        <v>72</v>
      </c>
      <c r="AY154" s="220" t="s">
        <v>152</v>
      </c>
    </row>
    <row r="155" spans="1:65" s="13" customFormat="1">
      <c r="B155" s="200"/>
      <c r="C155" s="201"/>
      <c r="D155" s="193" t="s">
        <v>166</v>
      </c>
      <c r="E155" s="202" t="s">
        <v>19</v>
      </c>
      <c r="F155" s="203" t="s">
        <v>167</v>
      </c>
      <c r="G155" s="201"/>
      <c r="H155" s="202" t="s">
        <v>19</v>
      </c>
      <c r="I155" s="204"/>
      <c r="J155" s="201"/>
      <c r="K155" s="201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166</v>
      </c>
      <c r="AU155" s="209" t="s">
        <v>81</v>
      </c>
      <c r="AV155" s="13" t="s">
        <v>79</v>
      </c>
      <c r="AW155" s="13" t="s">
        <v>33</v>
      </c>
      <c r="AX155" s="13" t="s">
        <v>72</v>
      </c>
      <c r="AY155" s="209" t="s">
        <v>152</v>
      </c>
    </row>
    <row r="156" spans="1:65" s="14" customFormat="1">
      <c r="B156" s="210"/>
      <c r="C156" s="211"/>
      <c r="D156" s="193" t="s">
        <v>166</v>
      </c>
      <c r="E156" s="212" t="s">
        <v>19</v>
      </c>
      <c r="F156" s="213" t="s">
        <v>841</v>
      </c>
      <c r="G156" s="211"/>
      <c r="H156" s="214">
        <v>3.96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81</v>
      </c>
      <c r="AV156" s="14" t="s">
        <v>81</v>
      </c>
      <c r="AW156" s="14" t="s">
        <v>33</v>
      </c>
      <c r="AX156" s="14" t="s">
        <v>72</v>
      </c>
      <c r="AY156" s="220" t="s">
        <v>152</v>
      </c>
    </row>
    <row r="157" spans="1:65" s="13" customFormat="1">
      <c r="B157" s="200"/>
      <c r="C157" s="201"/>
      <c r="D157" s="193" t="s">
        <v>166</v>
      </c>
      <c r="E157" s="202" t="s">
        <v>19</v>
      </c>
      <c r="F157" s="203" t="s">
        <v>171</v>
      </c>
      <c r="G157" s="201"/>
      <c r="H157" s="202" t="s">
        <v>19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166</v>
      </c>
      <c r="AU157" s="209" t="s">
        <v>81</v>
      </c>
      <c r="AV157" s="13" t="s">
        <v>79</v>
      </c>
      <c r="AW157" s="13" t="s">
        <v>33</v>
      </c>
      <c r="AX157" s="13" t="s">
        <v>72</v>
      </c>
      <c r="AY157" s="209" t="s">
        <v>152</v>
      </c>
    </row>
    <row r="158" spans="1:65" s="14" customFormat="1">
      <c r="B158" s="210"/>
      <c r="C158" s="211"/>
      <c r="D158" s="193" t="s">
        <v>166</v>
      </c>
      <c r="E158" s="212" t="s">
        <v>19</v>
      </c>
      <c r="F158" s="213" t="s">
        <v>842</v>
      </c>
      <c r="G158" s="211"/>
      <c r="H158" s="214">
        <v>1.853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81</v>
      </c>
      <c r="AV158" s="14" t="s">
        <v>81</v>
      </c>
      <c r="AW158" s="14" t="s">
        <v>33</v>
      </c>
      <c r="AX158" s="14" t="s">
        <v>72</v>
      </c>
      <c r="AY158" s="220" t="s">
        <v>152</v>
      </c>
    </row>
    <row r="159" spans="1:65" s="15" customFormat="1">
      <c r="B159" s="221"/>
      <c r="C159" s="222"/>
      <c r="D159" s="193" t="s">
        <v>166</v>
      </c>
      <c r="E159" s="223" t="s">
        <v>19</v>
      </c>
      <c r="F159" s="224" t="s">
        <v>175</v>
      </c>
      <c r="G159" s="222"/>
      <c r="H159" s="225">
        <v>13.613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81</v>
      </c>
      <c r="AV159" s="15" t="s">
        <v>160</v>
      </c>
      <c r="AW159" s="15" t="s">
        <v>33</v>
      </c>
      <c r="AX159" s="15" t="s">
        <v>79</v>
      </c>
      <c r="AY159" s="231" t="s">
        <v>152</v>
      </c>
    </row>
    <row r="160" spans="1:65" s="2" customFormat="1" ht="16.5" customHeight="1">
      <c r="A160" s="36"/>
      <c r="B160" s="37"/>
      <c r="C160" s="180" t="s">
        <v>206</v>
      </c>
      <c r="D160" s="180" t="s">
        <v>155</v>
      </c>
      <c r="E160" s="181" t="s">
        <v>843</v>
      </c>
      <c r="F160" s="182" t="s">
        <v>844</v>
      </c>
      <c r="G160" s="183" t="s">
        <v>158</v>
      </c>
      <c r="H160" s="184">
        <v>8.5440000000000005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0.45432</v>
      </c>
      <c r="R160" s="189">
        <f>Q160*H160</f>
        <v>3.8817100800000004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160</v>
      </c>
      <c r="AT160" s="191" t="s">
        <v>155</v>
      </c>
      <c r="AU160" s="191" t="s">
        <v>81</v>
      </c>
      <c r="AY160" s="19" t="s">
        <v>152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79</v>
      </c>
      <c r="BK160" s="192">
        <f>ROUND(I160*H160,2)</f>
        <v>0</v>
      </c>
      <c r="BL160" s="19" t="s">
        <v>160</v>
      </c>
      <c r="BM160" s="191" t="s">
        <v>845</v>
      </c>
    </row>
    <row r="161" spans="1:65" s="2" customFormat="1" ht="19.5">
      <c r="A161" s="36"/>
      <c r="B161" s="37"/>
      <c r="C161" s="38"/>
      <c r="D161" s="193" t="s">
        <v>162</v>
      </c>
      <c r="E161" s="38"/>
      <c r="F161" s="194" t="s">
        <v>846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162</v>
      </c>
      <c r="AU161" s="19" t="s">
        <v>81</v>
      </c>
    </row>
    <row r="162" spans="1:65" s="13" customFormat="1">
      <c r="B162" s="200"/>
      <c r="C162" s="201"/>
      <c r="D162" s="193" t="s">
        <v>166</v>
      </c>
      <c r="E162" s="202" t="s">
        <v>19</v>
      </c>
      <c r="F162" s="203" t="s">
        <v>215</v>
      </c>
      <c r="G162" s="201"/>
      <c r="H162" s="202" t="s">
        <v>19</v>
      </c>
      <c r="I162" s="204"/>
      <c r="J162" s="201"/>
      <c r="K162" s="201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166</v>
      </c>
      <c r="AU162" s="209" t="s">
        <v>81</v>
      </c>
      <c r="AV162" s="13" t="s">
        <v>79</v>
      </c>
      <c r="AW162" s="13" t="s">
        <v>33</v>
      </c>
      <c r="AX162" s="13" t="s">
        <v>72</v>
      </c>
      <c r="AY162" s="209" t="s">
        <v>152</v>
      </c>
    </row>
    <row r="163" spans="1:65" s="14" customFormat="1">
      <c r="B163" s="210"/>
      <c r="C163" s="211"/>
      <c r="D163" s="193" t="s">
        <v>166</v>
      </c>
      <c r="E163" s="212" t="s">
        <v>19</v>
      </c>
      <c r="F163" s="213" t="s">
        <v>847</v>
      </c>
      <c r="G163" s="211"/>
      <c r="H163" s="214">
        <v>2.1880000000000002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166</v>
      </c>
      <c r="AU163" s="220" t="s">
        <v>81</v>
      </c>
      <c r="AV163" s="14" t="s">
        <v>81</v>
      </c>
      <c r="AW163" s="14" t="s">
        <v>33</v>
      </c>
      <c r="AX163" s="14" t="s">
        <v>72</v>
      </c>
      <c r="AY163" s="220" t="s">
        <v>152</v>
      </c>
    </row>
    <row r="164" spans="1:65" s="13" customFormat="1">
      <c r="B164" s="200"/>
      <c r="C164" s="201"/>
      <c r="D164" s="193" t="s">
        <v>166</v>
      </c>
      <c r="E164" s="202" t="s">
        <v>19</v>
      </c>
      <c r="F164" s="203" t="s">
        <v>186</v>
      </c>
      <c r="G164" s="201"/>
      <c r="H164" s="202" t="s">
        <v>19</v>
      </c>
      <c r="I164" s="204"/>
      <c r="J164" s="201"/>
      <c r="K164" s="201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166</v>
      </c>
      <c r="AU164" s="209" t="s">
        <v>81</v>
      </c>
      <c r="AV164" s="13" t="s">
        <v>79</v>
      </c>
      <c r="AW164" s="13" t="s">
        <v>33</v>
      </c>
      <c r="AX164" s="13" t="s">
        <v>72</v>
      </c>
      <c r="AY164" s="209" t="s">
        <v>152</v>
      </c>
    </row>
    <row r="165" spans="1:65" s="14" customFormat="1">
      <c r="B165" s="210"/>
      <c r="C165" s="211"/>
      <c r="D165" s="193" t="s">
        <v>166</v>
      </c>
      <c r="E165" s="212" t="s">
        <v>19</v>
      </c>
      <c r="F165" s="213" t="s">
        <v>848</v>
      </c>
      <c r="G165" s="211"/>
      <c r="H165" s="214">
        <v>2.1880000000000002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166</v>
      </c>
      <c r="AU165" s="220" t="s">
        <v>81</v>
      </c>
      <c r="AV165" s="14" t="s">
        <v>81</v>
      </c>
      <c r="AW165" s="14" t="s">
        <v>33</v>
      </c>
      <c r="AX165" s="14" t="s">
        <v>72</v>
      </c>
      <c r="AY165" s="220" t="s">
        <v>152</v>
      </c>
    </row>
    <row r="166" spans="1:65" s="13" customFormat="1">
      <c r="B166" s="200"/>
      <c r="C166" s="201"/>
      <c r="D166" s="193" t="s">
        <v>166</v>
      </c>
      <c r="E166" s="202" t="s">
        <v>19</v>
      </c>
      <c r="F166" s="203" t="s">
        <v>167</v>
      </c>
      <c r="G166" s="201"/>
      <c r="H166" s="202" t="s">
        <v>19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166</v>
      </c>
      <c r="AU166" s="209" t="s">
        <v>81</v>
      </c>
      <c r="AV166" s="13" t="s">
        <v>79</v>
      </c>
      <c r="AW166" s="13" t="s">
        <v>33</v>
      </c>
      <c r="AX166" s="13" t="s">
        <v>72</v>
      </c>
      <c r="AY166" s="209" t="s">
        <v>152</v>
      </c>
    </row>
    <row r="167" spans="1:65" s="14" customFormat="1">
      <c r="B167" s="210"/>
      <c r="C167" s="211"/>
      <c r="D167" s="193" t="s">
        <v>166</v>
      </c>
      <c r="E167" s="212" t="s">
        <v>19</v>
      </c>
      <c r="F167" s="213" t="s">
        <v>849</v>
      </c>
      <c r="G167" s="211"/>
      <c r="H167" s="214">
        <v>2.1880000000000002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81</v>
      </c>
      <c r="AV167" s="14" t="s">
        <v>81</v>
      </c>
      <c r="AW167" s="14" t="s">
        <v>33</v>
      </c>
      <c r="AX167" s="14" t="s">
        <v>72</v>
      </c>
      <c r="AY167" s="220" t="s">
        <v>152</v>
      </c>
    </row>
    <row r="168" spans="1:65" s="13" customFormat="1">
      <c r="B168" s="200"/>
      <c r="C168" s="201"/>
      <c r="D168" s="193" t="s">
        <v>166</v>
      </c>
      <c r="E168" s="202" t="s">
        <v>19</v>
      </c>
      <c r="F168" s="203" t="s">
        <v>171</v>
      </c>
      <c r="G168" s="201"/>
      <c r="H168" s="202" t="s">
        <v>19</v>
      </c>
      <c r="I168" s="204"/>
      <c r="J168" s="201"/>
      <c r="K168" s="201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166</v>
      </c>
      <c r="AU168" s="209" t="s">
        <v>81</v>
      </c>
      <c r="AV168" s="13" t="s">
        <v>79</v>
      </c>
      <c r="AW168" s="13" t="s">
        <v>33</v>
      </c>
      <c r="AX168" s="13" t="s">
        <v>72</v>
      </c>
      <c r="AY168" s="209" t="s">
        <v>152</v>
      </c>
    </row>
    <row r="169" spans="1:65" s="14" customFormat="1">
      <c r="B169" s="210"/>
      <c r="C169" s="211"/>
      <c r="D169" s="193" t="s">
        <v>166</v>
      </c>
      <c r="E169" s="212" t="s">
        <v>19</v>
      </c>
      <c r="F169" s="213" t="s">
        <v>850</v>
      </c>
      <c r="G169" s="211"/>
      <c r="H169" s="214">
        <v>1.98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166</v>
      </c>
      <c r="AU169" s="220" t="s">
        <v>81</v>
      </c>
      <c r="AV169" s="14" t="s">
        <v>81</v>
      </c>
      <c r="AW169" s="14" t="s">
        <v>33</v>
      </c>
      <c r="AX169" s="14" t="s">
        <v>72</v>
      </c>
      <c r="AY169" s="220" t="s">
        <v>152</v>
      </c>
    </row>
    <row r="170" spans="1:65" s="15" customFormat="1">
      <c r="B170" s="221"/>
      <c r="C170" s="222"/>
      <c r="D170" s="193" t="s">
        <v>166</v>
      </c>
      <c r="E170" s="223" t="s">
        <v>19</v>
      </c>
      <c r="F170" s="224" t="s">
        <v>175</v>
      </c>
      <c r="G170" s="222"/>
      <c r="H170" s="225">
        <v>8.5440000000000005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81</v>
      </c>
      <c r="AV170" s="15" t="s">
        <v>160</v>
      </c>
      <c r="AW170" s="15" t="s">
        <v>33</v>
      </c>
      <c r="AX170" s="15" t="s">
        <v>79</v>
      </c>
      <c r="AY170" s="231" t="s">
        <v>152</v>
      </c>
    </row>
    <row r="171" spans="1:65" s="12" customFormat="1" ht="22.9" customHeight="1">
      <c r="B171" s="164"/>
      <c r="C171" s="165"/>
      <c r="D171" s="166" t="s">
        <v>71</v>
      </c>
      <c r="E171" s="178" t="s">
        <v>244</v>
      </c>
      <c r="F171" s="178" t="s">
        <v>245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SUM(P172:P443)</f>
        <v>0</v>
      </c>
      <c r="Q171" s="172"/>
      <c r="R171" s="173">
        <f>SUM(R172:R443)</f>
        <v>10.945241599999999</v>
      </c>
      <c r="S171" s="172"/>
      <c r="T171" s="174">
        <f>SUM(T172:T443)</f>
        <v>176.57073499999998</v>
      </c>
      <c r="AR171" s="175" t="s">
        <v>79</v>
      </c>
      <c r="AT171" s="176" t="s">
        <v>71</v>
      </c>
      <c r="AU171" s="176" t="s">
        <v>79</v>
      </c>
      <c r="AY171" s="175" t="s">
        <v>152</v>
      </c>
      <c r="BK171" s="177">
        <f>SUM(BK172:BK443)</f>
        <v>0</v>
      </c>
    </row>
    <row r="172" spans="1:65" s="2" customFormat="1" ht="33" customHeight="1">
      <c r="A172" s="36"/>
      <c r="B172" s="37"/>
      <c r="C172" s="180" t="s">
        <v>236</v>
      </c>
      <c r="D172" s="180" t="s">
        <v>155</v>
      </c>
      <c r="E172" s="181" t="s">
        <v>851</v>
      </c>
      <c r="F172" s="182" t="s">
        <v>852</v>
      </c>
      <c r="G172" s="183" t="s">
        <v>853</v>
      </c>
      <c r="H172" s="184">
        <v>9617.2999999999993</v>
      </c>
      <c r="I172" s="185"/>
      <c r="J172" s="186">
        <f>ROUND(I172*H172,2)</f>
        <v>0</v>
      </c>
      <c r="K172" s="182" t="s">
        <v>19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1E-3</v>
      </c>
      <c r="R172" s="189">
        <f>Q172*H172</f>
        <v>9.6173000000000002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160</v>
      </c>
      <c r="AT172" s="191" t="s">
        <v>155</v>
      </c>
      <c r="AU172" s="191" t="s">
        <v>81</v>
      </c>
      <c r="AY172" s="19" t="s">
        <v>152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79</v>
      </c>
      <c r="BK172" s="192">
        <f>ROUND(I172*H172,2)</f>
        <v>0</v>
      </c>
      <c r="BL172" s="19" t="s">
        <v>160</v>
      </c>
      <c r="BM172" s="191" t="s">
        <v>854</v>
      </c>
    </row>
    <row r="173" spans="1:65" s="2" customFormat="1" ht="19.5">
      <c r="A173" s="36"/>
      <c r="B173" s="37"/>
      <c r="C173" s="38"/>
      <c r="D173" s="193" t="s">
        <v>162</v>
      </c>
      <c r="E173" s="38"/>
      <c r="F173" s="194" t="s">
        <v>852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162</v>
      </c>
      <c r="AU173" s="19" t="s">
        <v>81</v>
      </c>
    </row>
    <row r="174" spans="1:65" s="2" customFormat="1" ht="19.5">
      <c r="A174" s="36"/>
      <c r="B174" s="37"/>
      <c r="C174" s="38"/>
      <c r="D174" s="193" t="s">
        <v>228</v>
      </c>
      <c r="E174" s="38"/>
      <c r="F174" s="232" t="s">
        <v>855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228</v>
      </c>
      <c r="AU174" s="19" t="s">
        <v>81</v>
      </c>
    </row>
    <row r="175" spans="1:65" s="13" customFormat="1">
      <c r="B175" s="200"/>
      <c r="C175" s="201"/>
      <c r="D175" s="193" t="s">
        <v>166</v>
      </c>
      <c r="E175" s="202" t="s">
        <v>19</v>
      </c>
      <c r="F175" s="203" t="s">
        <v>856</v>
      </c>
      <c r="G175" s="201"/>
      <c r="H175" s="202" t="s">
        <v>19</v>
      </c>
      <c r="I175" s="204"/>
      <c r="J175" s="201"/>
      <c r="K175" s="201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166</v>
      </c>
      <c r="AU175" s="209" t="s">
        <v>81</v>
      </c>
      <c r="AV175" s="13" t="s">
        <v>79</v>
      </c>
      <c r="AW175" s="13" t="s">
        <v>33</v>
      </c>
      <c r="AX175" s="13" t="s">
        <v>72</v>
      </c>
      <c r="AY175" s="209" t="s">
        <v>152</v>
      </c>
    </row>
    <row r="176" spans="1:65" s="14" customFormat="1">
      <c r="B176" s="210"/>
      <c r="C176" s="211"/>
      <c r="D176" s="193" t="s">
        <v>166</v>
      </c>
      <c r="E176" s="212" t="s">
        <v>19</v>
      </c>
      <c r="F176" s="213" t="s">
        <v>857</v>
      </c>
      <c r="G176" s="211"/>
      <c r="H176" s="214">
        <v>2298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166</v>
      </c>
      <c r="AU176" s="220" t="s">
        <v>81</v>
      </c>
      <c r="AV176" s="14" t="s">
        <v>81</v>
      </c>
      <c r="AW176" s="14" t="s">
        <v>33</v>
      </c>
      <c r="AX176" s="14" t="s">
        <v>72</v>
      </c>
      <c r="AY176" s="220" t="s">
        <v>152</v>
      </c>
    </row>
    <row r="177" spans="1:65" s="14" customFormat="1">
      <c r="B177" s="210"/>
      <c r="C177" s="211"/>
      <c r="D177" s="193" t="s">
        <v>166</v>
      </c>
      <c r="E177" s="212" t="s">
        <v>19</v>
      </c>
      <c r="F177" s="213" t="s">
        <v>858</v>
      </c>
      <c r="G177" s="211"/>
      <c r="H177" s="214">
        <v>558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152</v>
      </c>
    </row>
    <row r="178" spans="1:65" s="14" customFormat="1">
      <c r="B178" s="210"/>
      <c r="C178" s="211"/>
      <c r="D178" s="193" t="s">
        <v>166</v>
      </c>
      <c r="E178" s="212" t="s">
        <v>19</v>
      </c>
      <c r="F178" s="213" t="s">
        <v>859</v>
      </c>
      <c r="G178" s="211"/>
      <c r="H178" s="214">
        <v>3031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152</v>
      </c>
    </row>
    <row r="179" spans="1:65" s="14" customFormat="1">
      <c r="B179" s="210"/>
      <c r="C179" s="211"/>
      <c r="D179" s="193" t="s">
        <v>166</v>
      </c>
      <c r="E179" s="212" t="s">
        <v>19</v>
      </c>
      <c r="F179" s="213" t="s">
        <v>860</v>
      </c>
      <c r="G179" s="211"/>
      <c r="H179" s="214">
        <v>566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166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152</v>
      </c>
    </row>
    <row r="180" spans="1:65" s="13" customFormat="1">
      <c r="B180" s="200"/>
      <c r="C180" s="201"/>
      <c r="D180" s="193" t="s">
        <v>166</v>
      </c>
      <c r="E180" s="202" t="s">
        <v>19</v>
      </c>
      <c r="F180" s="203" t="s">
        <v>186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166</v>
      </c>
      <c r="AU180" s="209" t="s">
        <v>81</v>
      </c>
      <c r="AV180" s="13" t="s">
        <v>79</v>
      </c>
      <c r="AW180" s="13" t="s">
        <v>33</v>
      </c>
      <c r="AX180" s="13" t="s">
        <v>72</v>
      </c>
      <c r="AY180" s="209" t="s">
        <v>152</v>
      </c>
    </row>
    <row r="181" spans="1:65" s="14" customFormat="1">
      <c r="B181" s="210"/>
      <c r="C181" s="211"/>
      <c r="D181" s="193" t="s">
        <v>166</v>
      </c>
      <c r="E181" s="212" t="s">
        <v>19</v>
      </c>
      <c r="F181" s="213" t="s">
        <v>861</v>
      </c>
      <c r="G181" s="211"/>
      <c r="H181" s="214">
        <v>766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166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152</v>
      </c>
    </row>
    <row r="182" spans="1:65" s="14" customFormat="1">
      <c r="B182" s="210"/>
      <c r="C182" s="211"/>
      <c r="D182" s="193" t="s">
        <v>166</v>
      </c>
      <c r="E182" s="212" t="s">
        <v>19</v>
      </c>
      <c r="F182" s="213" t="s">
        <v>862</v>
      </c>
      <c r="G182" s="211"/>
      <c r="H182" s="214">
        <v>558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166</v>
      </c>
      <c r="AU182" s="220" t="s">
        <v>81</v>
      </c>
      <c r="AV182" s="14" t="s">
        <v>81</v>
      </c>
      <c r="AW182" s="14" t="s">
        <v>33</v>
      </c>
      <c r="AX182" s="14" t="s">
        <v>72</v>
      </c>
      <c r="AY182" s="220" t="s">
        <v>152</v>
      </c>
    </row>
    <row r="183" spans="1:65" s="14" customFormat="1">
      <c r="B183" s="210"/>
      <c r="C183" s="211"/>
      <c r="D183" s="193" t="s">
        <v>166</v>
      </c>
      <c r="E183" s="212" t="s">
        <v>19</v>
      </c>
      <c r="F183" s="213" t="s">
        <v>863</v>
      </c>
      <c r="G183" s="211"/>
      <c r="H183" s="214">
        <v>966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166</v>
      </c>
      <c r="AU183" s="220" t="s">
        <v>81</v>
      </c>
      <c r="AV183" s="14" t="s">
        <v>81</v>
      </c>
      <c r="AW183" s="14" t="s">
        <v>33</v>
      </c>
      <c r="AX183" s="14" t="s">
        <v>72</v>
      </c>
      <c r="AY183" s="220" t="s">
        <v>152</v>
      </c>
    </row>
    <row r="184" spans="1:65" s="16" customFormat="1">
      <c r="B184" s="233"/>
      <c r="C184" s="234"/>
      <c r="D184" s="193" t="s">
        <v>166</v>
      </c>
      <c r="E184" s="235" t="s">
        <v>19</v>
      </c>
      <c r="F184" s="236" t="s">
        <v>377</v>
      </c>
      <c r="G184" s="234"/>
      <c r="H184" s="237">
        <v>8743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166</v>
      </c>
      <c r="AU184" s="243" t="s">
        <v>81</v>
      </c>
      <c r="AV184" s="16" t="s">
        <v>153</v>
      </c>
      <c r="AW184" s="16" t="s">
        <v>33</v>
      </c>
      <c r="AX184" s="16" t="s">
        <v>72</v>
      </c>
      <c r="AY184" s="243" t="s">
        <v>152</v>
      </c>
    </row>
    <row r="185" spans="1:65" s="14" customFormat="1">
      <c r="B185" s="210"/>
      <c r="C185" s="211"/>
      <c r="D185" s="193" t="s">
        <v>166</v>
      </c>
      <c r="E185" s="212" t="s">
        <v>19</v>
      </c>
      <c r="F185" s="213" t="s">
        <v>864</v>
      </c>
      <c r="G185" s="211"/>
      <c r="H185" s="214">
        <v>874.3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81</v>
      </c>
      <c r="AV185" s="14" t="s">
        <v>81</v>
      </c>
      <c r="AW185" s="14" t="s">
        <v>33</v>
      </c>
      <c r="AX185" s="14" t="s">
        <v>72</v>
      </c>
      <c r="AY185" s="220" t="s">
        <v>152</v>
      </c>
    </row>
    <row r="186" spans="1:65" s="15" customFormat="1">
      <c r="B186" s="221"/>
      <c r="C186" s="222"/>
      <c r="D186" s="193" t="s">
        <v>166</v>
      </c>
      <c r="E186" s="223" t="s">
        <v>19</v>
      </c>
      <c r="F186" s="224" t="s">
        <v>175</v>
      </c>
      <c r="G186" s="222"/>
      <c r="H186" s="225">
        <v>9617.2999999999993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81</v>
      </c>
      <c r="AV186" s="15" t="s">
        <v>160</v>
      </c>
      <c r="AW186" s="15" t="s">
        <v>33</v>
      </c>
      <c r="AX186" s="15" t="s">
        <v>79</v>
      </c>
      <c r="AY186" s="231" t="s">
        <v>152</v>
      </c>
    </row>
    <row r="187" spans="1:65" s="2" customFormat="1" ht="24.2" customHeight="1">
      <c r="A187" s="36"/>
      <c r="B187" s="37"/>
      <c r="C187" s="180" t="s">
        <v>246</v>
      </c>
      <c r="D187" s="180" t="s">
        <v>155</v>
      </c>
      <c r="E187" s="181" t="s">
        <v>865</v>
      </c>
      <c r="F187" s="182" t="s">
        <v>866</v>
      </c>
      <c r="G187" s="183" t="s">
        <v>158</v>
      </c>
      <c r="H187" s="184">
        <v>228.381</v>
      </c>
      <c r="I187" s="185"/>
      <c r="J187" s="186">
        <f>ROUND(I187*H187,2)</f>
        <v>0</v>
      </c>
      <c r="K187" s="182" t="s">
        <v>159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5.5E-2</v>
      </c>
      <c r="T187" s="190">
        <f>S187*H187</f>
        <v>12.560955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160</v>
      </c>
      <c r="AT187" s="191" t="s">
        <v>155</v>
      </c>
      <c r="AU187" s="191" t="s">
        <v>81</v>
      </c>
      <c r="AY187" s="19" t="s">
        <v>152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79</v>
      </c>
      <c r="BK187" s="192">
        <f>ROUND(I187*H187,2)</f>
        <v>0</v>
      </c>
      <c r="BL187" s="19" t="s">
        <v>160</v>
      </c>
      <c r="BM187" s="191" t="s">
        <v>867</v>
      </c>
    </row>
    <row r="188" spans="1:65" s="2" customFormat="1" ht="29.25">
      <c r="A188" s="36"/>
      <c r="B188" s="37"/>
      <c r="C188" s="38"/>
      <c r="D188" s="193" t="s">
        <v>162</v>
      </c>
      <c r="E188" s="38"/>
      <c r="F188" s="194" t="s">
        <v>868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162</v>
      </c>
      <c r="AU188" s="19" t="s">
        <v>81</v>
      </c>
    </row>
    <row r="189" spans="1:65" s="2" customFormat="1">
      <c r="A189" s="36"/>
      <c r="B189" s="37"/>
      <c r="C189" s="38"/>
      <c r="D189" s="198" t="s">
        <v>164</v>
      </c>
      <c r="E189" s="38"/>
      <c r="F189" s="199" t="s">
        <v>869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164</v>
      </c>
      <c r="AU189" s="19" t="s">
        <v>81</v>
      </c>
    </row>
    <row r="190" spans="1:65" s="13" customFormat="1">
      <c r="B190" s="200"/>
      <c r="C190" s="201"/>
      <c r="D190" s="193" t="s">
        <v>166</v>
      </c>
      <c r="E190" s="202" t="s">
        <v>19</v>
      </c>
      <c r="F190" s="203" t="s">
        <v>215</v>
      </c>
      <c r="G190" s="201"/>
      <c r="H190" s="202" t="s">
        <v>19</v>
      </c>
      <c r="I190" s="204"/>
      <c r="J190" s="201"/>
      <c r="K190" s="201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166</v>
      </c>
      <c r="AU190" s="209" t="s">
        <v>81</v>
      </c>
      <c r="AV190" s="13" t="s">
        <v>79</v>
      </c>
      <c r="AW190" s="13" t="s">
        <v>33</v>
      </c>
      <c r="AX190" s="13" t="s">
        <v>72</v>
      </c>
      <c r="AY190" s="209" t="s">
        <v>152</v>
      </c>
    </row>
    <row r="191" spans="1:65" s="14" customFormat="1">
      <c r="B191" s="210"/>
      <c r="C191" s="211"/>
      <c r="D191" s="193" t="s">
        <v>166</v>
      </c>
      <c r="E191" s="212" t="s">
        <v>19</v>
      </c>
      <c r="F191" s="213" t="s">
        <v>870</v>
      </c>
      <c r="G191" s="211"/>
      <c r="H191" s="214">
        <v>11.231999999999999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166</v>
      </c>
      <c r="AU191" s="220" t="s">
        <v>81</v>
      </c>
      <c r="AV191" s="14" t="s">
        <v>81</v>
      </c>
      <c r="AW191" s="14" t="s">
        <v>33</v>
      </c>
      <c r="AX191" s="14" t="s">
        <v>72</v>
      </c>
      <c r="AY191" s="220" t="s">
        <v>152</v>
      </c>
    </row>
    <row r="192" spans="1:65" s="14" customFormat="1">
      <c r="B192" s="210"/>
      <c r="C192" s="211"/>
      <c r="D192" s="193" t="s">
        <v>166</v>
      </c>
      <c r="E192" s="212" t="s">
        <v>19</v>
      </c>
      <c r="F192" s="213" t="s">
        <v>871</v>
      </c>
      <c r="G192" s="211"/>
      <c r="H192" s="214">
        <v>1.6319999999999999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166</v>
      </c>
      <c r="AU192" s="220" t="s">
        <v>81</v>
      </c>
      <c r="AV192" s="14" t="s">
        <v>81</v>
      </c>
      <c r="AW192" s="14" t="s">
        <v>33</v>
      </c>
      <c r="AX192" s="14" t="s">
        <v>72</v>
      </c>
      <c r="AY192" s="220" t="s">
        <v>152</v>
      </c>
    </row>
    <row r="193" spans="2:51" s="14" customFormat="1">
      <c r="B193" s="210"/>
      <c r="C193" s="211"/>
      <c r="D193" s="193" t="s">
        <v>166</v>
      </c>
      <c r="E193" s="212" t="s">
        <v>19</v>
      </c>
      <c r="F193" s="213" t="s">
        <v>872</v>
      </c>
      <c r="G193" s="211"/>
      <c r="H193" s="214">
        <v>0.96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166</v>
      </c>
      <c r="AU193" s="220" t="s">
        <v>81</v>
      </c>
      <c r="AV193" s="14" t="s">
        <v>81</v>
      </c>
      <c r="AW193" s="14" t="s">
        <v>33</v>
      </c>
      <c r="AX193" s="14" t="s">
        <v>72</v>
      </c>
      <c r="AY193" s="220" t="s">
        <v>152</v>
      </c>
    </row>
    <row r="194" spans="2:51" s="14" customFormat="1">
      <c r="B194" s="210"/>
      <c r="C194" s="211"/>
      <c r="D194" s="193" t="s">
        <v>166</v>
      </c>
      <c r="E194" s="212" t="s">
        <v>19</v>
      </c>
      <c r="F194" s="213" t="s">
        <v>873</v>
      </c>
      <c r="G194" s="211"/>
      <c r="H194" s="214">
        <v>2.7839999999999998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166</v>
      </c>
      <c r="AU194" s="220" t="s">
        <v>81</v>
      </c>
      <c r="AV194" s="14" t="s">
        <v>81</v>
      </c>
      <c r="AW194" s="14" t="s">
        <v>33</v>
      </c>
      <c r="AX194" s="14" t="s">
        <v>72</v>
      </c>
      <c r="AY194" s="220" t="s">
        <v>152</v>
      </c>
    </row>
    <row r="195" spans="2:51" s="14" customFormat="1">
      <c r="B195" s="210"/>
      <c r="C195" s="211"/>
      <c r="D195" s="193" t="s">
        <v>166</v>
      </c>
      <c r="E195" s="212" t="s">
        <v>19</v>
      </c>
      <c r="F195" s="213" t="s">
        <v>874</v>
      </c>
      <c r="G195" s="211"/>
      <c r="H195" s="214">
        <v>2.4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166</v>
      </c>
      <c r="AU195" s="220" t="s">
        <v>81</v>
      </c>
      <c r="AV195" s="14" t="s">
        <v>81</v>
      </c>
      <c r="AW195" s="14" t="s">
        <v>33</v>
      </c>
      <c r="AX195" s="14" t="s">
        <v>72</v>
      </c>
      <c r="AY195" s="220" t="s">
        <v>152</v>
      </c>
    </row>
    <row r="196" spans="2:51" s="16" customFormat="1">
      <c r="B196" s="233"/>
      <c r="C196" s="234"/>
      <c r="D196" s="193" t="s">
        <v>166</v>
      </c>
      <c r="E196" s="235" t="s">
        <v>19</v>
      </c>
      <c r="F196" s="236" t="s">
        <v>377</v>
      </c>
      <c r="G196" s="234"/>
      <c r="H196" s="237">
        <v>19.007999999999996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166</v>
      </c>
      <c r="AU196" s="243" t="s">
        <v>81</v>
      </c>
      <c r="AV196" s="16" t="s">
        <v>153</v>
      </c>
      <c r="AW196" s="16" t="s">
        <v>33</v>
      </c>
      <c r="AX196" s="16" t="s">
        <v>72</v>
      </c>
      <c r="AY196" s="243" t="s">
        <v>152</v>
      </c>
    </row>
    <row r="197" spans="2:51" s="13" customFormat="1">
      <c r="B197" s="200"/>
      <c r="C197" s="201"/>
      <c r="D197" s="193" t="s">
        <v>166</v>
      </c>
      <c r="E197" s="202" t="s">
        <v>19</v>
      </c>
      <c r="F197" s="203" t="s">
        <v>181</v>
      </c>
      <c r="G197" s="201"/>
      <c r="H197" s="202" t="s">
        <v>19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166</v>
      </c>
      <c r="AU197" s="209" t="s">
        <v>81</v>
      </c>
      <c r="AV197" s="13" t="s">
        <v>79</v>
      </c>
      <c r="AW197" s="13" t="s">
        <v>33</v>
      </c>
      <c r="AX197" s="13" t="s">
        <v>72</v>
      </c>
      <c r="AY197" s="209" t="s">
        <v>152</v>
      </c>
    </row>
    <row r="198" spans="2:51" s="14" customFormat="1">
      <c r="B198" s="210"/>
      <c r="C198" s="211"/>
      <c r="D198" s="193" t="s">
        <v>166</v>
      </c>
      <c r="E198" s="212" t="s">
        <v>19</v>
      </c>
      <c r="F198" s="213" t="s">
        <v>875</v>
      </c>
      <c r="G198" s="211"/>
      <c r="H198" s="214">
        <v>1.68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166</v>
      </c>
      <c r="AU198" s="220" t="s">
        <v>81</v>
      </c>
      <c r="AV198" s="14" t="s">
        <v>81</v>
      </c>
      <c r="AW198" s="14" t="s">
        <v>33</v>
      </c>
      <c r="AX198" s="14" t="s">
        <v>72</v>
      </c>
      <c r="AY198" s="220" t="s">
        <v>152</v>
      </c>
    </row>
    <row r="199" spans="2:51" s="14" customFormat="1">
      <c r="B199" s="210"/>
      <c r="C199" s="211"/>
      <c r="D199" s="193" t="s">
        <v>166</v>
      </c>
      <c r="E199" s="212" t="s">
        <v>19</v>
      </c>
      <c r="F199" s="213" t="s">
        <v>876</v>
      </c>
      <c r="G199" s="211"/>
      <c r="H199" s="214">
        <v>1.8240000000000001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166</v>
      </c>
      <c r="AU199" s="220" t="s">
        <v>81</v>
      </c>
      <c r="AV199" s="14" t="s">
        <v>81</v>
      </c>
      <c r="AW199" s="14" t="s">
        <v>33</v>
      </c>
      <c r="AX199" s="14" t="s">
        <v>72</v>
      </c>
      <c r="AY199" s="220" t="s">
        <v>152</v>
      </c>
    </row>
    <row r="200" spans="2:51" s="16" customFormat="1">
      <c r="B200" s="233"/>
      <c r="C200" s="234"/>
      <c r="D200" s="193" t="s">
        <v>166</v>
      </c>
      <c r="E200" s="235" t="s">
        <v>19</v>
      </c>
      <c r="F200" s="236" t="s">
        <v>377</v>
      </c>
      <c r="G200" s="234"/>
      <c r="H200" s="237">
        <v>3.504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166</v>
      </c>
      <c r="AU200" s="243" t="s">
        <v>81</v>
      </c>
      <c r="AV200" s="16" t="s">
        <v>153</v>
      </c>
      <c r="AW200" s="16" t="s">
        <v>33</v>
      </c>
      <c r="AX200" s="16" t="s">
        <v>72</v>
      </c>
      <c r="AY200" s="243" t="s">
        <v>152</v>
      </c>
    </row>
    <row r="201" spans="2:51" s="13" customFormat="1">
      <c r="B201" s="200"/>
      <c r="C201" s="201"/>
      <c r="D201" s="193" t="s">
        <v>166</v>
      </c>
      <c r="E201" s="202" t="s">
        <v>19</v>
      </c>
      <c r="F201" s="203" t="s">
        <v>186</v>
      </c>
      <c r="G201" s="201"/>
      <c r="H201" s="202" t="s">
        <v>19</v>
      </c>
      <c r="I201" s="204"/>
      <c r="J201" s="201"/>
      <c r="K201" s="201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166</v>
      </c>
      <c r="AU201" s="209" t="s">
        <v>81</v>
      </c>
      <c r="AV201" s="13" t="s">
        <v>79</v>
      </c>
      <c r="AW201" s="13" t="s">
        <v>33</v>
      </c>
      <c r="AX201" s="13" t="s">
        <v>72</v>
      </c>
      <c r="AY201" s="209" t="s">
        <v>152</v>
      </c>
    </row>
    <row r="202" spans="2:51" s="14" customFormat="1">
      <c r="B202" s="210"/>
      <c r="C202" s="211"/>
      <c r="D202" s="193" t="s">
        <v>166</v>
      </c>
      <c r="E202" s="212" t="s">
        <v>19</v>
      </c>
      <c r="F202" s="213" t="s">
        <v>877</v>
      </c>
      <c r="G202" s="211"/>
      <c r="H202" s="214">
        <v>3.9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166</v>
      </c>
      <c r="AU202" s="220" t="s">
        <v>81</v>
      </c>
      <c r="AV202" s="14" t="s">
        <v>81</v>
      </c>
      <c r="AW202" s="14" t="s">
        <v>33</v>
      </c>
      <c r="AX202" s="14" t="s">
        <v>72</v>
      </c>
      <c r="AY202" s="220" t="s">
        <v>152</v>
      </c>
    </row>
    <row r="203" spans="2:51" s="14" customFormat="1">
      <c r="B203" s="210"/>
      <c r="C203" s="211"/>
      <c r="D203" s="193" t="s">
        <v>166</v>
      </c>
      <c r="E203" s="212" t="s">
        <v>19</v>
      </c>
      <c r="F203" s="213" t="s">
        <v>878</v>
      </c>
      <c r="G203" s="211"/>
      <c r="H203" s="214">
        <v>3.96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166</v>
      </c>
      <c r="AU203" s="220" t="s">
        <v>81</v>
      </c>
      <c r="AV203" s="14" t="s">
        <v>81</v>
      </c>
      <c r="AW203" s="14" t="s">
        <v>33</v>
      </c>
      <c r="AX203" s="14" t="s">
        <v>72</v>
      </c>
      <c r="AY203" s="220" t="s">
        <v>152</v>
      </c>
    </row>
    <row r="204" spans="2:51" s="14" customFormat="1">
      <c r="B204" s="210"/>
      <c r="C204" s="211"/>
      <c r="D204" s="193" t="s">
        <v>166</v>
      </c>
      <c r="E204" s="212" t="s">
        <v>19</v>
      </c>
      <c r="F204" s="213" t="s">
        <v>879</v>
      </c>
      <c r="G204" s="211"/>
      <c r="H204" s="214">
        <v>19.5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81</v>
      </c>
      <c r="AV204" s="14" t="s">
        <v>81</v>
      </c>
      <c r="AW204" s="14" t="s">
        <v>33</v>
      </c>
      <c r="AX204" s="14" t="s">
        <v>72</v>
      </c>
      <c r="AY204" s="220" t="s">
        <v>152</v>
      </c>
    </row>
    <row r="205" spans="2:51" s="14" customFormat="1">
      <c r="B205" s="210"/>
      <c r="C205" s="211"/>
      <c r="D205" s="193" t="s">
        <v>166</v>
      </c>
      <c r="E205" s="212" t="s">
        <v>19</v>
      </c>
      <c r="F205" s="213" t="s">
        <v>880</v>
      </c>
      <c r="G205" s="211"/>
      <c r="H205" s="214">
        <v>19.5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166</v>
      </c>
      <c r="AU205" s="220" t="s">
        <v>81</v>
      </c>
      <c r="AV205" s="14" t="s">
        <v>81</v>
      </c>
      <c r="AW205" s="14" t="s">
        <v>33</v>
      </c>
      <c r="AX205" s="14" t="s">
        <v>72</v>
      </c>
      <c r="AY205" s="220" t="s">
        <v>152</v>
      </c>
    </row>
    <row r="206" spans="2:51" s="14" customFormat="1">
      <c r="B206" s="210"/>
      <c r="C206" s="211"/>
      <c r="D206" s="193" t="s">
        <v>166</v>
      </c>
      <c r="E206" s="212" t="s">
        <v>19</v>
      </c>
      <c r="F206" s="213" t="s">
        <v>881</v>
      </c>
      <c r="G206" s="211"/>
      <c r="H206" s="214">
        <v>11.88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166</v>
      </c>
      <c r="AU206" s="220" t="s">
        <v>81</v>
      </c>
      <c r="AV206" s="14" t="s">
        <v>81</v>
      </c>
      <c r="AW206" s="14" t="s">
        <v>33</v>
      </c>
      <c r="AX206" s="14" t="s">
        <v>72</v>
      </c>
      <c r="AY206" s="220" t="s">
        <v>152</v>
      </c>
    </row>
    <row r="207" spans="2:51" s="14" customFormat="1">
      <c r="B207" s="210"/>
      <c r="C207" s="211"/>
      <c r="D207" s="193" t="s">
        <v>166</v>
      </c>
      <c r="E207" s="212" t="s">
        <v>19</v>
      </c>
      <c r="F207" s="213" t="s">
        <v>882</v>
      </c>
      <c r="G207" s="211"/>
      <c r="H207" s="214">
        <v>4.375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166</v>
      </c>
      <c r="AU207" s="220" t="s">
        <v>81</v>
      </c>
      <c r="AV207" s="14" t="s">
        <v>81</v>
      </c>
      <c r="AW207" s="14" t="s">
        <v>33</v>
      </c>
      <c r="AX207" s="14" t="s">
        <v>72</v>
      </c>
      <c r="AY207" s="220" t="s">
        <v>152</v>
      </c>
    </row>
    <row r="208" spans="2:51" s="14" customFormat="1">
      <c r="B208" s="210"/>
      <c r="C208" s="211"/>
      <c r="D208" s="193" t="s">
        <v>166</v>
      </c>
      <c r="E208" s="212" t="s">
        <v>19</v>
      </c>
      <c r="F208" s="213" t="s">
        <v>883</v>
      </c>
      <c r="G208" s="211"/>
      <c r="H208" s="214">
        <v>2.1280000000000001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166</v>
      </c>
      <c r="AU208" s="220" t="s">
        <v>81</v>
      </c>
      <c r="AV208" s="14" t="s">
        <v>81</v>
      </c>
      <c r="AW208" s="14" t="s">
        <v>33</v>
      </c>
      <c r="AX208" s="14" t="s">
        <v>72</v>
      </c>
      <c r="AY208" s="220" t="s">
        <v>152</v>
      </c>
    </row>
    <row r="209" spans="2:51" s="16" customFormat="1">
      <c r="B209" s="233"/>
      <c r="C209" s="234"/>
      <c r="D209" s="193" t="s">
        <v>166</v>
      </c>
      <c r="E209" s="235" t="s">
        <v>19</v>
      </c>
      <c r="F209" s="236" t="s">
        <v>377</v>
      </c>
      <c r="G209" s="234"/>
      <c r="H209" s="237">
        <v>65.242999999999995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166</v>
      </c>
      <c r="AU209" s="243" t="s">
        <v>81</v>
      </c>
      <c r="AV209" s="16" t="s">
        <v>153</v>
      </c>
      <c r="AW209" s="16" t="s">
        <v>33</v>
      </c>
      <c r="AX209" s="16" t="s">
        <v>72</v>
      </c>
      <c r="AY209" s="243" t="s">
        <v>152</v>
      </c>
    </row>
    <row r="210" spans="2:51" s="13" customFormat="1">
      <c r="B210" s="200"/>
      <c r="C210" s="201"/>
      <c r="D210" s="193" t="s">
        <v>166</v>
      </c>
      <c r="E210" s="202" t="s">
        <v>19</v>
      </c>
      <c r="F210" s="203" t="s">
        <v>167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166</v>
      </c>
      <c r="AU210" s="209" t="s">
        <v>81</v>
      </c>
      <c r="AV210" s="13" t="s">
        <v>79</v>
      </c>
      <c r="AW210" s="13" t="s">
        <v>33</v>
      </c>
      <c r="AX210" s="13" t="s">
        <v>72</v>
      </c>
      <c r="AY210" s="209" t="s">
        <v>152</v>
      </c>
    </row>
    <row r="211" spans="2:51" s="14" customFormat="1">
      <c r="B211" s="210"/>
      <c r="C211" s="211"/>
      <c r="D211" s="193" t="s">
        <v>166</v>
      </c>
      <c r="E211" s="212" t="s">
        <v>19</v>
      </c>
      <c r="F211" s="213" t="s">
        <v>884</v>
      </c>
      <c r="G211" s="211"/>
      <c r="H211" s="214">
        <v>3.96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166</v>
      </c>
      <c r="AU211" s="220" t="s">
        <v>81</v>
      </c>
      <c r="AV211" s="14" t="s">
        <v>81</v>
      </c>
      <c r="AW211" s="14" t="s">
        <v>33</v>
      </c>
      <c r="AX211" s="14" t="s">
        <v>72</v>
      </c>
      <c r="AY211" s="220" t="s">
        <v>152</v>
      </c>
    </row>
    <row r="212" spans="2:51" s="14" customFormat="1">
      <c r="B212" s="210"/>
      <c r="C212" s="211"/>
      <c r="D212" s="193" t="s">
        <v>166</v>
      </c>
      <c r="E212" s="212" t="s">
        <v>19</v>
      </c>
      <c r="F212" s="213" t="s">
        <v>885</v>
      </c>
      <c r="G212" s="211"/>
      <c r="H212" s="214">
        <v>39.6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166</v>
      </c>
      <c r="AU212" s="220" t="s">
        <v>81</v>
      </c>
      <c r="AV212" s="14" t="s">
        <v>81</v>
      </c>
      <c r="AW212" s="14" t="s">
        <v>33</v>
      </c>
      <c r="AX212" s="14" t="s">
        <v>72</v>
      </c>
      <c r="AY212" s="220" t="s">
        <v>152</v>
      </c>
    </row>
    <row r="213" spans="2:51" s="14" customFormat="1">
      <c r="B213" s="210"/>
      <c r="C213" s="211"/>
      <c r="D213" s="193" t="s">
        <v>166</v>
      </c>
      <c r="E213" s="212" t="s">
        <v>19</v>
      </c>
      <c r="F213" s="213" t="s">
        <v>886</v>
      </c>
      <c r="G213" s="211"/>
      <c r="H213" s="214">
        <v>15.84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166</v>
      </c>
      <c r="AU213" s="220" t="s">
        <v>81</v>
      </c>
      <c r="AV213" s="14" t="s">
        <v>81</v>
      </c>
      <c r="AW213" s="14" t="s">
        <v>33</v>
      </c>
      <c r="AX213" s="14" t="s">
        <v>72</v>
      </c>
      <c r="AY213" s="220" t="s">
        <v>152</v>
      </c>
    </row>
    <row r="214" spans="2:51" s="14" customFormat="1">
      <c r="B214" s="210"/>
      <c r="C214" s="211"/>
      <c r="D214" s="193" t="s">
        <v>166</v>
      </c>
      <c r="E214" s="212" t="s">
        <v>19</v>
      </c>
      <c r="F214" s="213" t="s">
        <v>887</v>
      </c>
      <c r="G214" s="211"/>
      <c r="H214" s="214">
        <v>15.84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166</v>
      </c>
      <c r="AU214" s="220" t="s">
        <v>81</v>
      </c>
      <c r="AV214" s="14" t="s">
        <v>81</v>
      </c>
      <c r="AW214" s="14" t="s">
        <v>33</v>
      </c>
      <c r="AX214" s="14" t="s">
        <v>72</v>
      </c>
      <c r="AY214" s="220" t="s">
        <v>152</v>
      </c>
    </row>
    <row r="215" spans="2:51" s="14" customFormat="1">
      <c r="B215" s="210"/>
      <c r="C215" s="211"/>
      <c r="D215" s="193" t="s">
        <v>166</v>
      </c>
      <c r="E215" s="212" t="s">
        <v>19</v>
      </c>
      <c r="F215" s="213" t="s">
        <v>888</v>
      </c>
      <c r="G215" s="211"/>
      <c r="H215" s="214">
        <v>4.3099999999999996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166</v>
      </c>
      <c r="AU215" s="220" t="s">
        <v>81</v>
      </c>
      <c r="AV215" s="14" t="s">
        <v>81</v>
      </c>
      <c r="AW215" s="14" t="s">
        <v>33</v>
      </c>
      <c r="AX215" s="14" t="s">
        <v>72</v>
      </c>
      <c r="AY215" s="220" t="s">
        <v>152</v>
      </c>
    </row>
    <row r="216" spans="2:51" s="14" customFormat="1">
      <c r="B216" s="210"/>
      <c r="C216" s="211"/>
      <c r="D216" s="193" t="s">
        <v>166</v>
      </c>
      <c r="E216" s="212" t="s">
        <v>19</v>
      </c>
      <c r="F216" s="213" t="s">
        <v>883</v>
      </c>
      <c r="G216" s="211"/>
      <c r="H216" s="214">
        <v>2.1280000000000001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166</v>
      </c>
      <c r="AU216" s="220" t="s">
        <v>81</v>
      </c>
      <c r="AV216" s="14" t="s">
        <v>81</v>
      </c>
      <c r="AW216" s="14" t="s">
        <v>33</v>
      </c>
      <c r="AX216" s="14" t="s">
        <v>72</v>
      </c>
      <c r="AY216" s="220" t="s">
        <v>152</v>
      </c>
    </row>
    <row r="217" spans="2:51" s="16" customFormat="1">
      <c r="B217" s="233"/>
      <c r="C217" s="234"/>
      <c r="D217" s="193" t="s">
        <v>166</v>
      </c>
      <c r="E217" s="235" t="s">
        <v>19</v>
      </c>
      <c r="F217" s="236" t="s">
        <v>377</v>
      </c>
      <c r="G217" s="234"/>
      <c r="H217" s="237">
        <v>81.678000000000011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166</v>
      </c>
      <c r="AU217" s="243" t="s">
        <v>81</v>
      </c>
      <c r="AV217" s="16" t="s">
        <v>153</v>
      </c>
      <c r="AW217" s="16" t="s">
        <v>33</v>
      </c>
      <c r="AX217" s="16" t="s">
        <v>72</v>
      </c>
      <c r="AY217" s="243" t="s">
        <v>152</v>
      </c>
    </row>
    <row r="218" spans="2:51" s="13" customFormat="1">
      <c r="B218" s="200"/>
      <c r="C218" s="201"/>
      <c r="D218" s="193" t="s">
        <v>166</v>
      </c>
      <c r="E218" s="202" t="s">
        <v>19</v>
      </c>
      <c r="F218" s="203" t="s">
        <v>171</v>
      </c>
      <c r="G218" s="201"/>
      <c r="H218" s="202" t="s">
        <v>19</v>
      </c>
      <c r="I218" s="204"/>
      <c r="J218" s="201"/>
      <c r="K218" s="201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166</v>
      </c>
      <c r="AU218" s="209" t="s">
        <v>81</v>
      </c>
      <c r="AV218" s="13" t="s">
        <v>79</v>
      </c>
      <c r="AW218" s="13" t="s">
        <v>33</v>
      </c>
      <c r="AX218" s="13" t="s">
        <v>72</v>
      </c>
      <c r="AY218" s="209" t="s">
        <v>152</v>
      </c>
    </row>
    <row r="219" spans="2:51" s="14" customFormat="1">
      <c r="B219" s="210"/>
      <c r="C219" s="211"/>
      <c r="D219" s="193" t="s">
        <v>166</v>
      </c>
      <c r="E219" s="212" t="s">
        <v>19</v>
      </c>
      <c r="F219" s="213" t="s">
        <v>889</v>
      </c>
      <c r="G219" s="211"/>
      <c r="H219" s="214">
        <v>25.48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166</v>
      </c>
      <c r="AU219" s="220" t="s">
        <v>81</v>
      </c>
      <c r="AV219" s="14" t="s">
        <v>81</v>
      </c>
      <c r="AW219" s="14" t="s">
        <v>33</v>
      </c>
      <c r="AX219" s="14" t="s">
        <v>72</v>
      </c>
      <c r="AY219" s="220" t="s">
        <v>152</v>
      </c>
    </row>
    <row r="220" spans="2:51" s="14" customFormat="1">
      <c r="B220" s="210"/>
      <c r="C220" s="211"/>
      <c r="D220" s="193" t="s">
        <v>166</v>
      </c>
      <c r="E220" s="212" t="s">
        <v>19</v>
      </c>
      <c r="F220" s="213" t="s">
        <v>890</v>
      </c>
      <c r="G220" s="211"/>
      <c r="H220" s="214">
        <v>3.64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166</v>
      </c>
      <c r="AU220" s="220" t="s">
        <v>81</v>
      </c>
      <c r="AV220" s="14" t="s">
        <v>81</v>
      </c>
      <c r="AW220" s="14" t="s">
        <v>33</v>
      </c>
      <c r="AX220" s="14" t="s">
        <v>72</v>
      </c>
      <c r="AY220" s="220" t="s">
        <v>152</v>
      </c>
    </row>
    <row r="221" spans="2:51" s="14" customFormat="1">
      <c r="B221" s="210"/>
      <c r="C221" s="211"/>
      <c r="D221" s="193" t="s">
        <v>166</v>
      </c>
      <c r="E221" s="212" t="s">
        <v>19</v>
      </c>
      <c r="F221" s="213" t="s">
        <v>891</v>
      </c>
      <c r="G221" s="211"/>
      <c r="H221" s="214">
        <v>18.48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152</v>
      </c>
    </row>
    <row r="222" spans="2:51" s="14" customFormat="1">
      <c r="B222" s="210"/>
      <c r="C222" s="211"/>
      <c r="D222" s="193" t="s">
        <v>166</v>
      </c>
      <c r="E222" s="212" t="s">
        <v>19</v>
      </c>
      <c r="F222" s="213" t="s">
        <v>892</v>
      </c>
      <c r="G222" s="211"/>
      <c r="H222" s="214">
        <v>3.96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166</v>
      </c>
      <c r="AU222" s="220" t="s">
        <v>81</v>
      </c>
      <c r="AV222" s="14" t="s">
        <v>81</v>
      </c>
      <c r="AW222" s="14" t="s">
        <v>33</v>
      </c>
      <c r="AX222" s="14" t="s">
        <v>72</v>
      </c>
      <c r="AY222" s="220" t="s">
        <v>152</v>
      </c>
    </row>
    <row r="223" spans="2:51" s="14" customFormat="1">
      <c r="B223" s="210"/>
      <c r="C223" s="211"/>
      <c r="D223" s="193" t="s">
        <v>166</v>
      </c>
      <c r="E223" s="212" t="s">
        <v>19</v>
      </c>
      <c r="F223" s="213" t="s">
        <v>893</v>
      </c>
      <c r="G223" s="211"/>
      <c r="H223" s="214">
        <v>1.988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166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152</v>
      </c>
    </row>
    <row r="224" spans="2:51" s="16" customFormat="1">
      <c r="B224" s="233"/>
      <c r="C224" s="234"/>
      <c r="D224" s="193" t="s">
        <v>166</v>
      </c>
      <c r="E224" s="235" t="s">
        <v>19</v>
      </c>
      <c r="F224" s="236" t="s">
        <v>377</v>
      </c>
      <c r="G224" s="234"/>
      <c r="H224" s="237">
        <v>53.548000000000002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166</v>
      </c>
      <c r="AU224" s="243" t="s">
        <v>81</v>
      </c>
      <c r="AV224" s="16" t="s">
        <v>153</v>
      </c>
      <c r="AW224" s="16" t="s">
        <v>33</v>
      </c>
      <c r="AX224" s="16" t="s">
        <v>72</v>
      </c>
      <c r="AY224" s="243" t="s">
        <v>152</v>
      </c>
    </row>
    <row r="225" spans="1:65" s="13" customFormat="1">
      <c r="B225" s="200"/>
      <c r="C225" s="201"/>
      <c r="D225" s="193" t="s">
        <v>166</v>
      </c>
      <c r="E225" s="202" t="s">
        <v>19</v>
      </c>
      <c r="F225" s="203" t="s">
        <v>801</v>
      </c>
      <c r="G225" s="201"/>
      <c r="H225" s="202" t="s">
        <v>19</v>
      </c>
      <c r="I225" s="204"/>
      <c r="J225" s="201"/>
      <c r="K225" s="201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166</v>
      </c>
      <c r="AU225" s="209" t="s">
        <v>81</v>
      </c>
      <c r="AV225" s="13" t="s">
        <v>79</v>
      </c>
      <c r="AW225" s="13" t="s">
        <v>33</v>
      </c>
      <c r="AX225" s="13" t="s">
        <v>72</v>
      </c>
      <c r="AY225" s="209" t="s">
        <v>152</v>
      </c>
    </row>
    <row r="226" spans="1:65" s="14" customFormat="1">
      <c r="B226" s="210"/>
      <c r="C226" s="211"/>
      <c r="D226" s="193" t="s">
        <v>166</v>
      </c>
      <c r="E226" s="212" t="s">
        <v>19</v>
      </c>
      <c r="F226" s="213" t="s">
        <v>894</v>
      </c>
      <c r="G226" s="211"/>
      <c r="H226" s="214">
        <v>3.6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81</v>
      </c>
      <c r="AV226" s="14" t="s">
        <v>81</v>
      </c>
      <c r="AW226" s="14" t="s">
        <v>33</v>
      </c>
      <c r="AX226" s="14" t="s">
        <v>72</v>
      </c>
      <c r="AY226" s="220" t="s">
        <v>152</v>
      </c>
    </row>
    <row r="227" spans="1:65" s="14" customFormat="1">
      <c r="B227" s="210"/>
      <c r="C227" s="211"/>
      <c r="D227" s="193" t="s">
        <v>166</v>
      </c>
      <c r="E227" s="212" t="s">
        <v>19</v>
      </c>
      <c r="F227" s="213" t="s">
        <v>895</v>
      </c>
      <c r="G227" s="211"/>
      <c r="H227" s="214">
        <v>1.8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166</v>
      </c>
      <c r="AU227" s="220" t="s">
        <v>81</v>
      </c>
      <c r="AV227" s="14" t="s">
        <v>81</v>
      </c>
      <c r="AW227" s="14" t="s">
        <v>33</v>
      </c>
      <c r="AX227" s="14" t="s">
        <v>72</v>
      </c>
      <c r="AY227" s="220" t="s">
        <v>152</v>
      </c>
    </row>
    <row r="228" spans="1:65" s="16" customFormat="1">
      <c r="B228" s="233"/>
      <c r="C228" s="234"/>
      <c r="D228" s="193" t="s">
        <v>166</v>
      </c>
      <c r="E228" s="235" t="s">
        <v>19</v>
      </c>
      <c r="F228" s="236" t="s">
        <v>377</v>
      </c>
      <c r="G228" s="234"/>
      <c r="H228" s="237">
        <v>5.4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166</v>
      </c>
      <c r="AU228" s="243" t="s">
        <v>81</v>
      </c>
      <c r="AV228" s="16" t="s">
        <v>153</v>
      </c>
      <c r="AW228" s="16" t="s">
        <v>33</v>
      </c>
      <c r="AX228" s="16" t="s">
        <v>72</v>
      </c>
      <c r="AY228" s="243" t="s">
        <v>152</v>
      </c>
    </row>
    <row r="229" spans="1:65" s="15" customFormat="1">
      <c r="B229" s="221"/>
      <c r="C229" s="222"/>
      <c r="D229" s="193" t="s">
        <v>166</v>
      </c>
      <c r="E229" s="223" t="s">
        <v>19</v>
      </c>
      <c r="F229" s="224" t="s">
        <v>175</v>
      </c>
      <c r="G229" s="222"/>
      <c r="H229" s="225">
        <v>228.38099999999997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81</v>
      </c>
      <c r="AV229" s="15" t="s">
        <v>160</v>
      </c>
      <c r="AW229" s="15" t="s">
        <v>33</v>
      </c>
      <c r="AX229" s="15" t="s">
        <v>79</v>
      </c>
      <c r="AY229" s="231" t="s">
        <v>152</v>
      </c>
    </row>
    <row r="230" spans="1:65" s="2" customFormat="1" ht="24.2" customHeight="1">
      <c r="A230" s="36"/>
      <c r="B230" s="37"/>
      <c r="C230" s="180" t="s">
        <v>244</v>
      </c>
      <c r="D230" s="180" t="s">
        <v>155</v>
      </c>
      <c r="E230" s="181" t="s">
        <v>896</v>
      </c>
      <c r="F230" s="182" t="s">
        <v>897</v>
      </c>
      <c r="G230" s="183" t="s">
        <v>158</v>
      </c>
      <c r="H230" s="184">
        <v>0.9</v>
      </c>
      <c r="I230" s="185"/>
      <c r="J230" s="186">
        <f>ROUND(I230*H230,2)</f>
        <v>0</v>
      </c>
      <c r="K230" s="182" t="s">
        <v>159</v>
      </c>
      <c r="L230" s="41"/>
      <c r="M230" s="187" t="s">
        <v>19</v>
      </c>
      <c r="N230" s="188" t="s">
        <v>43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0.183</v>
      </c>
      <c r="T230" s="190">
        <f>S230*H230</f>
        <v>0.16470000000000001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160</v>
      </c>
      <c r="AT230" s="191" t="s">
        <v>155</v>
      </c>
      <c r="AU230" s="191" t="s">
        <v>81</v>
      </c>
      <c r="AY230" s="19" t="s">
        <v>152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79</v>
      </c>
      <c r="BK230" s="192">
        <f>ROUND(I230*H230,2)</f>
        <v>0</v>
      </c>
      <c r="BL230" s="19" t="s">
        <v>160</v>
      </c>
      <c r="BM230" s="191" t="s">
        <v>898</v>
      </c>
    </row>
    <row r="231" spans="1:65" s="2" customFormat="1" ht="29.25">
      <c r="A231" s="36"/>
      <c r="B231" s="37"/>
      <c r="C231" s="38"/>
      <c r="D231" s="193" t="s">
        <v>162</v>
      </c>
      <c r="E231" s="38"/>
      <c r="F231" s="194" t="s">
        <v>899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162</v>
      </c>
      <c r="AU231" s="19" t="s">
        <v>81</v>
      </c>
    </row>
    <row r="232" spans="1:65" s="2" customFormat="1">
      <c r="A232" s="36"/>
      <c r="B232" s="37"/>
      <c r="C232" s="38"/>
      <c r="D232" s="198" t="s">
        <v>164</v>
      </c>
      <c r="E232" s="38"/>
      <c r="F232" s="199" t="s">
        <v>900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164</v>
      </c>
      <c r="AU232" s="19" t="s">
        <v>81</v>
      </c>
    </row>
    <row r="233" spans="1:65" s="13" customFormat="1">
      <c r="B233" s="200"/>
      <c r="C233" s="201"/>
      <c r="D233" s="193" t="s">
        <v>166</v>
      </c>
      <c r="E233" s="202" t="s">
        <v>19</v>
      </c>
      <c r="F233" s="203" t="s">
        <v>801</v>
      </c>
      <c r="G233" s="201"/>
      <c r="H233" s="202" t="s">
        <v>19</v>
      </c>
      <c r="I233" s="204"/>
      <c r="J233" s="201"/>
      <c r="K233" s="201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166</v>
      </c>
      <c r="AU233" s="209" t="s">
        <v>81</v>
      </c>
      <c r="AV233" s="13" t="s">
        <v>79</v>
      </c>
      <c r="AW233" s="13" t="s">
        <v>33</v>
      </c>
      <c r="AX233" s="13" t="s">
        <v>72</v>
      </c>
      <c r="AY233" s="209" t="s">
        <v>152</v>
      </c>
    </row>
    <row r="234" spans="1:65" s="14" customFormat="1">
      <c r="B234" s="210"/>
      <c r="C234" s="211"/>
      <c r="D234" s="193" t="s">
        <v>166</v>
      </c>
      <c r="E234" s="212" t="s">
        <v>19</v>
      </c>
      <c r="F234" s="213" t="s">
        <v>901</v>
      </c>
      <c r="G234" s="211"/>
      <c r="H234" s="214">
        <v>0.9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166</v>
      </c>
      <c r="AU234" s="220" t="s">
        <v>81</v>
      </c>
      <c r="AV234" s="14" t="s">
        <v>81</v>
      </c>
      <c r="AW234" s="14" t="s">
        <v>33</v>
      </c>
      <c r="AX234" s="14" t="s">
        <v>79</v>
      </c>
      <c r="AY234" s="220" t="s">
        <v>152</v>
      </c>
    </row>
    <row r="235" spans="1:65" s="2" customFormat="1" ht="24.2" customHeight="1">
      <c r="A235" s="36"/>
      <c r="B235" s="37"/>
      <c r="C235" s="180" t="s">
        <v>267</v>
      </c>
      <c r="D235" s="180" t="s">
        <v>155</v>
      </c>
      <c r="E235" s="181" t="s">
        <v>902</v>
      </c>
      <c r="F235" s="182" t="s">
        <v>903</v>
      </c>
      <c r="G235" s="183" t="s">
        <v>465</v>
      </c>
      <c r="H235" s="184">
        <v>1</v>
      </c>
      <c r="I235" s="185"/>
      <c r="J235" s="186">
        <f>ROUND(I235*H235,2)</f>
        <v>0</v>
      </c>
      <c r="K235" s="182" t="s">
        <v>159</v>
      </c>
      <c r="L235" s="41"/>
      <c r="M235" s="187" t="s">
        <v>19</v>
      </c>
      <c r="N235" s="188" t="s">
        <v>43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0.34399999999999997</v>
      </c>
      <c r="T235" s="190">
        <f>S235*H235</f>
        <v>0.34399999999999997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160</v>
      </c>
      <c r="AT235" s="191" t="s">
        <v>155</v>
      </c>
      <c r="AU235" s="191" t="s">
        <v>81</v>
      </c>
      <c r="AY235" s="19" t="s">
        <v>152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79</v>
      </c>
      <c r="BK235" s="192">
        <f>ROUND(I235*H235,2)</f>
        <v>0</v>
      </c>
      <c r="BL235" s="19" t="s">
        <v>160</v>
      </c>
      <c r="BM235" s="191" t="s">
        <v>904</v>
      </c>
    </row>
    <row r="236" spans="1:65" s="2" customFormat="1" ht="29.25">
      <c r="A236" s="36"/>
      <c r="B236" s="37"/>
      <c r="C236" s="38"/>
      <c r="D236" s="193" t="s">
        <v>162</v>
      </c>
      <c r="E236" s="38"/>
      <c r="F236" s="194" t="s">
        <v>905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162</v>
      </c>
      <c r="AU236" s="19" t="s">
        <v>81</v>
      </c>
    </row>
    <row r="237" spans="1:65" s="2" customFormat="1">
      <c r="A237" s="36"/>
      <c r="B237" s="37"/>
      <c r="C237" s="38"/>
      <c r="D237" s="198" t="s">
        <v>164</v>
      </c>
      <c r="E237" s="38"/>
      <c r="F237" s="199" t="s">
        <v>906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164</v>
      </c>
      <c r="AU237" s="19" t="s">
        <v>81</v>
      </c>
    </row>
    <row r="238" spans="1:65" s="13" customFormat="1">
      <c r="B238" s="200"/>
      <c r="C238" s="201"/>
      <c r="D238" s="193" t="s">
        <v>166</v>
      </c>
      <c r="E238" s="202" t="s">
        <v>19</v>
      </c>
      <c r="F238" s="203" t="s">
        <v>167</v>
      </c>
      <c r="G238" s="201"/>
      <c r="H238" s="202" t="s">
        <v>19</v>
      </c>
      <c r="I238" s="204"/>
      <c r="J238" s="201"/>
      <c r="K238" s="201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166</v>
      </c>
      <c r="AU238" s="209" t="s">
        <v>81</v>
      </c>
      <c r="AV238" s="13" t="s">
        <v>79</v>
      </c>
      <c r="AW238" s="13" t="s">
        <v>33</v>
      </c>
      <c r="AX238" s="13" t="s">
        <v>72</v>
      </c>
      <c r="AY238" s="209" t="s">
        <v>152</v>
      </c>
    </row>
    <row r="239" spans="1:65" s="14" customFormat="1">
      <c r="B239" s="210"/>
      <c r="C239" s="211"/>
      <c r="D239" s="193" t="s">
        <v>166</v>
      </c>
      <c r="E239" s="212" t="s">
        <v>19</v>
      </c>
      <c r="F239" s="213" t="s">
        <v>907</v>
      </c>
      <c r="G239" s="211"/>
      <c r="H239" s="214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166</v>
      </c>
      <c r="AU239" s="220" t="s">
        <v>81</v>
      </c>
      <c r="AV239" s="14" t="s">
        <v>81</v>
      </c>
      <c r="AW239" s="14" t="s">
        <v>33</v>
      </c>
      <c r="AX239" s="14" t="s">
        <v>79</v>
      </c>
      <c r="AY239" s="220" t="s">
        <v>152</v>
      </c>
    </row>
    <row r="240" spans="1:65" s="2" customFormat="1" ht="24.2" customHeight="1">
      <c r="A240" s="36"/>
      <c r="B240" s="37"/>
      <c r="C240" s="180" t="s">
        <v>275</v>
      </c>
      <c r="D240" s="180" t="s">
        <v>155</v>
      </c>
      <c r="E240" s="181" t="s">
        <v>908</v>
      </c>
      <c r="F240" s="182" t="s">
        <v>909</v>
      </c>
      <c r="G240" s="183" t="s">
        <v>270</v>
      </c>
      <c r="H240" s="184">
        <v>1.3089999999999999</v>
      </c>
      <c r="I240" s="185"/>
      <c r="J240" s="186">
        <f>ROUND(I240*H240,2)</f>
        <v>0</v>
      </c>
      <c r="K240" s="182" t="s">
        <v>159</v>
      </c>
      <c r="L240" s="41"/>
      <c r="M240" s="187" t="s">
        <v>19</v>
      </c>
      <c r="N240" s="188" t="s">
        <v>43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1.8</v>
      </c>
      <c r="T240" s="190">
        <f>S240*H240</f>
        <v>2.3561999999999999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160</v>
      </c>
      <c r="AT240" s="191" t="s">
        <v>155</v>
      </c>
      <c r="AU240" s="191" t="s">
        <v>81</v>
      </c>
      <c r="AY240" s="19" t="s">
        <v>152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79</v>
      </c>
      <c r="BK240" s="192">
        <f>ROUND(I240*H240,2)</f>
        <v>0</v>
      </c>
      <c r="BL240" s="19" t="s">
        <v>160</v>
      </c>
      <c r="BM240" s="191" t="s">
        <v>910</v>
      </c>
    </row>
    <row r="241" spans="1:65" s="2" customFormat="1" ht="29.25">
      <c r="A241" s="36"/>
      <c r="B241" s="37"/>
      <c r="C241" s="38"/>
      <c r="D241" s="193" t="s">
        <v>162</v>
      </c>
      <c r="E241" s="38"/>
      <c r="F241" s="194" t="s">
        <v>911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162</v>
      </c>
      <c r="AU241" s="19" t="s">
        <v>81</v>
      </c>
    </row>
    <row r="242" spans="1:65" s="2" customFormat="1">
      <c r="A242" s="36"/>
      <c r="B242" s="37"/>
      <c r="C242" s="38"/>
      <c r="D242" s="198" t="s">
        <v>164</v>
      </c>
      <c r="E242" s="38"/>
      <c r="F242" s="199" t="s">
        <v>912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164</v>
      </c>
      <c r="AU242" s="19" t="s">
        <v>81</v>
      </c>
    </row>
    <row r="243" spans="1:65" s="13" customFormat="1">
      <c r="B243" s="200"/>
      <c r="C243" s="201"/>
      <c r="D243" s="193" t="s">
        <v>166</v>
      </c>
      <c r="E243" s="202" t="s">
        <v>19</v>
      </c>
      <c r="F243" s="203" t="s">
        <v>215</v>
      </c>
      <c r="G243" s="201"/>
      <c r="H243" s="202" t="s">
        <v>19</v>
      </c>
      <c r="I243" s="204"/>
      <c r="J243" s="201"/>
      <c r="K243" s="201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166</v>
      </c>
      <c r="AU243" s="209" t="s">
        <v>81</v>
      </c>
      <c r="AV243" s="13" t="s">
        <v>79</v>
      </c>
      <c r="AW243" s="13" t="s">
        <v>33</v>
      </c>
      <c r="AX243" s="13" t="s">
        <v>72</v>
      </c>
      <c r="AY243" s="209" t="s">
        <v>152</v>
      </c>
    </row>
    <row r="244" spans="1:65" s="14" customFormat="1">
      <c r="B244" s="210"/>
      <c r="C244" s="211"/>
      <c r="D244" s="193" t="s">
        <v>166</v>
      </c>
      <c r="E244" s="212" t="s">
        <v>19</v>
      </c>
      <c r="F244" s="213" t="s">
        <v>913</v>
      </c>
      <c r="G244" s="211"/>
      <c r="H244" s="214">
        <v>1.224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166</v>
      </c>
      <c r="AU244" s="220" t="s">
        <v>81</v>
      </c>
      <c r="AV244" s="14" t="s">
        <v>81</v>
      </c>
      <c r="AW244" s="14" t="s">
        <v>33</v>
      </c>
      <c r="AX244" s="14" t="s">
        <v>72</v>
      </c>
      <c r="AY244" s="220" t="s">
        <v>152</v>
      </c>
    </row>
    <row r="245" spans="1:65" s="14" customFormat="1">
      <c r="B245" s="210"/>
      <c r="C245" s="211"/>
      <c r="D245" s="193" t="s">
        <v>166</v>
      </c>
      <c r="E245" s="212" t="s">
        <v>19</v>
      </c>
      <c r="F245" s="213" t="s">
        <v>914</v>
      </c>
      <c r="G245" s="211"/>
      <c r="H245" s="214">
        <v>-1.056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166</v>
      </c>
      <c r="AU245" s="220" t="s">
        <v>81</v>
      </c>
      <c r="AV245" s="14" t="s">
        <v>81</v>
      </c>
      <c r="AW245" s="14" t="s">
        <v>33</v>
      </c>
      <c r="AX245" s="14" t="s">
        <v>72</v>
      </c>
      <c r="AY245" s="220" t="s">
        <v>152</v>
      </c>
    </row>
    <row r="246" spans="1:65" s="14" customFormat="1">
      <c r="B246" s="210"/>
      <c r="C246" s="211"/>
      <c r="D246" s="193" t="s">
        <v>166</v>
      </c>
      <c r="E246" s="212" t="s">
        <v>19</v>
      </c>
      <c r="F246" s="213" t="s">
        <v>915</v>
      </c>
      <c r="G246" s="211"/>
      <c r="H246" s="214">
        <v>0.72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166</v>
      </c>
      <c r="AU246" s="220" t="s">
        <v>81</v>
      </c>
      <c r="AV246" s="14" t="s">
        <v>81</v>
      </c>
      <c r="AW246" s="14" t="s">
        <v>33</v>
      </c>
      <c r="AX246" s="14" t="s">
        <v>72</v>
      </c>
      <c r="AY246" s="220" t="s">
        <v>152</v>
      </c>
    </row>
    <row r="247" spans="1:65" s="14" customFormat="1">
      <c r="B247" s="210"/>
      <c r="C247" s="211"/>
      <c r="D247" s="193" t="s">
        <v>166</v>
      </c>
      <c r="E247" s="212" t="s">
        <v>19</v>
      </c>
      <c r="F247" s="213" t="s">
        <v>916</v>
      </c>
      <c r="G247" s="211"/>
      <c r="H247" s="214">
        <v>-0.621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152</v>
      </c>
    </row>
    <row r="248" spans="1:65" s="13" customFormat="1">
      <c r="B248" s="200"/>
      <c r="C248" s="201"/>
      <c r="D248" s="193" t="s">
        <v>166</v>
      </c>
      <c r="E248" s="202" t="s">
        <v>19</v>
      </c>
      <c r="F248" s="203" t="s">
        <v>181</v>
      </c>
      <c r="G248" s="201"/>
      <c r="H248" s="202" t="s">
        <v>19</v>
      </c>
      <c r="I248" s="204"/>
      <c r="J248" s="201"/>
      <c r="K248" s="201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166</v>
      </c>
      <c r="AU248" s="209" t="s">
        <v>81</v>
      </c>
      <c r="AV248" s="13" t="s">
        <v>79</v>
      </c>
      <c r="AW248" s="13" t="s">
        <v>33</v>
      </c>
      <c r="AX248" s="13" t="s">
        <v>72</v>
      </c>
      <c r="AY248" s="209" t="s">
        <v>152</v>
      </c>
    </row>
    <row r="249" spans="1:65" s="14" customFormat="1">
      <c r="B249" s="210"/>
      <c r="C249" s="211"/>
      <c r="D249" s="193" t="s">
        <v>166</v>
      </c>
      <c r="E249" s="212" t="s">
        <v>19</v>
      </c>
      <c r="F249" s="213" t="s">
        <v>917</v>
      </c>
      <c r="G249" s="211"/>
      <c r="H249" s="214">
        <v>0.85699999999999998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166</v>
      </c>
      <c r="AU249" s="220" t="s">
        <v>81</v>
      </c>
      <c r="AV249" s="14" t="s">
        <v>81</v>
      </c>
      <c r="AW249" s="14" t="s">
        <v>33</v>
      </c>
      <c r="AX249" s="14" t="s">
        <v>72</v>
      </c>
      <c r="AY249" s="220" t="s">
        <v>152</v>
      </c>
    </row>
    <row r="250" spans="1:65" s="14" customFormat="1">
      <c r="B250" s="210"/>
      <c r="C250" s="211"/>
      <c r="D250" s="193" t="s">
        <v>166</v>
      </c>
      <c r="E250" s="212" t="s">
        <v>19</v>
      </c>
      <c r="F250" s="213" t="s">
        <v>918</v>
      </c>
      <c r="G250" s="211"/>
      <c r="H250" s="214">
        <v>-0.55300000000000005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81</v>
      </c>
      <c r="AV250" s="14" t="s">
        <v>81</v>
      </c>
      <c r="AW250" s="14" t="s">
        <v>33</v>
      </c>
      <c r="AX250" s="14" t="s">
        <v>72</v>
      </c>
      <c r="AY250" s="220" t="s">
        <v>152</v>
      </c>
    </row>
    <row r="251" spans="1:65" s="13" customFormat="1">
      <c r="B251" s="200"/>
      <c r="C251" s="201"/>
      <c r="D251" s="193" t="s">
        <v>166</v>
      </c>
      <c r="E251" s="202" t="s">
        <v>19</v>
      </c>
      <c r="F251" s="203" t="s">
        <v>801</v>
      </c>
      <c r="G251" s="201"/>
      <c r="H251" s="202" t="s">
        <v>19</v>
      </c>
      <c r="I251" s="204"/>
      <c r="J251" s="201"/>
      <c r="K251" s="201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166</v>
      </c>
      <c r="AU251" s="209" t="s">
        <v>81</v>
      </c>
      <c r="AV251" s="13" t="s">
        <v>79</v>
      </c>
      <c r="AW251" s="13" t="s">
        <v>33</v>
      </c>
      <c r="AX251" s="13" t="s">
        <v>72</v>
      </c>
      <c r="AY251" s="209" t="s">
        <v>152</v>
      </c>
    </row>
    <row r="252" spans="1:65" s="14" customFormat="1">
      <c r="B252" s="210"/>
      <c r="C252" s="211"/>
      <c r="D252" s="193" t="s">
        <v>166</v>
      </c>
      <c r="E252" s="212" t="s">
        <v>19</v>
      </c>
      <c r="F252" s="213" t="s">
        <v>919</v>
      </c>
      <c r="G252" s="211"/>
      <c r="H252" s="214">
        <v>1.62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81</v>
      </c>
      <c r="AV252" s="14" t="s">
        <v>81</v>
      </c>
      <c r="AW252" s="14" t="s">
        <v>33</v>
      </c>
      <c r="AX252" s="14" t="s">
        <v>72</v>
      </c>
      <c r="AY252" s="220" t="s">
        <v>152</v>
      </c>
    </row>
    <row r="253" spans="1:65" s="14" customFormat="1">
      <c r="B253" s="210"/>
      <c r="C253" s="211"/>
      <c r="D253" s="193" t="s">
        <v>166</v>
      </c>
      <c r="E253" s="212" t="s">
        <v>19</v>
      </c>
      <c r="F253" s="213" t="s">
        <v>920</v>
      </c>
      <c r="G253" s="211"/>
      <c r="H253" s="214">
        <v>-0.88200000000000001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166</v>
      </c>
      <c r="AU253" s="220" t="s">
        <v>81</v>
      </c>
      <c r="AV253" s="14" t="s">
        <v>81</v>
      </c>
      <c r="AW253" s="14" t="s">
        <v>33</v>
      </c>
      <c r="AX253" s="14" t="s">
        <v>72</v>
      </c>
      <c r="AY253" s="220" t="s">
        <v>152</v>
      </c>
    </row>
    <row r="254" spans="1:65" s="15" customFormat="1">
      <c r="B254" s="221"/>
      <c r="C254" s="222"/>
      <c r="D254" s="193" t="s">
        <v>166</v>
      </c>
      <c r="E254" s="223" t="s">
        <v>19</v>
      </c>
      <c r="F254" s="224" t="s">
        <v>175</v>
      </c>
      <c r="G254" s="222"/>
      <c r="H254" s="225">
        <v>1.3089999999999997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81</v>
      </c>
      <c r="AV254" s="15" t="s">
        <v>160</v>
      </c>
      <c r="AW254" s="15" t="s">
        <v>33</v>
      </c>
      <c r="AX254" s="15" t="s">
        <v>79</v>
      </c>
      <c r="AY254" s="231" t="s">
        <v>152</v>
      </c>
    </row>
    <row r="255" spans="1:65" s="2" customFormat="1" ht="24.2" customHeight="1">
      <c r="A255" s="36"/>
      <c r="B255" s="37"/>
      <c r="C255" s="180" t="s">
        <v>290</v>
      </c>
      <c r="D255" s="180" t="s">
        <v>155</v>
      </c>
      <c r="E255" s="181" t="s">
        <v>921</v>
      </c>
      <c r="F255" s="182" t="s">
        <v>922</v>
      </c>
      <c r="G255" s="183" t="s">
        <v>270</v>
      </c>
      <c r="H255" s="184">
        <v>0.18099999999999999</v>
      </c>
      <c r="I255" s="185"/>
      <c r="J255" s="186">
        <f>ROUND(I255*H255,2)</f>
        <v>0</v>
      </c>
      <c r="K255" s="182" t="s">
        <v>159</v>
      </c>
      <c r="L255" s="41"/>
      <c r="M255" s="187" t="s">
        <v>19</v>
      </c>
      <c r="N255" s="188" t="s">
        <v>43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1.8</v>
      </c>
      <c r="T255" s="190">
        <f>S255*H255</f>
        <v>0.32579999999999998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160</v>
      </c>
      <c r="AT255" s="191" t="s">
        <v>155</v>
      </c>
      <c r="AU255" s="191" t="s">
        <v>81</v>
      </c>
      <c r="AY255" s="19" t="s">
        <v>152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79</v>
      </c>
      <c r="BK255" s="192">
        <f>ROUND(I255*H255,2)</f>
        <v>0</v>
      </c>
      <c r="BL255" s="19" t="s">
        <v>160</v>
      </c>
      <c r="BM255" s="191" t="s">
        <v>923</v>
      </c>
    </row>
    <row r="256" spans="1:65" s="2" customFormat="1" ht="29.25">
      <c r="A256" s="36"/>
      <c r="B256" s="37"/>
      <c r="C256" s="38"/>
      <c r="D256" s="193" t="s">
        <v>162</v>
      </c>
      <c r="E256" s="38"/>
      <c r="F256" s="194" t="s">
        <v>924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162</v>
      </c>
      <c r="AU256" s="19" t="s">
        <v>81</v>
      </c>
    </row>
    <row r="257" spans="1:65" s="2" customFormat="1">
      <c r="A257" s="36"/>
      <c r="B257" s="37"/>
      <c r="C257" s="38"/>
      <c r="D257" s="198" t="s">
        <v>164</v>
      </c>
      <c r="E257" s="38"/>
      <c r="F257" s="199" t="s">
        <v>925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164</v>
      </c>
      <c r="AU257" s="19" t="s">
        <v>81</v>
      </c>
    </row>
    <row r="258" spans="1:65" s="13" customFormat="1">
      <c r="B258" s="200"/>
      <c r="C258" s="201"/>
      <c r="D258" s="193" t="s">
        <v>166</v>
      </c>
      <c r="E258" s="202" t="s">
        <v>19</v>
      </c>
      <c r="F258" s="203" t="s">
        <v>215</v>
      </c>
      <c r="G258" s="201"/>
      <c r="H258" s="202" t="s">
        <v>19</v>
      </c>
      <c r="I258" s="204"/>
      <c r="J258" s="201"/>
      <c r="K258" s="201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166</v>
      </c>
      <c r="AU258" s="209" t="s">
        <v>81</v>
      </c>
      <c r="AV258" s="13" t="s">
        <v>79</v>
      </c>
      <c r="AW258" s="13" t="s">
        <v>33</v>
      </c>
      <c r="AX258" s="13" t="s">
        <v>72</v>
      </c>
      <c r="AY258" s="209" t="s">
        <v>152</v>
      </c>
    </row>
    <row r="259" spans="1:65" s="14" customFormat="1">
      <c r="B259" s="210"/>
      <c r="C259" s="211"/>
      <c r="D259" s="193" t="s">
        <v>166</v>
      </c>
      <c r="E259" s="212" t="s">
        <v>19</v>
      </c>
      <c r="F259" s="213" t="s">
        <v>926</v>
      </c>
      <c r="G259" s="211"/>
      <c r="H259" s="214">
        <v>1.32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166</v>
      </c>
      <c r="AU259" s="220" t="s">
        <v>81</v>
      </c>
      <c r="AV259" s="14" t="s">
        <v>81</v>
      </c>
      <c r="AW259" s="14" t="s">
        <v>33</v>
      </c>
      <c r="AX259" s="14" t="s">
        <v>72</v>
      </c>
      <c r="AY259" s="220" t="s">
        <v>152</v>
      </c>
    </row>
    <row r="260" spans="1:65" s="14" customFormat="1">
      <c r="B260" s="210"/>
      <c r="C260" s="211"/>
      <c r="D260" s="193" t="s">
        <v>166</v>
      </c>
      <c r="E260" s="212" t="s">
        <v>19</v>
      </c>
      <c r="F260" s="213" t="s">
        <v>927</v>
      </c>
      <c r="G260" s="211"/>
      <c r="H260" s="214">
        <v>-1.139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81</v>
      </c>
      <c r="AV260" s="14" t="s">
        <v>81</v>
      </c>
      <c r="AW260" s="14" t="s">
        <v>33</v>
      </c>
      <c r="AX260" s="14" t="s">
        <v>72</v>
      </c>
      <c r="AY260" s="220" t="s">
        <v>152</v>
      </c>
    </row>
    <row r="261" spans="1:65" s="15" customFormat="1">
      <c r="B261" s="221"/>
      <c r="C261" s="222"/>
      <c r="D261" s="193" t="s">
        <v>166</v>
      </c>
      <c r="E261" s="223" t="s">
        <v>19</v>
      </c>
      <c r="F261" s="224" t="s">
        <v>175</v>
      </c>
      <c r="G261" s="222"/>
      <c r="H261" s="225">
        <v>0.18100000000000005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81</v>
      </c>
      <c r="AV261" s="15" t="s">
        <v>160</v>
      </c>
      <c r="AW261" s="15" t="s">
        <v>33</v>
      </c>
      <c r="AX261" s="15" t="s">
        <v>79</v>
      </c>
      <c r="AY261" s="231" t="s">
        <v>152</v>
      </c>
    </row>
    <row r="262" spans="1:65" s="2" customFormat="1" ht="24.2" customHeight="1">
      <c r="A262" s="36"/>
      <c r="B262" s="37"/>
      <c r="C262" s="180" t="s">
        <v>311</v>
      </c>
      <c r="D262" s="180" t="s">
        <v>155</v>
      </c>
      <c r="E262" s="181" t="s">
        <v>928</v>
      </c>
      <c r="F262" s="182" t="s">
        <v>929</v>
      </c>
      <c r="G262" s="183" t="s">
        <v>270</v>
      </c>
      <c r="H262" s="184">
        <v>9.2140000000000004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1.8</v>
      </c>
      <c r="T262" s="190">
        <f>S262*H262</f>
        <v>16.5852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160</v>
      </c>
      <c r="AT262" s="191" t="s">
        <v>155</v>
      </c>
      <c r="AU262" s="191" t="s">
        <v>81</v>
      </c>
      <c r="AY262" s="19" t="s">
        <v>152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79</v>
      </c>
      <c r="BK262" s="192">
        <f>ROUND(I262*H262,2)</f>
        <v>0</v>
      </c>
      <c r="BL262" s="19" t="s">
        <v>160</v>
      </c>
      <c r="BM262" s="191" t="s">
        <v>930</v>
      </c>
    </row>
    <row r="263" spans="1:65" s="2" customFormat="1" ht="29.25">
      <c r="A263" s="36"/>
      <c r="B263" s="37"/>
      <c r="C263" s="38"/>
      <c r="D263" s="193" t="s">
        <v>162</v>
      </c>
      <c r="E263" s="38"/>
      <c r="F263" s="194" t="s">
        <v>931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162</v>
      </c>
      <c r="AU263" s="19" t="s">
        <v>81</v>
      </c>
    </row>
    <row r="264" spans="1:65" s="13" customFormat="1">
      <c r="B264" s="200"/>
      <c r="C264" s="201"/>
      <c r="D264" s="193" t="s">
        <v>166</v>
      </c>
      <c r="E264" s="202" t="s">
        <v>19</v>
      </c>
      <c r="F264" s="203" t="s">
        <v>215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166</v>
      </c>
      <c r="AU264" s="209" t="s">
        <v>81</v>
      </c>
      <c r="AV264" s="13" t="s">
        <v>79</v>
      </c>
      <c r="AW264" s="13" t="s">
        <v>33</v>
      </c>
      <c r="AX264" s="13" t="s">
        <v>72</v>
      </c>
      <c r="AY264" s="209" t="s">
        <v>152</v>
      </c>
    </row>
    <row r="265" spans="1:65" s="14" customFormat="1">
      <c r="B265" s="210"/>
      <c r="C265" s="211"/>
      <c r="D265" s="193" t="s">
        <v>166</v>
      </c>
      <c r="E265" s="212" t="s">
        <v>19</v>
      </c>
      <c r="F265" s="213" t="s">
        <v>932</v>
      </c>
      <c r="G265" s="211"/>
      <c r="H265" s="214">
        <v>7.806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81</v>
      </c>
      <c r="AV265" s="14" t="s">
        <v>81</v>
      </c>
      <c r="AW265" s="14" t="s">
        <v>33</v>
      </c>
      <c r="AX265" s="14" t="s">
        <v>72</v>
      </c>
      <c r="AY265" s="220" t="s">
        <v>152</v>
      </c>
    </row>
    <row r="266" spans="1:65" s="14" customFormat="1">
      <c r="B266" s="210"/>
      <c r="C266" s="211"/>
      <c r="D266" s="193" t="s">
        <v>166</v>
      </c>
      <c r="E266" s="212" t="s">
        <v>19</v>
      </c>
      <c r="F266" s="213" t="s">
        <v>933</v>
      </c>
      <c r="G266" s="211"/>
      <c r="H266" s="214">
        <v>-5.0359999999999996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81</v>
      </c>
      <c r="AV266" s="14" t="s">
        <v>81</v>
      </c>
      <c r="AW266" s="14" t="s">
        <v>33</v>
      </c>
      <c r="AX266" s="14" t="s">
        <v>72</v>
      </c>
      <c r="AY266" s="220" t="s">
        <v>152</v>
      </c>
    </row>
    <row r="267" spans="1:65" s="13" customFormat="1">
      <c r="B267" s="200"/>
      <c r="C267" s="201"/>
      <c r="D267" s="193" t="s">
        <v>166</v>
      </c>
      <c r="E267" s="202" t="s">
        <v>19</v>
      </c>
      <c r="F267" s="203" t="s">
        <v>186</v>
      </c>
      <c r="G267" s="201"/>
      <c r="H267" s="202" t="s">
        <v>19</v>
      </c>
      <c r="I267" s="204"/>
      <c r="J267" s="201"/>
      <c r="K267" s="201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166</v>
      </c>
      <c r="AU267" s="209" t="s">
        <v>81</v>
      </c>
      <c r="AV267" s="13" t="s">
        <v>79</v>
      </c>
      <c r="AW267" s="13" t="s">
        <v>33</v>
      </c>
      <c r="AX267" s="13" t="s">
        <v>72</v>
      </c>
      <c r="AY267" s="209" t="s">
        <v>152</v>
      </c>
    </row>
    <row r="268" spans="1:65" s="14" customFormat="1">
      <c r="B268" s="210"/>
      <c r="C268" s="211"/>
      <c r="D268" s="193" t="s">
        <v>166</v>
      </c>
      <c r="E268" s="212" t="s">
        <v>19</v>
      </c>
      <c r="F268" s="213" t="s">
        <v>934</v>
      </c>
      <c r="G268" s="211"/>
      <c r="H268" s="214">
        <v>1.9890000000000001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81</v>
      </c>
      <c r="AV268" s="14" t="s">
        <v>81</v>
      </c>
      <c r="AW268" s="14" t="s">
        <v>33</v>
      </c>
      <c r="AX268" s="14" t="s">
        <v>72</v>
      </c>
      <c r="AY268" s="220" t="s">
        <v>152</v>
      </c>
    </row>
    <row r="269" spans="1:65" s="14" customFormat="1">
      <c r="B269" s="210"/>
      <c r="C269" s="211"/>
      <c r="D269" s="193" t="s">
        <v>166</v>
      </c>
      <c r="E269" s="212" t="s">
        <v>19</v>
      </c>
      <c r="F269" s="213" t="s">
        <v>935</v>
      </c>
      <c r="G269" s="211"/>
      <c r="H269" s="214">
        <v>-1.306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81</v>
      </c>
      <c r="AV269" s="14" t="s">
        <v>81</v>
      </c>
      <c r="AW269" s="14" t="s">
        <v>33</v>
      </c>
      <c r="AX269" s="14" t="s">
        <v>72</v>
      </c>
      <c r="AY269" s="220" t="s">
        <v>152</v>
      </c>
    </row>
    <row r="270" spans="1:65" s="14" customFormat="1">
      <c r="B270" s="210"/>
      <c r="C270" s="211"/>
      <c r="D270" s="193" t="s">
        <v>166</v>
      </c>
      <c r="E270" s="212" t="s">
        <v>19</v>
      </c>
      <c r="F270" s="213" t="s">
        <v>936</v>
      </c>
      <c r="G270" s="211"/>
      <c r="H270" s="214">
        <v>2.02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166</v>
      </c>
      <c r="AU270" s="220" t="s">
        <v>81</v>
      </c>
      <c r="AV270" s="14" t="s">
        <v>81</v>
      </c>
      <c r="AW270" s="14" t="s">
        <v>33</v>
      </c>
      <c r="AX270" s="14" t="s">
        <v>72</v>
      </c>
      <c r="AY270" s="220" t="s">
        <v>152</v>
      </c>
    </row>
    <row r="271" spans="1:65" s="14" customFormat="1">
      <c r="B271" s="210"/>
      <c r="C271" s="211"/>
      <c r="D271" s="193" t="s">
        <v>166</v>
      </c>
      <c r="E271" s="212" t="s">
        <v>19</v>
      </c>
      <c r="F271" s="213" t="s">
        <v>937</v>
      </c>
      <c r="G271" s="211"/>
      <c r="H271" s="214">
        <v>-1.575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81</v>
      </c>
      <c r="AV271" s="14" t="s">
        <v>81</v>
      </c>
      <c r="AW271" s="14" t="s">
        <v>33</v>
      </c>
      <c r="AX271" s="14" t="s">
        <v>72</v>
      </c>
      <c r="AY271" s="220" t="s">
        <v>152</v>
      </c>
    </row>
    <row r="272" spans="1:65" s="14" customFormat="1">
      <c r="B272" s="210"/>
      <c r="C272" s="211"/>
      <c r="D272" s="193" t="s">
        <v>166</v>
      </c>
      <c r="E272" s="212" t="s">
        <v>19</v>
      </c>
      <c r="F272" s="213" t="s">
        <v>938</v>
      </c>
      <c r="G272" s="211"/>
      <c r="H272" s="214">
        <v>9.4580000000000002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81</v>
      </c>
      <c r="AV272" s="14" t="s">
        <v>81</v>
      </c>
      <c r="AW272" s="14" t="s">
        <v>33</v>
      </c>
      <c r="AX272" s="14" t="s">
        <v>72</v>
      </c>
      <c r="AY272" s="220" t="s">
        <v>152</v>
      </c>
    </row>
    <row r="273" spans="1:65" s="14" customFormat="1">
      <c r="B273" s="210"/>
      <c r="C273" s="211"/>
      <c r="D273" s="193" t="s">
        <v>166</v>
      </c>
      <c r="E273" s="212" t="s">
        <v>19</v>
      </c>
      <c r="F273" s="213" t="s">
        <v>939</v>
      </c>
      <c r="G273" s="211"/>
      <c r="H273" s="214">
        <v>-6.4470000000000001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166</v>
      </c>
      <c r="AU273" s="220" t="s">
        <v>81</v>
      </c>
      <c r="AV273" s="14" t="s">
        <v>81</v>
      </c>
      <c r="AW273" s="14" t="s">
        <v>33</v>
      </c>
      <c r="AX273" s="14" t="s">
        <v>72</v>
      </c>
      <c r="AY273" s="220" t="s">
        <v>152</v>
      </c>
    </row>
    <row r="274" spans="1:65" s="13" customFormat="1">
      <c r="B274" s="200"/>
      <c r="C274" s="201"/>
      <c r="D274" s="193" t="s">
        <v>166</v>
      </c>
      <c r="E274" s="202" t="s">
        <v>19</v>
      </c>
      <c r="F274" s="203" t="s">
        <v>167</v>
      </c>
      <c r="G274" s="201"/>
      <c r="H274" s="202" t="s">
        <v>19</v>
      </c>
      <c r="I274" s="204"/>
      <c r="J274" s="201"/>
      <c r="K274" s="201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166</v>
      </c>
      <c r="AU274" s="209" t="s">
        <v>81</v>
      </c>
      <c r="AV274" s="13" t="s">
        <v>79</v>
      </c>
      <c r="AW274" s="13" t="s">
        <v>33</v>
      </c>
      <c r="AX274" s="13" t="s">
        <v>72</v>
      </c>
      <c r="AY274" s="209" t="s">
        <v>152</v>
      </c>
    </row>
    <row r="275" spans="1:65" s="14" customFormat="1">
      <c r="B275" s="210"/>
      <c r="C275" s="211"/>
      <c r="D275" s="193" t="s">
        <v>166</v>
      </c>
      <c r="E275" s="212" t="s">
        <v>19</v>
      </c>
      <c r="F275" s="213" t="s">
        <v>940</v>
      </c>
      <c r="G275" s="211"/>
      <c r="H275" s="214">
        <v>2.02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81</v>
      </c>
      <c r="AV275" s="14" t="s">
        <v>81</v>
      </c>
      <c r="AW275" s="14" t="s">
        <v>33</v>
      </c>
      <c r="AX275" s="14" t="s">
        <v>72</v>
      </c>
      <c r="AY275" s="220" t="s">
        <v>152</v>
      </c>
    </row>
    <row r="276" spans="1:65" s="14" customFormat="1">
      <c r="B276" s="210"/>
      <c r="C276" s="211"/>
      <c r="D276" s="193" t="s">
        <v>166</v>
      </c>
      <c r="E276" s="212" t="s">
        <v>19</v>
      </c>
      <c r="F276" s="213" t="s">
        <v>941</v>
      </c>
      <c r="G276" s="211"/>
      <c r="H276" s="214">
        <v>-0.94699999999999995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81</v>
      </c>
      <c r="AV276" s="14" t="s">
        <v>81</v>
      </c>
      <c r="AW276" s="14" t="s">
        <v>33</v>
      </c>
      <c r="AX276" s="14" t="s">
        <v>72</v>
      </c>
      <c r="AY276" s="220" t="s">
        <v>152</v>
      </c>
    </row>
    <row r="277" spans="1:65" s="14" customFormat="1">
      <c r="B277" s="210"/>
      <c r="C277" s="211"/>
      <c r="D277" s="193" t="s">
        <v>166</v>
      </c>
      <c r="E277" s="212" t="s">
        <v>19</v>
      </c>
      <c r="F277" s="213" t="s">
        <v>942</v>
      </c>
      <c r="G277" s="211"/>
      <c r="H277" s="214">
        <v>5.7619999999999996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166</v>
      </c>
      <c r="AU277" s="220" t="s">
        <v>81</v>
      </c>
      <c r="AV277" s="14" t="s">
        <v>81</v>
      </c>
      <c r="AW277" s="14" t="s">
        <v>33</v>
      </c>
      <c r="AX277" s="14" t="s">
        <v>72</v>
      </c>
      <c r="AY277" s="220" t="s">
        <v>152</v>
      </c>
    </row>
    <row r="278" spans="1:65" s="14" customFormat="1">
      <c r="B278" s="210"/>
      <c r="C278" s="211"/>
      <c r="D278" s="193" t="s">
        <v>166</v>
      </c>
      <c r="E278" s="212" t="s">
        <v>19</v>
      </c>
      <c r="F278" s="213" t="s">
        <v>943</v>
      </c>
      <c r="G278" s="211"/>
      <c r="H278" s="214">
        <v>-4.7480000000000002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81</v>
      </c>
      <c r="AV278" s="14" t="s">
        <v>81</v>
      </c>
      <c r="AW278" s="14" t="s">
        <v>33</v>
      </c>
      <c r="AX278" s="14" t="s">
        <v>72</v>
      </c>
      <c r="AY278" s="220" t="s">
        <v>152</v>
      </c>
    </row>
    <row r="279" spans="1:65" s="13" customFormat="1">
      <c r="B279" s="200"/>
      <c r="C279" s="201"/>
      <c r="D279" s="193" t="s">
        <v>166</v>
      </c>
      <c r="E279" s="202" t="s">
        <v>19</v>
      </c>
      <c r="F279" s="203" t="s">
        <v>171</v>
      </c>
      <c r="G279" s="201"/>
      <c r="H279" s="202" t="s">
        <v>19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166</v>
      </c>
      <c r="AU279" s="209" t="s">
        <v>81</v>
      </c>
      <c r="AV279" s="13" t="s">
        <v>79</v>
      </c>
      <c r="AW279" s="13" t="s">
        <v>33</v>
      </c>
      <c r="AX279" s="13" t="s">
        <v>72</v>
      </c>
      <c r="AY279" s="209" t="s">
        <v>152</v>
      </c>
    </row>
    <row r="280" spans="1:65" s="14" customFormat="1">
      <c r="B280" s="210"/>
      <c r="C280" s="211"/>
      <c r="D280" s="193" t="s">
        <v>166</v>
      </c>
      <c r="E280" s="212" t="s">
        <v>19</v>
      </c>
      <c r="F280" s="213" t="s">
        <v>944</v>
      </c>
      <c r="G280" s="211"/>
      <c r="H280" s="214">
        <v>1.7929999999999999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166</v>
      </c>
      <c r="AU280" s="220" t="s">
        <v>81</v>
      </c>
      <c r="AV280" s="14" t="s">
        <v>81</v>
      </c>
      <c r="AW280" s="14" t="s">
        <v>33</v>
      </c>
      <c r="AX280" s="14" t="s">
        <v>72</v>
      </c>
      <c r="AY280" s="220" t="s">
        <v>152</v>
      </c>
    </row>
    <row r="281" spans="1:65" s="14" customFormat="1">
      <c r="B281" s="210"/>
      <c r="C281" s="211"/>
      <c r="D281" s="193" t="s">
        <v>166</v>
      </c>
      <c r="E281" s="212" t="s">
        <v>19</v>
      </c>
      <c r="F281" s="213" t="s">
        <v>945</v>
      </c>
      <c r="G281" s="211"/>
      <c r="H281" s="214">
        <v>-1.575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81</v>
      </c>
      <c r="AV281" s="14" t="s">
        <v>81</v>
      </c>
      <c r="AW281" s="14" t="s">
        <v>33</v>
      </c>
      <c r="AX281" s="14" t="s">
        <v>72</v>
      </c>
      <c r="AY281" s="220" t="s">
        <v>152</v>
      </c>
    </row>
    <row r="282" spans="1:65" s="15" customFormat="1">
      <c r="B282" s="221"/>
      <c r="C282" s="222"/>
      <c r="D282" s="193" t="s">
        <v>166</v>
      </c>
      <c r="E282" s="223" t="s">
        <v>19</v>
      </c>
      <c r="F282" s="224" t="s">
        <v>175</v>
      </c>
      <c r="G282" s="222"/>
      <c r="H282" s="225">
        <v>9.2140000000000022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166</v>
      </c>
      <c r="AU282" s="231" t="s">
        <v>81</v>
      </c>
      <c r="AV282" s="15" t="s">
        <v>160</v>
      </c>
      <c r="AW282" s="15" t="s">
        <v>33</v>
      </c>
      <c r="AX282" s="15" t="s">
        <v>79</v>
      </c>
      <c r="AY282" s="231" t="s">
        <v>152</v>
      </c>
    </row>
    <row r="283" spans="1:65" s="2" customFormat="1" ht="24.2" customHeight="1">
      <c r="A283" s="36"/>
      <c r="B283" s="37"/>
      <c r="C283" s="180" t="s">
        <v>324</v>
      </c>
      <c r="D283" s="180" t="s">
        <v>155</v>
      </c>
      <c r="E283" s="181" t="s">
        <v>928</v>
      </c>
      <c r="F283" s="182" t="s">
        <v>929</v>
      </c>
      <c r="G283" s="183" t="s">
        <v>270</v>
      </c>
      <c r="H283" s="184">
        <v>22.259</v>
      </c>
      <c r="I283" s="185"/>
      <c r="J283" s="186">
        <f>ROUND(I283*H283,2)</f>
        <v>0</v>
      </c>
      <c r="K283" s="182" t="s">
        <v>19</v>
      </c>
      <c r="L283" s="41"/>
      <c r="M283" s="187" t="s">
        <v>19</v>
      </c>
      <c r="N283" s="188" t="s">
        <v>43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1.8</v>
      </c>
      <c r="T283" s="190">
        <f>S283*H283</f>
        <v>40.066200000000002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160</v>
      </c>
      <c r="AT283" s="191" t="s">
        <v>155</v>
      </c>
      <c r="AU283" s="191" t="s">
        <v>81</v>
      </c>
      <c r="AY283" s="19" t="s">
        <v>152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79</v>
      </c>
      <c r="BK283" s="192">
        <f>ROUND(I283*H283,2)</f>
        <v>0</v>
      </c>
      <c r="BL283" s="19" t="s">
        <v>160</v>
      </c>
      <c r="BM283" s="191" t="s">
        <v>946</v>
      </c>
    </row>
    <row r="284" spans="1:65" s="2" customFormat="1" ht="29.25">
      <c r="A284" s="36"/>
      <c r="B284" s="37"/>
      <c r="C284" s="38"/>
      <c r="D284" s="193" t="s">
        <v>162</v>
      </c>
      <c r="E284" s="38"/>
      <c r="F284" s="194" t="s">
        <v>931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162</v>
      </c>
      <c r="AU284" s="19" t="s">
        <v>81</v>
      </c>
    </row>
    <row r="285" spans="1:65" s="13" customFormat="1" ht="22.5">
      <c r="B285" s="200"/>
      <c r="C285" s="201"/>
      <c r="D285" s="193" t="s">
        <v>166</v>
      </c>
      <c r="E285" s="202" t="s">
        <v>19</v>
      </c>
      <c r="F285" s="203" t="s">
        <v>947</v>
      </c>
      <c r="G285" s="201"/>
      <c r="H285" s="202" t="s">
        <v>19</v>
      </c>
      <c r="I285" s="204"/>
      <c r="J285" s="201"/>
      <c r="K285" s="201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166</v>
      </c>
      <c r="AU285" s="209" t="s">
        <v>81</v>
      </c>
      <c r="AV285" s="13" t="s">
        <v>79</v>
      </c>
      <c r="AW285" s="13" t="s">
        <v>33</v>
      </c>
      <c r="AX285" s="13" t="s">
        <v>72</v>
      </c>
      <c r="AY285" s="209" t="s">
        <v>152</v>
      </c>
    </row>
    <row r="286" spans="1:65" s="13" customFormat="1">
      <c r="B286" s="200"/>
      <c r="C286" s="201"/>
      <c r="D286" s="193" t="s">
        <v>166</v>
      </c>
      <c r="E286" s="202" t="s">
        <v>19</v>
      </c>
      <c r="F286" s="203" t="s">
        <v>948</v>
      </c>
      <c r="G286" s="201"/>
      <c r="H286" s="202" t="s">
        <v>19</v>
      </c>
      <c r="I286" s="204"/>
      <c r="J286" s="201"/>
      <c r="K286" s="201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166</v>
      </c>
      <c r="AU286" s="209" t="s">
        <v>81</v>
      </c>
      <c r="AV286" s="13" t="s">
        <v>79</v>
      </c>
      <c r="AW286" s="13" t="s">
        <v>33</v>
      </c>
      <c r="AX286" s="13" t="s">
        <v>72</v>
      </c>
      <c r="AY286" s="209" t="s">
        <v>152</v>
      </c>
    </row>
    <row r="287" spans="1:65" s="14" customFormat="1">
      <c r="B287" s="210"/>
      <c r="C287" s="211"/>
      <c r="D287" s="193" t="s">
        <v>166</v>
      </c>
      <c r="E287" s="212" t="s">
        <v>19</v>
      </c>
      <c r="F287" s="213" t="s">
        <v>949</v>
      </c>
      <c r="G287" s="211"/>
      <c r="H287" s="214">
        <v>1.4550000000000001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81</v>
      </c>
      <c r="AV287" s="14" t="s">
        <v>81</v>
      </c>
      <c r="AW287" s="14" t="s">
        <v>33</v>
      </c>
      <c r="AX287" s="14" t="s">
        <v>72</v>
      </c>
      <c r="AY287" s="220" t="s">
        <v>152</v>
      </c>
    </row>
    <row r="288" spans="1:65" s="14" customFormat="1">
      <c r="B288" s="210"/>
      <c r="C288" s="211"/>
      <c r="D288" s="193" t="s">
        <v>166</v>
      </c>
      <c r="E288" s="212" t="s">
        <v>19</v>
      </c>
      <c r="F288" s="213" t="s">
        <v>950</v>
      </c>
      <c r="G288" s="211"/>
      <c r="H288" s="214">
        <v>2.6219999999999999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166</v>
      </c>
      <c r="AU288" s="220" t="s">
        <v>81</v>
      </c>
      <c r="AV288" s="14" t="s">
        <v>81</v>
      </c>
      <c r="AW288" s="14" t="s">
        <v>33</v>
      </c>
      <c r="AX288" s="14" t="s">
        <v>72</v>
      </c>
      <c r="AY288" s="220" t="s">
        <v>152</v>
      </c>
    </row>
    <row r="289" spans="2:51" s="14" customFormat="1">
      <c r="B289" s="210"/>
      <c r="C289" s="211"/>
      <c r="D289" s="193" t="s">
        <v>166</v>
      </c>
      <c r="E289" s="212" t="s">
        <v>19</v>
      </c>
      <c r="F289" s="213" t="s">
        <v>951</v>
      </c>
      <c r="G289" s="211"/>
      <c r="H289" s="214">
        <v>1.9710000000000001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166</v>
      </c>
      <c r="AU289" s="220" t="s">
        <v>81</v>
      </c>
      <c r="AV289" s="14" t="s">
        <v>81</v>
      </c>
      <c r="AW289" s="14" t="s">
        <v>33</v>
      </c>
      <c r="AX289" s="14" t="s">
        <v>72</v>
      </c>
      <c r="AY289" s="220" t="s">
        <v>152</v>
      </c>
    </row>
    <row r="290" spans="2:51" s="14" customFormat="1">
      <c r="B290" s="210"/>
      <c r="C290" s="211"/>
      <c r="D290" s="193" t="s">
        <v>166</v>
      </c>
      <c r="E290" s="212" t="s">
        <v>19</v>
      </c>
      <c r="F290" s="213" t="s">
        <v>952</v>
      </c>
      <c r="G290" s="211"/>
      <c r="H290" s="214">
        <v>-1.496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166</v>
      </c>
      <c r="AU290" s="220" t="s">
        <v>81</v>
      </c>
      <c r="AV290" s="14" t="s">
        <v>81</v>
      </c>
      <c r="AW290" s="14" t="s">
        <v>33</v>
      </c>
      <c r="AX290" s="14" t="s">
        <v>72</v>
      </c>
      <c r="AY290" s="220" t="s">
        <v>152</v>
      </c>
    </row>
    <row r="291" spans="2:51" s="14" customFormat="1">
      <c r="B291" s="210"/>
      <c r="C291" s="211"/>
      <c r="D291" s="193" t="s">
        <v>166</v>
      </c>
      <c r="E291" s="212" t="s">
        <v>19</v>
      </c>
      <c r="F291" s="213" t="s">
        <v>953</v>
      </c>
      <c r="G291" s="211"/>
      <c r="H291" s="214">
        <v>4.2110000000000003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166</v>
      </c>
      <c r="AU291" s="220" t="s">
        <v>81</v>
      </c>
      <c r="AV291" s="14" t="s">
        <v>81</v>
      </c>
      <c r="AW291" s="14" t="s">
        <v>33</v>
      </c>
      <c r="AX291" s="14" t="s">
        <v>72</v>
      </c>
      <c r="AY291" s="220" t="s">
        <v>152</v>
      </c>
    </row>
    <row r="292" spans="2:51" s="14" customFormat="1">
      <c r="B292" s="210"/>
      <c r="C292" s="211"/>
      <c r="D292" s="193" t="s">
        <v>166</v>
      </c>
      <c r="E292" s="212" t="s">
        <v>19</v>
      </c>
      <c r="F292" s="213" t="s">
        <v>954</v>
      </c>
      <c r="G292" s="211"/>
      <c r="H292" s="214">
        <v>-1.583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166</v>
      </c>
      <c r="AU292" s="220" t="s">
        <v>81</v>
      </c>
      <c r="AV292" s="14" t="s">
        <v>81</v>
      </c>
      <c r="AW292" s="14" t="s">
        <v>33</v>
      </c>
      <c r="AX292" s="14" t="s">
        <v>72</v>
      </c>
      <c r="AY292" s="220" t="s">
        <v>152</v>
      </c>
    </row>
    <row r="293" spans="2:51" s="14" customFormat="1">
      <c r="B293" s="210"/>
      <c r="C293" s="211"/>
      <c r="D293" s="193" t="s">
        <v>166</v>
      </c>
      <c r="E293" s="212" t="s">
        <v>19</v>
      </c>
      <c r="F293" s="213" t="s">
        <v>955</v>
      </c>
      <c r="G293" s="211"/>
      <c r="H293" s="214">
        <v>0.92900000000000005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166</v>
      </c>
      <c r="AU293" s="220" t="s">
        <v>81</v>
      </c>
      <c r="AV293" s="14" t="s">
        <v>81</v>
      </c>
      <c r="AW293" s="14" t="s">
        <v>33</v>
      </c>
      <c r="AX293" s="14" t="s">
        <v>72</v>
      </c>
      <c r="AY293" s="220" t="s">
        <v>152</v>
      </c>
    </row>
    <row r="294" spans="2:51" s="14" customFormat="1">
      <c r="B294" s="210"/>
      <c r="C294" s="211"/>
      <c r="D294" s="193" t="s">
        <v>166</v>
      </c>
      <c r="E294" s="212" t="s">
        <v>19</v>
      </c>
      <c r="F294" s="213" t="s">
        <v>956</v>
      </c>
      <c r="G294" s="211"/>
      <c r="H294" s="214">
        <v>2.827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166</v>
      </c>
      <c r="AU294" s="220" t="s">
        <v>81</v>
      </c>
      <c r="AV294" s="14" t="s">
        <v>81</v>
      </c>
      <c r="AW294" s="14" t="s">
        <v>33</v>
      </c>
      <c r="AX294" s="14" t="s">
        <v>72</v>
      </c>
      <c r="AY294" s="220" t="s">
        <v>152</v>
      </c>
    </row>
    <row r="295" spans="2:51" s="14" customFormat="1">
      <c r="B295" s="210"/>
      <c r="C295" s="211"/>
      <c r="D295" s="193" t="s">
        <v>166</v>
      </c>
      <c r="E295" s="212" t="s">
        <v>19</v>
      </c>
      <c r="F295" s="213" t="s">
        <v>957</v>
      </c>
      <c r="G295" s="211"/>
      <c r="H295" s="214">
        <v>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166</v>
      </c>
      <c r="AU295" s="220" t="s">
        <v>81</v>
      </c>
      <c r="AV295" s="14" t="s">
        <v>81</v>
      </c>
      <c r="AW295" s="14" t="s">
        <v>33</v>
      </c>
      <c r="AX295" s="14" t="s">
        <v>72</v>
      </c>
      <c r="AY295" s="220" t="s">
        <v>152</v>
      </c>
    </row>
    <row r="296" spans="2:51" s="14" customFormat="1">
      <c r="B296" s="210"/>
      <c r="C296" s="211"/>
      <c r="D296" s="193" t="s">
        <v>166</v>
      </c>
      <c r="E296" s="212" t="s">
        <v>19</v>
      </c>
      <c r="F296" s="213" t="s">
        <v>958</v>
      </c>
      <c r="G296" s="211"/>
      <c r="H296" s="214">
        <v>-4.7050000000000001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166</v>
      </c>
      <c r="AU296" s="220" t="s">
        <v>81</v>
      </c>
      <c r="AV296" s="14" t="s">
        <v>81</v>
      </c>
      <c r="AW296" s="14" t="s">
        <v>33</v>
      </c>
      <c r="AX296" s="14" t="s">
        <v>72</v>
      </c>
      <c r="AY296" s="220" t="s">
        <v>152</v>
      </c>
    </row>
    <row r="297" spans="2:51" s="14" customFormat="1">
      <c r="B297" s="210"/>
      <c r="C297" s="211"/>
      <c r="D297" s="193" t="s">
        <v>166</v>
      </c>
      <c r="E297" s="212" t="s">
        <v>19</v>
      </c>
      <c r="F297" s="213" t="s">
        <v>959</v>
      </c>
      <c r="G297" s="211"/>
      <c r="H297" s="214">
        <v>3.2839999999999998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81</v>
      </c>
      <c r="AV297" s="14" t="s">
        <v>81</v>
      </c>
      <c r="AW297" s="14" t="s">
        <v>33</v>
      </c>
      <c r="AX297" s="14" t="s">
        <v>72</v>
      </c>
      <c r="AY297" s="220" t="s">
        <v>152</v>
      </c>
    </row>
    <row r="298" spans="2:51" s="14" customFormat="1">
      <c r="B298" s="210"/>
      <c r="C298" s="211"/>
      <c r="D298" s="193" t="s">
        <v>166</v>
      </c>
      <c r="E298" s="212" t="s">
        <v>19</v>
      </c>
      <c r="F298" s="213" t="s">
        <v>960</v>
      </c>
      <c r="G298" s="211"/>
      <c r="H298" s="214">
        <v>1.012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166</v>
      </c>
      <c r="AU298" s="220" t="s">
        <v>81</v>
      </c>
      <c r="AV298" s="14" t="s">
        <v>81</v>
      </c>
      <c r="AW298" s="14" t="s">
        <v>33</v>
      </c>
      <c r="AX298" s="14" t="s">
        <v>72</v>
      </c>
      <c r="AY298" s="220" t="s">
        <v>152</v>
      </c>
    </row>
    <row r="299" spans="2:51" s="14" customFormat="1">
      <c r="B299" s="210"/>
      <c r="C299" s="211"/>
      <c r="D299" s="193" t="s">
        <v>166</v>
      </c>
      <c r="E299" s="212" t="s">
        <v>19</v>
      </c>
      <c r="F299" s="213" t="s">
        <v>961</v>
      </c>
      <c r="G299" s="211"/>
      <c r="H299" s="214">
        <v>0.245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166</v>
      </c>
      <c r="AU299" s="220" t="s">
        <v>81</v>
      </c>
      <c r="AV299" s="14" t="s">
        <v>81</v>
      </c>
      <c r="AW299" s="14" t="s">
        <v>33</v>
      </c>
      <c r="AX299" s="14" t="s">
        <v>72</v>
      </c>
      <c r="AY299" s="220" t="s">
        <v>152</v>
      </c>
    </row>
    <row r="300" spans="2:51" s="13" customFormat="1">
      <c r="B300" s="200"/>
      <c r="C300" s="201"/>
      <c r="D300" s="193" t="s">
        <v>166</v>
      </c>
      <c r="E300" s="202" t="s">
        <v>19</v>
      </c>
      <c r="F300" s="203" t="s">
        <v>962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166</v>
      </c>
      <c r="AU300" s="209" t="s">
        <v>81</v>
      </c>
      <c r="AV300" s="13" t="s">
        <v>79</v>
      </c>
      <c r="AW300" s="13" t="s">
        <v>33</v>
      </c>
      <c r="AX300" s="13" t="s">
        <v>72</v>
      </c>
      <c r="AY300" s="209" t="s">
        <v>152</v>
      </c>
    </row>
    <row r="301" spans="2:51" s="14" customFormat="1">
      <c r="B301" s="210"/>
      <c r="C301" s="211"/>
      <c r="D301" s="193" t="s">
        <v>166</v>
      </c>
      <c r="E301" s="212" t="s">
        <v>19</v>
      </c>
      <c r="F301" s="213" t="s">
        <v>963</v>
      </c>
      <c r="G301" s="211"/>
      <c r="H301" s="214">
        <v>1.349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166</v>
      </c>
      <c r="AU301" s="220" t="s">
        <v>81</v>
      </c>
      <c r="AV301" s="14" t="s">
        <v>81</v>
      </c>
      <c r="AW301" s="14" t="s">
        <v>33</v>
      </c>
      <c r="AX301" s="14" t="s">
        <v>72</v>
      </c>
      <c r="AY301" s="220" t="s">
        <v>152</v>
      </c>
    </row>
    <row r="302" spans="2:51" s="14" customFormat="1">
      <c r="B302" s="210"/>
      <c r="C302" s="211"/>
      <c r="D302" s="193" t="s">
        <v>166</v>
      </c>
      <c r="E302" s="212" t="s">
        <v>19</v>
      </c>
      <c r="F302" s="213" t="s">
        <v>964</v>
      </c>
      <c r="G302" s="211"/>
      <c r="H302" s="214">
        <v>2.077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166</v>
      </c>
      <c r="AU302" s="220" t="s">
        <v>81</v>
      </c>
      <c r="AV302" s="14" t="s">
        <v>81</v>
      </c>
      <c r="AW302" s="14" t="s">
        <v>33</v>
      </c>
      <c r="AX302" s="14" t="s">
        <v>72</v>
      </c>
      <c r="AY302" s="220" t="s">
        <v>152</v>
      </c>
    </row>
    <row r="303" spans="2:51" s="14" customFormat="1">
      <c r="B303" s="210"/>
      <c r="C303" s="211"/>
      <c r="D303" s="193" t="s">
        <v>166</v>
      </c>
      <c r="E303" s="212" t="s">
        <v>19</v>
      </c>
      <c r="F303" s="213" t="s">
        <v>965</v>
      </c>
      <c r="G303" s="211"/>
      <c r="H303" s="214">
        <v>-1.5609999999999999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166</v>
      </c>
      <c r="AU303" s="220" t="s">
        <v>81</v>
      </c>
      <c r="AV303" s="14" t="s">
        <v>81</v>
      </c>
      <c r="AW303" s="14" t="s">
        <v>33</v>
      </c>
      <c r="AX303" s="14" t="s">
        <v>72</v>
      </c>
      <c r="AY303" s="220" t="s">
        <v>152</v>
      </c>
    </row>
    <row r="304" spans="2:51" s="14" customFormat="1">
      <c r="B304" s="210"/>
      <c r="C304" s="211"/>
      <c r="D304" s="193" t="s">
        <v>166</v>
      </c>
      <c r="E304" s="212" t="s">
        <v>19</v>
      </c>
      <c r="F304" s="213" t="s">
        <v>966</v>
      </c>
      <c r="G304" s="211"/>
      <c r="H304" s="214">
        <v>0.94899999999999995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166</v>
      </c>
      <c r="AU304" s="220" t="s">
        <v>81</v>
      </c>
      <c r="AV304" s="14" t="s">
        <v>81</v>
      </c>
      <c r="AW304" s="14" t="s">
        <v>33</v>
      </c>
      <c r="AX304" s="14" t="s">
        <v>72</v>
      </c>
      <c r="AY304" s="220" t="s">
        <v>152</v>
      </c>
    </row>
    <row r="305" spans="1:65" s="14" customFormat="1">
      <c r="B305" s="210"/>
      <c r="C305" s="211"/>
      <c r="D305" s="193" t="s">
        <v>166</v>
      </c>
      <c r="E305" s="212" t="s">
        <v>19</v>
      </c>
      <c r="F305" s="213" t="s">
        <v>967</v>
      </c>
      <c r="G305" s="211"/>
      <c r="H305" s="214">
        <v>1.4610000000000001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166</v>
      </c>
      <c r="AU305" s="220" t="s">
        <v>81</v>
      </c>
      <c r="AV305" s="14" t="s">
        <v>81</v>
      </c>
      <c r="AW305" s="14" t="s">
        <v>33</v>
      </c>
      <c r="AX305" s="14" t="s">
        <v>72</v>
      </c>
      <c r="AY305" s="220" t="s">
        <v>152</v>
      </c>
    </row>
    <row r="306" spans="1:65" s="14" customFormat="1">
      <c r="B306" s="210"/>
      <c r="C306" s="211"/>
      <c r="D306" s="193" t="s">
        <v>166</v>
      </c>
      <c r="E306" s="212" t="s">
        <v>19</v>
      </c>
      <c r="F306" s="213" t="s">
        <v>968</v>
      </c>
      <c r="G306" s="211"/>
      <c r="H306" s="214">
        <v>-1.3320000000000001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166</v>
      </c>
      <c r="AU306" s="220" t="s">
        <v>81</v>
      </c>
      <c r="AV306" s="14" t="s">
        <v>81</v>
      </c>
      <c r="AW306" s="14" t="s">
        <v>33</v>
      </c>
      <c r="AX306" s="14" t="s">
        <v>72</v>
      </c>
      <c r="AY306" s="220" t="s">
        <v>152</v>
      </c>
    </row>
    <row r="307" spans="1:65" s="14" customFormat="1">
      <c r="B307" s="210"/>
      <c r="C307" s="211"/>
      <c r="D307" s="193" t="s">
        <v>166</v>
      </c>
      <c r="E307" s="212" t="s">
        <v>19</v>
      </c>
      <c r="F307" s="213" t="s">
        <v>969</v>
      </c>
      <c r="G307" s="211"/>
      <c r="H307" s="214">
        <v>1.5840000000000001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166</v>
      </c>
      <c r="AU307" s="220" t="s">
        <v>81</v>
      </c>
      <c r="AV307" s="14" t="s">
        <v>81</v>
      </c>
      <c r="AW307" s="14" t="s">
        <v>33</v>
      </c>
      <c r="AX307" s="14" t="s">
        <v>72</v>
      </c>
      <c r="AY307" s="220" t="s">
        <v>152</v>
      </c>
    </row>
    <row r="308" spans="1:65" s="14" customFormat="1">
      <c r="B308" s="210"/>
      <c r="C308" s="211"/>
      <c r="D308" s="193" t="s">
        <v>166</v>
      </c>
      <c r="E308" s="212" t="s">
        <v>19</v>
      </c>
      <c r="F308" s="213" t="s">
        <v>970</v>
      </c>
      <c r="G308" s="211"/>
      <c r="H308" s="214">
        <v>2.1960000000000002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166</v>
      </c>
      <c r="AU308" s="220" t="s">
        <v>81</v>
      </c>
      <c r="AV308" s="14" t="s">
        <v>81</v>
      </c>
      <c r="AW308" s="14" t="s">
        <v>33</v>
      </c>
      <c r="AX308" s="14" t="s">
        <v>72</v>
      </c>
      <c r="AY308" s="220" t="s">
        <v>152</v>
      </c>
    </row>
    <row r="309" spans="1:65" s="14" customFormat="1">
      <c r="B309" s="210"/>
      <c r="C309" s="211"/>
      <c r="D309" s="193" t="s">
        <v>166</v>
      </c>
      <c r="E309" s="212" t="s">
        <v>19</v>
      </c>
      <c r="F309" s="213" t="s">
        <v>971</v>
      </c>
      <c r="G309" s="211"/>
      <c r="H309" s="214">
        <v>-1.236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166</v>
      </c>
      <c r="AU309" s="220" t="s">
        <v>81</v>
      </c>
      <c r="AV309" s="14" t="s">
        <v>81</v>
      </c>
      <c r="AW309" s="14" t="s">
        <v>33</v>
      </c>
      <c r="AX309" s="14" t="s">
        <v>72</v>
      </c>
      <c r="AY309" s="220" t="s">
        <v>152</v>
      </c>
    </row>
    <row r="310" spans="1:65" s="15" customFormat="1">
      <c r="B310" s="221"/>
      <c r="C310" s="222"/>
      <c r="D310" s="193" t="s">
        <v>166</v>
      </c>
      <c r="E310" s="223" t="s">
        <v>19</v>
      </c>
      <c r="F310" s="224" t="s">
        <v>175</v>
      </c>
      <c r="G310" s="222"/>
      <c r="H310" s="225">
        <v>22.259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166</v>
      </c>
      <c r="AU310" s="231" t="s">
        <v>81</v>
      </c>
      <c r="AV310" s="15" t="s">
        <v>160</v>
      </c>
      <c r="AW310" s="15" t="s">
        <v>33</v>
      </c>
      <c r="AX310" s="15" t="s">
        <v>79</v>
      </c>
      <c r="AY310" s="231" t="s">
        <v>152</v>
      </c>
    </row>
    <row r="311" spans="1:65" s="2" customFormat="1" ht="24.2" customHeight="1">
      <c r="A311" s="36"/>
      <c r="B311" s="37"/>
      <c r="C311" s="180" t="s">
        <v>8</v>
      </c>
      <c r="D311" s="180" t="s">
        <v>155</v>
      </c>
      <c r="E311" s="181" t="s">
        <v>972</v>
      </c>
      <c r="F311" s="182" t="s">
        <v>973</v>
      </c>
      <c r="G311" s="183" t="s">
        <v>270</v>
      </c>
      <c r="H311" s="184">
        <v>0.77800000000000002</v>
      </c>
      <c r="I311" s="185"/>
      <c r="J311" s="186">
        <f>ROUND(I311*H311,2)</f>
        <v>0</v>
      </c>
      <c r="K311" s="182" t="s">
        <v>159</v>
      </c>
      <c r="L311" s="41"/>
      <c r="M311" s="187" t="s">
        <v>19</v>
      </c>
      <c r="N311" s="188" t="s">
        <v>43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1.8</v>
      </c>
      <c r="T311" s="190">
        <f>S311*H311</f>
        <v>1.4004000000000001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160</v>
      </c>
      <c r="AT311" s="191" t="s">
        <v>155</v>
      </c>
      <c r="AU311" s="191" t="s">
        <v>81</v>
      </c>
      <c r="AY311" s="19" t="s">
        <v>152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79</v>
      </c>
      <c r="BK311" s="192">
        <f>ROUND(I311*H311,2)</f>
        <v>0</v>
      </c>
      <c r="BL311" s="19" t="s">
        <v>160</v>
      </c>
      <c r="BM311" s="191" t="s">
        <v>974</v>
      </c>
    </row>
    <row r="312" spans="1:65" s="2" customFormat="1" ht="29.25">
      <c r="A312" s="36"/>
      <c r="B312" s="37"/>
      <c r="C312" s="38"/>
      <c r="D312" s="193" t="s">
        <v>162</v>
      </c>
      <c r="E312" s="38"/>
      <c r="F312" s="194" t="s">
        <v>975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162</v>
      </c>
      <c r="AU312" s="19" t="s">
        <v>81</v>
      </c>
    </row>
    <row r="313" spans="1:65" s="2" customFormat="1">
      <c r="A313" s="36"/>
      <c r="B313" s="37"/>
      <c r="C313" s="38"/>
      <c r="D313" s="198" t="s">
        <v>164</v>
      </c>
      <c r="E313" s="38"/>
      <c r="F313" s="199" t="s">
        <v>976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164</v>
      </c>
      <c r="AU313" s="19" t="s">
        <v>81</v>
      </c>
    </row>
    <row r="314" spans="1:65" s="13" customFormat="1">
      <c r="B314" s="200"/>
      <c r="C314" s="201"/>
      <c r="D314" s="193" t="s">
        <v>166</v>
      </c>
      <c r="E314" s="202" t="s">
        <v>19</v>
      </c>
      <c r="F314" s="203" t="s">
        <v>181</v>
      </c>
      <c r="G314" s="201"/>
      <c r="H314" s="202" t="s">
        <v>19</v>
      </c>
      <c r="I314" s="204"/>
      <c r="J314" s="201"/>
      <c r="K314" s="201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166</v>
      </c>
      <c r="AU314" s="209" t="s">
        <v>81</v>
      </c>
      <c r="AV314" s="13" t="s">
        <v>79</v>
      </c>
      <c r="AW314" s="13" t="s">
        <v>33</v>
      </c>
      <c r="AX314" s="13" t="s">
        <v>72</v>
      </c>
      <c r="AY314" s="209" t="s">
        <v>152</v>
      </c>
    </row>
    <row r="315" spans="1:65" s="14" customFormat="1">
      <c r="B315" s="210"/>
      <c r="C315" s="211"/>
      <c r="D315" s="193" t="s">
        <v>166</v>
      </c>
      <c r="E315" s="212" t="s">
        <v>19</v>
      </c>
      <c r="F315" s="213" t="s">
        <v>977</v>
      </c>
      <c r="G315" s="211"/>
      <c r="H315" s="214">
        <v>1.86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166</v>
      </c>
      <c r="AU315" s="220" t="s">
        <v>81</v>
      </c>
      <c r="AV315" s="14" t="s">
        <v>81</v>
      </c>
      <c r="AW315" s="14" t="s">
        <v>33</v>
      </c>
      <c r="AX315" s="14" t="s">
        <v>72</v>
      </c>
      <c r="AY315" s="220" t="s">
        <v>152</v>
      </c>
    </row>
    <row r="316" spans="1:65" s="14" customFormat="1">
      <c r="B316" s="210"/>
      <c r="C316" s="211"/>
      <c r="D316" s="193" t="s">
        <v>166</v>
      </c>
      <c r="E316" s="212" t="s">
        <v>19</v>
      </c>
      <c r="F316" s="213" t="s">
        <v>978</v>
      </c>
      <c r="G316" s="211"/>
      <c r="H316" s="214">
        <v>-1.0820000000000001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81</v>
      </c>
      <c r="AV316" s="14" t="s">
        <v>81</v>
      </c>
      <c r="AW316" s="14" t="s">
        <v>33</v>
      </c>
      <c r="AX316" s="14" t="s">
        <v>72</v>
      </c>
      <c r="AY316" s="220" t="s">
        <v>152</v>
      </c>
    </row>
    <row r="317" spans="1:65" s="15" customFormat="1">
      <c r="B317" s="221"/>
      <c r="C317" s="222"/>
      <c r="D317" s="193" t="s">
        <v>166</v>
      </c>
      <c r="E317" s="223" t="s">
        <v>19</v>
      </c>
      <c r="F317" s="224" t="s">
        <v>175</v>
      </c>
      <c r="G317" s="222"/>
      <c r="H317" s="225">
        <v>0.77800000000000002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166</v>
      </c>
      <c r="AU317" s="231" t="s">
        <v>81</v>
      </c>
      <c r="AV317" s="15" t="s">
        <v>160</v>
      </c>
      <c r="AW317" s="15" t="s">
        <v>33</v>
      </c>
      <c r="AX317" s="15" t="s">
        <v>79</v>
      </c>
      <c r="AY317" s="231" t="s">
        <v>152</v>
      </c>
    </row>
    <row r="318" spans="1:65" s="2" customFormat="1" ht="24.2" customHeight="1">
      <c r="A318" s="36"/>
      <c r="B318" s="37"/>
      <c r="C318" s="180" t="s">
        <v>336</v>
      </c>
      <c r="D318" s="180" t="s">
        <v>155</v>
      </c>
      <c r="E318" s="181" t="s">
        <v>979</v>
      </c>
      <c r="F318" s="182" t="s">
        <v>980</v>
      </c>
      <c r="G318" s="183" t="s">
        <v>270</v>
      </c>
      <c r="H318" s="184">
        <v>4.0330000000000004</v>
      </c>
      <c r="I318" s="185"/>
      <c r="J318" s="186">
        <f>ROUND(I318*H318,2)</f>
        <v>0</v>
      </c>
      <c r="K318" s="182" t="s">
        <v>159</v>
      </c>
      <c r="L318" s="41"/>
      <c r="M318" s="187" t="s">
        <v>19</v>
      </c>
      <c r="N318" s="188" t="s">
        <v>43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1.8</v>
      </c>
      <c r="T318" s="190">
        <f>S318*H318</f>
        <v>7.2594000000000012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160</v>
      </c>
      <c r="AT318" s="191" t="s">
        <v>155</v>
      </c>
      <c r="AU318" s="191" t="s">
        <v>81</v>
      </c>
      <c r="AY318" s="19" t="s">
        <v>152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79</v>
      </c>
      <c r="BK318" s="192">
        <f>ROUND(I318*H318,2)</f>
        <v>0</v>
      </c>
      <c r="BL318" s="19" t="s">
        <v>160</v>
      </c>
      <c r="BM318" s="191" t="s">
        <v>981</v>
      </c>
    </row>
    <row r="319" spans="1:65" s="2" customFormat="1" ht="29.25">
      <c r="A319" s="36"/>
      <c r="B319" s="37"/>
      <c r="C319" s="38"/>
      <c r="D319" s="193" t="s">
        <v>162</v>
      </c>
      <c r="E319" s="38"/>
      <c r="F319" s="194" t="s">
        <v>982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162</v>
      </c>
      <c r="AU319" s="19" t="s">
        <v>81</v>
      </c>
    </row>
    <row r="320" spans="1:65" s="2" customFormat="1">
      <c r="A320" s="36"/>
      <c r="B320" s="37"/>
      <c r="C320" s="38"/>
      <c r="D320" s="198" t="s">
        <v>164</v>
      </c>
      <c r="E320" s="38"/>
      <c r="F320" s="199" t="s">
        <v>983</v>
      </c>
      <c r="G320" s="38"/>
      <c r="H320" s="38"/>
      <c r="I320" s="195"/>
      <c r="J320" s="38"/>
      <c r="K320" s="38"/>
      <c r="L320" s="41"/>
      <c r="M320" s="196"/>
      <c r="N320" s="197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164</v>
      </c>
      <c r="AU320" s="19" t="s">
        <v>81</v>
      </c>
    </row>
    <row r="321" spans="1:65" s="13" customFormat="1">
      <c r="B321" s="200"/>
      <c r="C321" s="201"/>
      <c r="D321" s="193" t="s">
        <v>166</v>
      </c>
      <c r="E321" s="202" t="s">
        <v>19</v>
      </c>
      <c r="F321" s="203" t="s">
        <v>215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166</v>
      </c>
      <c r="AU321" s="209" t="s">
        <v>81</v>
      </c>
      <c r="AV321" s="13" t="s">
        <v>79</v>
      </c>
      <c r="AW321" s="13" t="s">
        <v>33</v>
      </c>
      <c r="AX321" s="13" t="s">
        <v>72</v>
      </c>
      <c r="AY321" s="209" t="s">
        <v>152</v>
      </c>
    </row>
    <row r="322" spans="1:65" s="14" customFormat="1">
      <c r="B322" s="210"/>
      <c r="C322" s="211"/>
      <c r="D322" s="193" t="s">
        <v>166</v>
      </c>
      <c r="E322" s="212" t="s">
        <v>19</v>
      </c>
      <c r="F322" s="213" t="s">
        <v>984</v>
      </c>
      <c r="G322" s="211"/>
      <c r="H322" s="214">
        <v>2.645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166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152</v>
      </c>
    </row>
    <row r="323" spans="1:65" s="14" customFormat="1">
      <c r="B323" s="210"/>
      <c r="C323" s="211"/>
      <c r="D323" s="193" t="s">
        <v>166</v>
      </c>
      <c r="E323" s="212" t="s">
        <v>19</v>
      </c>
      <c r="F323" s="213" t="s">
        <v>985</v>
      </c>
      <c r="G323" s="211"/>
      <c r="H323" s="214">
        <v>-1.125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166</v>
      </c>
      <c r="AU323" s="220" t="s">
        <v>81</v>
      </c>
      <c r="AV323" s="14" t="s">
        <v>81</v>
      </c>
      <c r="AW323" s="14" t="s">
        <v>33</v>
      </c>
      <c r="AX323" s="14" t="s">
        <v>72</v>
      </c>
      <c r="AY323" s="220" t="s">
        <v>152</v>
      </c>
    </row>
    <row r="324" spans="1:65" s="13" customFormat="1">
      <c r="B324" s="200"/>
      <c r="C324" s="201"/>
      <c r="D324" s="193" t="s">
        <v>166</v>
      </c>
      <c r="E324" s="202" t="s">
        <v>19</v>
      </c>
      <c r="F324" s="203" t="s">
        <v>186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166</v>
      </c>
      <c r="AU324" s="209" t="s">
        <v>81</v>
      </c>
      <c r="AV324" s="13" t="s">
        <v>79</v>
      </c>
      <c r="AW324" s="13" t="s">
        <v>33</v>
      </c>
      <c r="AX324" s="13" t="s">
        <v>72</v>
      </c>
      <c r="AY324" s="209" t="s">
        <v>152</v>
      </c>
    </row>
    <row r="325" spans="1:65" s="14" customFormat="1">
      <c r="B325" s="210"/>
      <c r="C325" s="211"/>
      <c r="D325" s="193" t="s">
        <v>166</v>
      </c>
      <c r="E325" s="212" t="s">
        <v>19</v>
      </c>
      <c r="F325" s="213" t="s">
        <v>986</v>
      </c>
      <c r="G325" s="211"/>
      <c r="H325" s="214">
        <v>2.1709999999999998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166</v>
      </c>
      <c r="AU325" s="220" t="s">
        <v>81</v>
      </c>
      <c r="AV325" s="14" t="s">
        <v>81</v>
      </c>
      <c r="AW325" s="14" t="s">
        <v>33</v>
      </c>
      <c r="AX325" s="14" t="s">
        <v>72</v>
      </c>
      <c r="AY325" s="220" t="s">
        <v>152</v>
      </c>
    </row>
    <row r="326" spans="1:65" s="14" customFormat="1">
      <c r="B326" s="210"/>
      <c r="C326" s="211"/>
      <c r="D326" s="193" t="s">
        <v>166</v>
      </c>
      <c r="E326" s="212" t="s">
        <v>19</v>
      </c>
      <c r="F326" s="213" t="s">
        <v>987</v>
      </c>
      <c r="G326" s="211"/>
      <c r="H326" s="214">
        <v>-1.123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81</v>
      </c>
      <c r="AV326" s="14" t="s">
        <v>81</v>
      </c>
      <c r="AW326" s="14" t="s">
        <v>33</v>
      </c>
      <c r="AX326" s="14" t="s">
        <v>72</v>
      </c>
      <c r="AY326" s="220" t="s">
        <v>152</v>
      </c>
    </row>
    <row r="327" spans="1:65" s="13" customFormat="1">
      <c r="B327" s="200"/>
      <c r="C327" s="201"/>
      <c r="D327" s="193" t="s">
        <v>166</v>
      </c>
      <c r="E327" s="202" t="s">
        <v>19</v>
      </c>
      <c r="F327" s="203" t="s">
        <v>167</v>
      </c>
      <c r="G327" s="201"/>
      <c r="H327" s="202" t="s">
        <v>19</v>
      </c>
      <c r="I327" s="204"/>
      <c r="J327" s="201"/>
      <c r="K327" s="201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166</v>
      </c>
      <c r="AU327" s="209" t="s">
        <v>81</v>
      </c>
      <c r="AV327" s="13" t="s">
        <v>79</v>
      </c>
      <c r="AW327" s="13" t="s">
        <v>33</v>
      </c>
      <c r="AX327" s="13" t="s">
        <v>72</v>
      </c>
      <c r="AY327" s="209" t="s">
        <v>152</v>
      </c>
    </row>
    <row r="328" spans="1:65" s="14" customFormat="1">
      <c r="B328" s="210"/>
      <c r="C328" s="211"/>
      <c r="D328" s="193" t="s">
        <v>166</v>
      </c>
      <c r="E328" s="212" t="s">
        <v>19</v>
      </c>
      <c r="F328" s="213" t="s">
        <v>988</v>
      </c>
      <c r="G328" s="211"/>
      <c r="H328" s="214">
        <v>2.1709999999999998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166</v>
      </c>
      <c r="AU328" s="220" t="s">
        <v>81</v>
      </c>
      <c r="AV328" s="14" t="s">
        <v>81</v>
      </c>
      <c r="AW328" s="14" t="s">
        <v>33</v>
      </c>
      <c r="AX328" s="14" t="s">
        <v>72</v>
      </c>
      <c r="AY328" s="220" t="s">
        <v>152</v>
      </c>
    </row>
    <row r="329" spans="1:65" s="14" customFormat="1">
      <c r="B329" s="210"/>
      <c r="C329" s="211"/>
      <c r="D329" s="193" t="s">
        <v>166</v>
      </c>
      <c r="E329" s="212" t="s">
        <v>19</v>
      </c>
      <c r="F329" s="213" t="s">
        <v>989</v>
      </c>
      <c r="G329" s="211"/>
      <c r="H329" s="214">
        <v>-1.373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166</v>
      </c>
      <c r="AU329" s="220" t="s">
        <v>81</v>
      </c>
      <c r="AV329" s="14" t="s">
        <v>81</v>
      </c>
      <c r="AW329" s="14" t="s">
        <v>33</v>
      </c>
      <c r="AX329" s="14" t="s">
        <v>72</v>
      </c>
      <c r="AY329" s="220" t="s">
        <v>152</v>
      </c>
    </row>
    <row r="330" spans="1:65" s="13" customFormat="1">
      <c r="B330" s="200"/>
      <c r="C330" s="201"/>
      <c r="D330" s="193" t="s">
        <v>166</v>
      </c>
      <c r="E330" s="202" t="s">
        <v>19</v>
      </c>
      <c r="F330" s="203" t="s">
        <v>171</v>
      </c>
      <c r="G330" s="201"/>
      <c r="H330" s="202" t="s">
        <v>19</v>
      </c>
      <c r="I330" s="204"/>
      <c r="J330" s="201"/>
      <c r="K330" s="201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166</v>
      </c>
      <c r="AU330" s="209" t="s">
        <v>81</v>
      </c>
      <c r="AV330" s="13" t="s">
        <v>79</v>
      </c>
      <c r="AW330" s="13" t="s">
        <v>33</v>
      </c>
      <c r="AX330" s="13" t="s">
        <v>72</v>
      </c>
      <c r="AY330" s="209" t="s">
        <v>152</v>
      </c>
    </row>
    <row r="331" spans="1:65" s="14" customFormat="1">
      <c r="B331" s="210"/>
      <c r="C331" s="211"/>
      <c r="D331" s="193" t="s">
        <v>166</v>
      </c>
      <c r="E331" s="212" t="s">
        <v>19</v>
      </c>
      <c r="F331" s="213" t="s">
        <v>990</v>
      </c>
      <c r="G331" s="211"/>
      <c r="H331" s="214">
        <v>2.028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81</v>
      </c>
      <c r="AV331" s="14" t="s">
        <v>81</v>
      </c>
      <c r="AW331" s="14" t="s">
        <v>33</v>
      </c>
      <c r="AX331" s="14" t="s">
        <v>72</v>
      </c>
      <c r="AY331" s="220" t="s">
        <v>152</v>
      </c>
    </row>
    <row r="332" spans="1:65" s="14" customFormat="1">
      <c r="B332" s="210"/>
      <c r="C332" s="211"/>
      <c r="D332" s="193" t="s">
        <v>166</v>
      </c>
      <c r="E332" s="212" t="s">
        <v>19</v>
      </c>
      <c r="F332" s="213" t="s">
        <v>991</v>
      </c>
      <c r="G332" s="211"/>
      <c r="H332" s="214">
        <v>-1.361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81</v>
      </c>
      <c r="AV332" s="14" t="s">
        <v>81</v>
      </c>
      <c r="AW332" s="14" t="s">
        <v>33</v>
      </c>
      <c r="AX332" s="14" t="s">
        <v>72</v>
      </c>
      <c r="AY332" s="220" t="s">
        <v>152</v>
      </c>
    </row>
    <row r="333" spans="1:65" s="15" customFormat="1">
      <c r="B333" s="221"/>
      <c r="C333" s="222"/>
      <c r="D333" s="193" t="s">
        <v>166</v>
      </c>
      <c r="E333" s="223" t="s">
        <v>19</v>
      </c>
      <c r="F333" s="224" t="s">
        <v>175</v>
      </c>
      <c r="G333" s="222"/>
      <c r="H333" s="225">
        <v>4.0329999999999986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81</v>
      </c>
      <c r="AV333" s="15" t="s">
        <v>160</v>
      </c>
      <c r="AW333" s="15" t="s">
        <v>33</v>
      </c>
      <c r="AX333" s="15" t="s">
        <v>79</v>
      </c>
      <c r="AY333" s="231" t="s">
        <v>152</v>
      </c>
    </row>
    <row r="334" spans="1:65" s="2" customFormat="1" ht="24.2" customHeight="1">
      <c r="A334" s="36"/>
      <c r="B334" s="37"/>
      <c r="C334" s="180" t="s">
        <v>343</v>
      </c>
      <c r="D334" s="180" t="s">
        <v>155</v>
      </c>
      <c r="E334" s="181" t="s">
        <v>992</v>
      </c>
      <c r="F334" s="182" t="s">
        <v>993</v>
      </c>
      <c r="G334" s="183" t="s">
        <v>270</v>
      </c>
      <c r="H334" s="184">
        <v>40.652999999999999</v>
      </c>
      <c r="I334" s="185"/>
      <c r="J334" s="186">
        <f>ROUND(I334*H334,2)</f>
        <v>0</v>
      </c>
      <c r="K334" s="182" t="s">
        <v>159</v>
      </c>
      <c r="L334" s="41"/>
      <c r="M334" s="187" t="s">
        <v>19</v>
      </c>
      <c r="N334" s="188" t="s">
        <v>43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1.8</v>
      </c>
      <c r="T334" s="190">
        <f>S334*H334</f>
        <v>73.175399999999996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160</v>
      </c>
      <c r="AT334" s="191" t="s">
        <v>155</v>
      </c>
      <c r="AU334" s="191" t="s">
        <v>81</v>
      </c>
      <c r="AY334" s="19" t="s">
        <v>152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79</v>
      </c>
      <c r="BK334" s="192">
        <f>ROUND(I334*H334,2)</f>
        <v>0</v>
      </c>
      <c r="BL334" s="19" t="s">
        <v>160</v>
      </c>
      <c r="BM334" s="191" t="s">
        <v>994</v>
      </c>
    </row>
    <row r="335" spans="1:65" s="2" customFormat="1" ht="29.25">
      <c r="A335" s="36"/>
      <c r="B335" s="37"/>
      <c r="C335" s="38"/>
      <c r="D335" s="193" t="s">
        <v>162</v>
      </c>
      <c r="E335" s="38"/>
      <c r="F335" s="194" t="s">
        <v>995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162</v>
      </c>
      <c r="AU335" s="19" t="s">
        <v>81</v>
      </c>
    </row>
    <row r="336" spans="1:65" s="2" customFormat="1">
      <c r="A336" s="36"/>
      <c r="B336" s="37"/>
      <c r="C336" s="38"/>
      <c r="D336" s="198" t="s">
        <v>164</v>
      </c>
      <c r="E336" s="38"/>
      <c r="F336" s="199" t="s">
        <v>996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164</v>
      </c>
      <c r="AU336" s="19" t="s">
        <v>81</v>
      </c>
    </row>
    <row r="337" spans="2:51" s="13" customFormat="1">
      <c r="B337" s="200"/>
      <c r="C337" s="201"/>
      <c r="D337" s="193" t="s">
        <v>166</v>
      </c>
      <c r="E337" s="202" t="s">
        <v>19</v>
      </c>
      <c r="F337" s="203" t="s">
        <v>186</v>
      </c>
      <c r="G337" s="201"/>
      <c r="H337" s="202" t="s">
        <v>19</v>
      </c>
      <c r="I337" s="204"/>
      <c r="J337" s="201"/>
      <c r="K337" s="201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166</v>
      </c>
      <c r="AU337" s="209" t="s">
        <v>81</v>
      </c>
      <c r="AV337" s="13" t="s">
        <v>79</v>
      </c>
      <c r="AW337" s="13" t="s">
        <v>33</v>
      </c>
      <c r="AX337" s="13" t="s">
        <v>72</v>
      </c>
      <c r="AY337" s="209" t="s">
        <v>152</v>
      </c>
    </row>
    <row r="338" spans="2:51" s="14" customFormat="1">
      <c r="B338" s="210"/>
      <c r="C338" s="211"/>
      <c r="D338" s="193" t="s">
        <v>166</v>
      </c>
      <c r="E338" s="212" t="s">
        <v>19</v>
      </c>
      <c r="F338" s="213" t="s">
        <v>997</v>
      </c>
      <c r="G338" s="211"/>
      <c r="H338" s="214">
        <v>13.553000000000001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166</v>
      </c>
      <c r="AU338" s="220" t="s">
        <v>81</v>
      </c>
      <c r="AV338" s="14" t="s">
        <v>81</v>
      </c>
      <c r="AW338" s="14" t="s">
        <v>33</v>
      </c>
      <c r="AX338" s="14" t="s">
        <v>72</v>
      </c>
      <c r="AY338" s="220" t="s">
        <v>152</v>
      </c>
    </row>
    <row r="339" spans="2:51" s="14" customFormat="1">
      <c r="B339" s="210"/>
      <c r="C339" s="211"/>
      <c r="D339" s="193" t="s">
        <v>166</v>
      </c>
      <c r="E339" s="212" t="s">
        <v>19</v>
      </c>
      <c r="F339" s="213" t="s">
        <v>998</v>
      </c>
      <c r="G339" s="211"/>
      <c r="H339" s="214">
        <v>-7.9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166</v>
      </c>
      <c r="AU339" s="220" t="s">
        <v>81</v>
      </c>
      <c r="AV339" s="14" t="s">
        <v>81</v>
      </c>
      <c r="AW339" s="14" t="s">
        <v>33</v>
      </c>
      <c r="AX339" s="14" t="s">
        <v>72</v>
      </c>
      <c r="AY339" s="220" t="s">
        <v>152</v>
      </c>
    </row>
    <row r="340" spans="2:51" s="14" customFormat="1">
      <c r="B340" s="210"/>
      <c r="C340" s="211"/>
      <c r="D340" s="193" t="s">
        <v>166</v>
      </c>
      <c r="E340" s="212" t="s">
        <v>19</v>
      </c>
      <c r="F340" s="213" t="s">
        <v>999</v>
      </c>
      <c r="G340" s="211"/>
      <c r="H340" s="214">
        <v>8.6129999999999995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81</v>
      </c>
      <c r="AV340" s="14" t="s">
        <v>81</v>
      </c>
      <c r="AW340" s="14" t="s">
        <v>33</v>
      </c>
      <c r="AX340" s="14" t="s">
        <v>72</v>
      </c>
      <c r="AY340" s="220" t="s">
        <v>152</v>
      </c>
    </row>
    <row r="341" spans="2:51" s="14" customFormat="1">
      <c r="B341" s="210"/>
      <c r="C341" s="211"/>
      <c r="D341" s="193" t="s">
        <v>166</v>
      </c>
      <c r="E341" s="212" t="s">
        <v>19</v>
      </c>
      <c r="F341" s="213" t="s">
        <v>1000</v>
      </c>
      <c r="G341" s="211"/>
      <c r="H341" s="214">
        <v>-4.8120000000000003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81</v>
      </c>
      <c r="AV341" s="14" t="s">
        <v>81</v>
      </c>
      <c r="AW341" s="14" t="s">
        <v>33</v>
      </c>
      <c r="AX341" s="14" t="s">
        <v>72</v>
      </c>
      <c r="AY341" s="220" t="s">
        <v>152</v>
      </c>
    </row>
    <row r="342" spans="2:51" s="14" customFormat="1">
      <c r="B342" s="210"/>
      <c r="C342" s="211"/>
      <c r="D342" s="193" t="s">
        <v>166</v>
      </c>
      <c r="E342" s="212" t="s">
        <v>19</v>
      </c>
      <c r="F342" s="213" t="s">
        <v>1001</v>
      </c>
      <c r="G342" s="211"/>
      <c r="H342" s="214">
        <v>2.4060000000000001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166</v>
      </c>
      <c r="AU342" s="220" t="s">
        <v>81</v>
      </c>
      <c r="AV342" s="14" t="s">
        <v>81</v>
      </c>
      <c r="AW342" s="14" t="s">
        <v>33</v>
      </c>
      <c r="AX342" s="14" t="s">
        <v>72</v>
      </c>
      <c r="AY342" s="220" t="s">
        <v>152</v>
      </c>
    </row>
    <row r="343" spans="2:51" s="14" customFormat="1">
      <c r="B343" s="210"/>
      <c r="C343" s="211"/>
      <c r="D343" s="193" t="s">
        <v>166</v>
      </c>
      <c r="E343" s="212" t="s">
        <v>19</v>
      </c>
      <c r="F343" s="213" t="s">
        <v>1002</v>
      </c>
      <c r="G343" s="211"/>
      <c r="H343" s="214">
        <v>-1.5920000000000001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166</v>
      </c>
      <c r="AU343" s="220" t="s">
        <v>81</v>
      </c>
      <c r="AV343" s="14" t="s">
        <v>81</v>
      </c>
      <c r="AW343" s="14" t="s">
        <v>33</v>
      </c>
      <c r="AX343" s="14" t="s">
        <v>72</v>
      </c>
      <c r="AY343" s="220" t="s">
        <v>152</v>
      </c>
    </row>
    <row r="344" spans="2:51" s="13" customFormat="1">
      <c r="B344" s="200"/>
      <c r="C344" s="201"/>
      <c r="D344" s="193" t="s">
        <v>166</v>
      </c>
      <c r="E344" s="202" t="s">
        <v>19</v>
      </c>
      <c r="F344" s="203" t="s">
        <v>167</v>
      </c>
      <c r="G344" s="201"/>
      <c r="H344" s="202" t="s">
        <v>19</v>
      </c>
      <c r="I344" s="204"/>
      <c r="J344" s="201"/>
      <c r="K344" s="201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166</v>
      </c>
      <c r="AU344" s="209" t="s">
        <v>81</v>
      </c>
      <c r="AV344" s="13" t="s">
        <v>79</v>
      </c>
      <c r="AW344" s="13" t="s">
        <v>33</v>
      </c>
      <c r="AX344" s="13" t="s">
        <v>72</v>
      </c>
      <c r="AY344" s="209" t="s">
        <v>152</v>
      </c>
    </row>
    <row r="345" spans="2:51" s="14" customFormat="1">
      <c r="B345" s="210"/>
      <c r="C345" s="211"/>
      <c r="D345" s="193" t="s">
        <v>166</v>
      </c>
      <c r="E345" s="212" t="s">
        <v>19</v>
      </c>
      <c r="F345" s="213" t="s">
        <v>1003</v>
      </c>
      <c r="G345" s="211"/>
      <c r="H345" s="214">
        <v>27.521999999999998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166</v>
      </c>
      <c r="AU345" s="220" t="s">
        <v>81</v>
      </c>
      <c r="AV345" s="14" t="s">
        <v>81</v>
      </c>
      <c r="AW345" s="14" t="s">
        <v>33</v>
      </c>
      <c r="AX345" s="14" t="s">
        <v>72</v>
      </c>
      <c r="AY345" s="220" t="s">
        <v>152</v>
      </c>
    </row>
    <row r="346" spans="2:51" s="14" customFormat="1">
      <c r="B346" s="210"/>
      <c r="C346" s="211"/>
      <c r="D346" s="193" t="s">
        <v>166</v>
      </c>
      <c r="E346" s="212" t="s">
        <v>19</v>
      </c>
      <c r="F346" s="213" t="s">
        <v>1004</v>
      </c>
      <c r="G346" s="211"/>
      <c r="H346" s="214">
        <v>-15.755000000000001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166</v>
      </c>
      <c r="AU346" s="220" t="s">
        <v>81</v>
      </c>
      <c r="AV346" s="14" t="s">
        <v>81</v>
      </c>
      <c r="AW346" s="14" t="s">
        <v>33</v>
      </c>
      <c r="AX346" s="14" t="s">
        <v>72</v>
      </c>
      <c r="AY346" s="220" t="s">
        <v>152</v>
      </c>
    </row>
    <row r="347" spans="2:51" s="14" customFormat="1">
      <c r="B347" s="210"/>
      <c r="C347" s="211"/>
      <c r="D347" s="193" t="s">
        <v>166</v>
      </c>
      <c r="E347" s="212" t="s">
        <v>19</v>
      </c>
      <c r="F347" s="213" t="s">
        <v>1005</v>
      </c>
      <c r="G347" s="211"/>
      <c r="H347" s="214">
        <v>11.484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166</v>
      </c>
      <c r="AU347" s="220" t="s">
        <v>81</v>
      </c>
      <c r="AV347" s="14" t="s">
        <v>81</v>
      </c>
      <c r="AW347" s="14" t="s">
        <v>33</v>
      </c>
      <c r="AX347" s="14" t="s">
        <v>72</v>
      </c>
      <c r="AY347" s="220" t="s">
        <v>152</v>
      </c>
    </row>
    <row r="348" spans="2:51" s="14" customFormat="1">
      <c r="B348" s="210"/>
      <c r="C348" s="211"/>
      <c r="D348" s="193" t="s">
        <v>166</v>
      </c>
      <c r="E348" s="212" t="s">
        <v>19</v>
      </c>
      <c r="F348" s="213" t="s">
        <v>1006</v>
      </c>
      <c r="G348" s="211"/>
      <c r="H348" s="214">
        <v>-6.36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166</v>
      </c>
      <c r="AU348" s="220" t="s">
        <v>81</v>
      </c>
      <c r="AV348" s="14" t="s">
        <v>81</v>
      </c>
      <c r="AW348" s="14" t="s">
        <v>33</v>
      </c>
      <c r="AX348" s="14" t="s">
        <v>72</v>
      </c>
      <c r="AY348" s="220" t="s">
        <v>152</v>
      </c>
    </row>
    <row r="349" spans="2:51" s="14" customFormat="1">
      <c r="B349" s="210"/>
      <c r="C349" s="211"/>
      <c r="D349" s="193" t="s">
        <v>166</v>
      </c>
      <c r="E349" s="212" t="s">
        <v>19</v>
      </c>
      <c r="F349" s="213" t="s">
        <v>1007</v>
      </c>
      <c r="G349" s="211"/>
      <c r="H349" s="214">
        <v>2.37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166</v>
      </c>
      <c r="AU349" s="220" t="s">
        <v>81</v>
      </c>
      <c r="AV349" s="14" t="s">
        <v>81</v>
      </c>
      <c r="AW349" s="14" t="s">
        <v>33</v>
      </c>
      <c r="AX349" s="14" t="s">
        <v>72</v>
      </c>
      <c r="AY349" s="220" t="s">
        <v>152</v>
      </c>
    </row>
    <row r="350" spans="2:51" s="14" customFormat="1">
      <c r="B350" s="210"/>
      <c r="C350" s="211"/>
      <c r="D350" s="193" t="s">
        <v>166</v>
      </c>
      <c r="E350" s="212" t="s">
        <v>19</v>
      </c>
      <c r="F350" s="213" t="s">
        <v>945</v>
      </c>
      <c r="G350" s="211"/>
      <c r="H350" s="214">
        <v>-1.575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166</v>
      </c>
      <c r="AU350" s="220" t="s">
        <v>81</v>
      </c>
      <c r="AV350" s="14" t="s">
        <v>81</v>
      </c>
      <c r="AW350" s="14" t="s">
        <v>33</v>
      </c>
      <c r="AX350" s="14" t="s">
        <v>72</v>
      </c>
      <c r="AY350" s="220" t="s">
        <v>152</v>
      </c>
    </row>
    <row r="351" spans="2:51" s="13" customFormat="1">
      <c r="B351" s="200"/>
      <c r="C351" s="201"/>
      <c r="D351" s="193" t="s">
        <v>166</v>
      </c>
      <c r="E351" s="202" t="s">
        <v>19</v>
      </c>
      <c r="F351" s="203" t="s">
        <v>171</v>
      </c>
      <c r="G351" s="201"/>
      <c r="H351" s="202" t="s">
        <v>19</v>
      </c>
      <c r="I351" s="204"/>
      <c r="J351" s="201"/>
      <c r="K351" s="201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166</v>
      </c>
      <c r="AU351" s="209" t="s">
        <v>81</v>
      </c>
      <c r="AV351" s="13" t="s">
        <v>79</v>
      </c>
      <c r="AW351" s="13" t="s">
        <v>33</v>
      </c>
      <c r="AX351" s="13" t="s">
        <v>72</v>
      </c>
      <c r="AY351" s="209" t="s">
        <v>152</v>
      </c>
    </row>
    <row r="352" spans="2:51" s="14" customFormat="1">
      <c r="B352" s="210"/>
      <c r="C352" s="211"/>
      <c r="D352" s="193" t="s">
        <v>166</v>
      </c>
      <c r="E352" s="212" t="s">
        <v>19</v>
      </c>
      <c r="F352" s="213" t="s">
        <v>1008</v>
      </c>
      <c r="G352" s="211"/>
      <c r="H352" s="214">
        <v>17.981000000000002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166</v>
      </c>
      <c r="AU352" s="220" t="s">
        <v>81</v>
      </c>
      <c r="AV352" s="14" t="s">
        <v>81</v>
      </c>
      <c r="AW352" s="14" t="s">
        <v>33</v>
      </c>
      <c r="AX352" s="14" t="s">
        <v>72</v>
      </c>
      <c r="AY352" s="220" t="s">
        <v>152</v>
      </c>
    </row>
    <row r="353" spans="1:65" s="14" customFormat="1">
      <c r="B353" s="210"/>
      <c r="C353" s="211"/>
      <c r="D353" s="193" t="s">
        <v>166</v>
      </c>
      <c r="E353" s="212" t="s">
        <v>19</v>
      </c>
      <c r="F353" s="213" t="s">
        <v>1009</v>
      </c>
      <c r="G353" s="211"/>
      <c r="H353" s="214">
        <v>-11.384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166</v>
      </c>
      <c r="AU353" s="220" t="s">
        <v>81</v>
      </c>
      <c r="AV353" s="14" t="s">
        <v>81</v>
      </c>
      <c r="AW353" s="14" t="s">
        <v>33</v>
      </c>
      <c r="AX353" s="14" t="s">
        <v>72</v>
      </c>
      <c r="AY353" s="220" t="s">
        <v>152</v>
      </c>
    </row>
    <row r="354" spans="1:65" s="14" customFormat="1">
      <c r="B354" s="210"/>
      <c r="C354" s="211"/>
      <c r="D354" s="193" t="s">
        <v>166</v>
      </c>
      <c r="E354" s="212" t="s">
        <v>19</v>
      </c>
      <c r="F354" s="213" t="s">
        <v>1010</v>
      </c>
      <c r="G354" s="211"/>
      <c r="H354" s="214">
        <v>13.398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166</v>
      </c>
      <c r="AU354" s="220" t="s">
        <v>81</v>
      </c>
      <c r="AV354" s="14" t="s">
        <v>81</v>
      </c>
      <c r="AW354" s="14" t="s">
        <v>33</v>
      </c>
      <c r="AX354" s="14" t="s">
        <v>72</v>
      </c>
      <c r="AY354" s="220" t="s">
        <v>152</v>
      </c>
    </row>
    <row r="355" spans="1:65" s="14" customFormat="1">
      <c r="B355" s="210"/>
      <c r="C355" s="211"/>
      <c r="D355" s="193" t="s">
        <v>166</v>
      </c>
      <c r="E355" s="212" t="s">
        <v>19</v>
      </c>
      <c r="F355" s="213" t="s">
        <v>1011</v>
      </c>
      <c r="G355" s="211"/>
      <c r="H355" s="214">
        <v>-7.9130000000000003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81</v>
      </c>
      <c r="AV355" s="14" t="s">
        <v>81</v>
      </c>
      <c r="AW355" s="14" t="s">
        <v>33</v>
      </c>
      <c r="AX355" s="14" t="s">
        <v>72</v>
      </c>
      <c r="AY355" s="220" t="s">
        <v>152</v>
      </c>
    </row>
    <row r="356" spans="1:65" s="14" customFormat="1">
      <c r="B356" s="210"/>
      <c r="C356" s="211"/>
      <c r="D356" s="193" t="s">
        <v>166</v>
      </c>
      <c r="E356" s="212" t="s">
        <v>19</v>
      </c>
      <c r="F356" s="213" t="s">
        <v>1012</v>
      </c>
      <c r="G356" s="211"/>
      <c r="H356" s="214">
        <v>2.1779999999999999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166</v>
      </c>
      <c r="AU356" s="220" t="s">
        <v>81</v>
      </c>
      <c r="AV356" s="14" t="s">
        <v>81</v>
      </c>
      <c r="AW356" s="14" t="s">
        <v>33</v>
      </c>
      <c r="AX356" s="14" t="s">
        <v>72</v>
      </c>
      <c r="AY356" s="220" t="s">
        <v>152</v>
      </c>
    </row>
    <row r="357" spans="1:65" s="14" customFormat="1">
      <c r="B357" s="210"/>
      <c r="C357" s="211"/>
      <c r="D357" s="193" t="s">
        <v>166</v>
      </c>
      <c r="E357" s="212" t="s">
        <v>19</v>
      </c>
      <c r="F357" s="213" t="s">
        <v>1013</v>
      </c>
      <c r="G357" s="211"/>
      <c r="H357" s="214">
        <v>-1.5609999999999999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166</v>
      </c>
      <c r="AU357" s="220" t="s">
        <v>81</v>
      </c>
      <c r="AV357" s="14" t="s">
        <v>81</v>
      </c>
      <c r="AW357" s="14" t="s">
        <v>33</v>
      </c>
      <c r="AX357" s="14" t="s">
        <v>72</v>
      </c>
      <c r="AY357" s="220" t="s">
        <v>152</v>
      </c>
    </row>
    <row r="358" spans="1:65" s="15" customFormat="1">
      <c r="B358" s="221"/>
      <c r="C358" s="222"/>
      <c r="D358" s="193" t="s">
        <v>166</v>
      </c>
      <c r="E358" s="223" t="s">
        <v>19</v>
      </c>
      <c r="F358" s="224" t="s">
        <v>175</v>
      </c>
      <c r="G358" s="222"/>
      <c r="H358" s="225">
        <v>40.652999999999999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166</v>
      </c>
      <c r="AU358" s="231" t="s">
        <v>81</v>
      </c>
      <c r="AV358" s="15" t="s">
        <v>160</v>
      </c>
      <c r="AW358" s="15" t="s">
        <v>33</v>
      </c>
      <c r="AX358" s="15" t="s">
        <v>79</v>
      </c>
      <c r="AY358" s="231" t="s">
        <v>152</v>
      </c>
    </row>
    <row r="359" spans="1:65" s="2" customFormat="1" ht="24.2" customHeight="1">
      <c r="A359" s="36"/>
      <c r="B359" s="37"/>
      <c r="C359" s="180" t="s">
        <v>351</v>
      </c>
      <c r="D359" s="180" t="s">
        <v>155</v>
      </c>
      <c r="E359" s="181" t="s">
        <v>1014</v>
      </c>
      <c r="F359" s="182" t="s">
        <v>1015</v>
      </c>
      <c r="G359" s="183" t="s">
        <v>239</v>
      </c>
      <c r="H359" s="184">
        <v>155.76</v>
      </c>
      <c r="I359" s="185"/>
      <c r="J359" s="186">
        <f>ROUND(I359*H359,2)</f>
        <v>0</v>
      </c>
      <c r="K359" s="182" t="s">
        <v>159</v>
      </c>
      <c r="L359" s="41"/>
      <c r="M359" s="187" t="s">
        <v>19</v>
      </c>
      <c r="N359" s="188" t="s">
        <v>43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0.04</v>
      </c>
      <c r="T359" s="190">
        <f>S359*H359</f>
        <v>6.2303999999999995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160</v>
      </c>
      <c r="AT359" s="191" t="s">
        <v>155</v>
      </c>
      <c r="AU359" s="191" t="s">
        <v>81</v>
      </c>
      <c r="AY359" s="19" t="s">
        <v>152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79</v>
      </c>
      <c r="BK359" s="192">
        <f>ROUND(I359*H359,2)</f>
        <v>0</v>
      </c>
      <c r="BL359" s="19" t="s">
        <v>160</v>
      </c>
      <c r="BM359" s="191" t="s">
        <v>1016</v>
      </c>
    </row>
    <row r="360" spans="1:65" s="2" customFormat="1" ht="19.5">
      <c r="A360" s="36"/>
      <c r="B360" s="37"/>
      <c r="C360" s="38"/>
      <c r="D360" s="193" t="s">
        <v>162</v>
      </c>
      <c r="E360" s="38"/>
      <c r="F360" s="194" t="s">
        <v>1017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162</v>
      </c>
      <c r="AU360" s="19" t="s">
        <v>81</v>
      </c>
    </row>
    <row r="361" spans="1:65" s="2" customFormat="1">
      <c r="A361" s="36"/>
      <c r="B361" s="37"/>
      <c r="C361" s="38"/>
      <c r="D361" s="198" t="s">
        <v>164</v>
      </c>
      <c r="E361" s="38"/>
      <c r="F361" s="199" t="s">
        <v>1018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164</v>
      </c>
      <c r="AU361" s="19" t="s">
        <v>81</v>
      </c>
    </row>
    <row r="362" spans="1:65" s="13" customFormat="1" ht="22.5">
      <c r="B362" s="200"/>
      <c r="C362" s="201"/>
      <c r="D362" s="193" t="s">
        <v>166</v>
      </c>
      <c r="E362" s="202" t="s">
        <v>19</v>
      </c>
      <c r="F362" s="203" t="s">
        <v>947</v>
      </c>
      <c r="G362" s="201"/>
      <c r="H362" s="202" t="s">
        <v>19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166</v>
      </c>
      <c r="AU362" s="209" t="s">
        <v>81</v>
      </c>
      <c r="AV362" s="13" t="s">
        <v>79</v>
      </c>
      <c r="AW362" s="13" t="s">
        <v>33</v>
      </c>
      <c r="AX362" s="13" t="s">
        <v>72</v>
      </c>
      <c r="AY362" s="209" t="s">
        <v>152</v>
      </c>
    </row>
    <row r="363" spans="1:65" s="13" customFormat="1">
      <c r="B363" s="200"/>
      <c r="C363" s="201"/>
      <c r="D363" s="193" t="s">
        <v>166</v>
      </c>
      <c r="E363" s="202" t="s">
        <v>19</v>
      </c>
      <c r="F363" s="203" t="s">
        <v>181</v>
      </c>
      <c r="G363" s="201"/>
      <c r="H363" s="202" t="s">
        <v>19</v>
      </c>
      <c r="I363" s="204"/>
      <c r="J363" s="201"/>
      <c r="K363" s="201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166</v>
      </c>
      <c r="AU363" s="209" t="s">
        <v>81</v>
      </c>
      <c r="AV363" s="13" t="s">
        <v>79</v>
      </c>
      <c r="AW363" s="13" t="s">
        <v>33</v>
      </c>
      <c r="AX363" s="13" t="s">
        <v>72</v>
      </c>
      <c r="AY363" s="209" t="s">
        <v>152</v>
      </c>
    </row>
    <row r="364" spans="1:65" s="14" customFormat="1">
      <c r="B364" s="210"/>
      <c r="C364" s="211"/>
      <c r="D364" s="193" t="s">
        <v>166</v>
      </c>
      <c r="E364" s="212" t="s">
        <v>19</v>
      </c>
      <c r="F364" s="213" t="s">
        <v>1019</v>
      </c>
      <c r="G364" s="211"/>
      <c r="H364" s="214">
        <v>42.48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166</v>
      </c>
      <c r="AU364" s="220" t="s">
        <v>81</v>
      </c>
      <c r="AV364" s="14" t="s">
        <v>81</v>
      </c>
      <c r="AW364" s="14" t="s">
        <v>33</v>
      </c>
      <c r="AX364" s="14" t="s">
        <v>72</v>
      </c>
      <c r="AY364" s="220" t="s">
        <v>152</v>
      </c>
    </row>
    <row r="365" spans="1:65" s="14" customFormat="1">
      <c r="B365" s="210"/>
      <c r="C365" s="211"/>
      <c r="D365" s="193" t="s">
        <v>166</v>
      </c>
      <c r="E365" s="212" t="s">
        <v>19</v>
      </c>
      <c r="F365" s="213" t="s">
        <v>1020</v>
      </c>
      <c r="G365" s="211"/>
      <c r="H365" s="214">
        <v>14.16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166</v>
      </c>
      <c r="AU365" s="220" t="s">
        <v>81</v>
      </c>
      <c r="AV365" s="14" t="s">
        <v>81</v>
      </c>
      <c r="AW365" s="14" t="s">
        <v>33</v>
      </c>
      <c r="AX365" s="14" t="s">
        <v>72</v>
      </c>
      <c r="AY365" s="220" t="s">
        <v>152</v>
      </c>
    </row>
    <row r="366" spans="1:65" s="14" customFormat="1">
      <c r="B366" s="210"/>
      <c r="C366" s="211"/>
      <c r="D366" s="193" t="s">
        <v>166</v>
      </c>
      <c r="E366" s="212" t="s">
        <v>19</v>
      </c>
      <c r="F366" s="213" t="s">
        <v>1021</v>
      </c>
      <c r="G366" s="211"/>
      <c r="H366" s="214">
        <v>56.64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166</v>
      </c>
      <c r="AU366" s="220" t="s">
        <v>81</v>
      </c>
      <c r="AV366" s="14" t="s">
        <v>81</v>
      </c>
      <c r="AW366" s="14" t="s">
        <v>33</v>
      </c>
      <c r="AX366" s="14" t="s">
        <v>72</v>
      </c>
      <c r="AY366" s="220" t="s">
        <v>152</v>
      </c>
    </row>
    <row r="367" spans="1:65" s="14" customFormat="1">
      <c r="B367" s="210"/>
      <c r="C367" s="211"/>
      <c r="D367" s="193" t="s">
        <v>166</v>
      </c>
      <c r="E367" s="212" t="s">
        <v>19</v>
      </c>
      <c r="F367" s="213" t="s">
        <v>1022</v>
      </c>
      <c r="G367" s="211"/>
      <c r="H367" s="214">
        <v>14.16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166</v>
      </c>
      <c r="AU367" s="220" t="s">
        <v>81</v>
      </c>
      <c r="AV367" s="14" t="s">
        <v>81</v>
      </c>
      <c r="AW367" s="14" t="s">
        <v>33</v>
      </c>
      <c r="AX367" s="14" t="s">
        <v>72</v>
      </c>
      <c r="AY367" s="220" t="s">
        <v>152</v>
      </c>
    </row>
    <row r="368" spans="1:65" s="13" customFormat="1">
      <c r="B368" s="200"/>
      <c r="C368" s="201"/>
      <c r="D368" s="193" t="s">
        <v>166</v>
      </c>
      <c r="E368" s="202" t="s">
        <v>19</v>
      </c>
      <c r="F368" s="203" t="s">
        <v>186</v>
      </c>
      <c r="G368" s="201"/>
      <c r="H368" s="202" t="s">
        <v>19</v>
      </c>
      <c r="I368" s="204"/>
      <c r="J368" s="201"/>
      <c r="K368" s="201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166</v>
      </c>
      <c r="AU368" s="209" t="s">
        <v>81</v>
      </c>
      <c r="AV368" s="13" t="s">
        <v>79</v>
      </c>
      <c r="AW368" s="13" t="s">
        <v>33</v>
      </c>
      <c r="AX368" s="13" t="s">
        <v>72</v>
      </c>
      <c r="AY368" s="209" t="s">
        <v>152</v>
      </c>
    </row>
    <row r="369" spans="1:65" s="14" customFormat="1">
      <c r="B369" s="210"/>
      <c r="C369" s="211"/>
      <c r="D369" s="193" t="s">
        <v>166</v>
      </c>
      <c r="E369" s="212" t="s">
        <v>19</v>
      </c>
      <c r="F369" s="213" t="s">
        <v>1023</v>
      </c>
      <c r="G369" s="211"/>
      <c r="H369" s="214">
        <v>14.16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166</v>
      </c>
      <c r="AU369" s="220" t="s">
        <v>81</v>
      </c>
      <c r="AV369" s="14" t="s">
        <v>81</v>
      </c>
      <c r="AW369" s="14" t="s">
        <v>33</v>
      </c>
      <c r="AX369" s="14" t="s">
        <v>72</v>
      </c>
      <c r="AY369" s="220" t="s">
        <v>152</v>
      </c>
    </row>
    <row r="370" spans="1:65" s="14" customFormat="1">
      <c r="B370" s="210"/>
      <c r="C370" s="211"/>
      <c r="D370" s="193" t="s">
        <v>166</v>
      </c>
      <c r="E370" s="212" t="s">
        <v>19</v>
      </c>
      <c r="F370" s="213" t="s">
        <v>1020</v>
      </c>
      <c r="G370" s="211"/>
      <c r="H370" s="214">
        <v>14.16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166</v>
      </c>
      <c r="AU370" s="220" t="s">
        <v>81</v>
      </c>
      <c r="AV370" s="14" t="s">
        <v>81</v>
      </c>
      <c r="AW370" s="14" t="s">
        <v>33</v>
      </c>
      <c r="AX370" s="14" t="s">
        <v>72</v>
      </c>
      <c r="AY370" s="220" t="s">
        <v>152</v>
      </c>
    </row>
    <row r="371" spans="1:65" s="15" customFormat="1">
      <c r="B371" s="221"/>
      <c r="C371" s="222"/>
      <c r="D371" s="193" t="s">
        <v>166</v>
      </c>
      <c r="E371" s="223" t="s">
        <v>19</v>
      </c>
      <c r="F371" s="224" t="s">
        <v>175</v>
      </c>
      <c r="G371" s="222"/>
      <c r="H371" s="225">
        <v>155.76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166</v>
      </c>
      <c r="AU371" s="231" t="s">
        <v>81</v>
      </c>
      <c r="AV371" s="15" t="s">
        <v>160</v>
      </c>
      <c r="AW371" s="15" t="s">
        <v>33</v>
      </c>
      <c r="AX371" s="15" t="s">
        <v>79</v>
      </c>
      <c r="AY371" s="231" t="s">
        <v>152</v>
      </c>
    </row>
    <row r="372" spans="1:65" s="2" customFormat="1" ht="24.2" customHeight="1">
      <c r="A372" s="36"/>
      <c r="B372" s="37"/>
      <c r="C372" s="180" t="s">
        <v>361</v>
      </c>
      <c r="D372" s="180" t="s">
        <v>155</v>
      </c>
      <c r="E372" s="181" t="s">
        <v>1024</v>
      </c>
      <c r="F372" s="182" t="s">
        <v>1025</v>
      </c>
      <c r="G372" s="183" t="s">
        <v>239</v>
      </c>
      <c r="H372" s="184">
        <v>14.16</v>
      </c>
      <c r="I372" s="185"/>
      <c r="J372" s="186">
        <f>ROUND(I372*H372,2)</f>
        <v>0</v>
      </c>
      <c r="K372" s="182" t="s">
        <v>159</v>
      </c>
      <c r="L372" s="41"/>
      <c r="M372" s="187" t="s">
        <v>19</v>
      </c>
      <c r="N372" s="188" t="s">
        <v>43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5.3999999999999999E-2</v>
      </c>
      <c r="T372" s="190">
        <f>S372*H372</f>
        <v>0.76463999999999999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160</v>
      </c>
      <c r="AT372" s="191" t="s">
        <v>155</v>
      </c>
      <c r="AU372" s="191" t="s">
        <v>81</v>
      </c>
      <c r="AY372" s="19" t="s">
        <v>152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79</v>
      </c>
      <c r="BK372" s="192">
        <f>ROUND(I372*H372,2)</f>
        <v>0</v>
      </c>
      <c r="BL372" s="19" t="s">
        <v>160</v>
      </c>
      <c r="BM372" s="191" t="s">
        <v>1026</v>
      </c>
    </row>
    <row r="373" spans="1:65" s="2" customFormat="1" ht="19.5">
      <c r="A373" s="36"/>
      <c r="B373" s="37"/>
      <c r="C373" s="38"/>
      <c r="D373" s="193" t="s">
        <v>162</v>
      </c>
      <c r="E373" s="38"/>
      <c r="F373" s="194" t="s">
        <v>1027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162</v>
      </c>
      <c r="AU373" s="19" t="s">
        <v>81</v>
      </c>
    </row>
    <row r="374" spans="1:65" s="2" customFormat="1">
      <c r="A374" s="36"/>
      <c r="B374" s="37"/>
      <c r="C374" s="38"/>
      <c r="D374" s="198" t="s">
        <v>164</v>
      </c>
      <c r="E374" s="38"/>
      <c r="F374" s="199" t="s">
        <v>1028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164</v>
      </c>
      <c r="AU374" s="19" t="s">
        <v>81</v>
      </c>
    </row>
    <row r="375" spans="1:65" s="13" customFormat="1" ht="22.5">
      <c r="B375" s="200"/>
      <c r="C375" s="201"/>
      <c r="D375" s="193" t="s">
        <v>166</v>
      </c>
      <c r="E375" s="202" t="s">
        <v>19</v>
      </c>
      <c r="F375" s="203" t="s">
        <v>947</v>
      </c>
      <c r="G375" s="201"/>
      <c r="H375" s="202" t="s">
        <v>19</v>
      </c>
      <c r="I375" s="204"/>
      <c r="J375" s="201"/>
      <c r="K375" s="201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166</v>
      </c>
      <c r="AU375" s="209" t="s">
        <v>81</v>
      </c>
      <c r="AV375" s="13" t="s">
        <v>79</v>
      </c>
      <c r="AW375" s="13" t="s">
        <v>33</v>
      </c>
      <c r="AX375" s="13" t="s">
        <v>72</v>
      </c>
      <c r="AY375" s="209" t="s">
        <v>152</v>
      </c>
    </row>
    <row r="376" spans="1:65" s="13" customFormat="1">
      <c r="B376" s="200"/>
      <c r="C376" s="201"/>
      <c r="D376" s="193" t="s">
        <v>166</v>
      </c>
      <c r="E376" s="202" t="s">
        <v>19</v>
      </c>
      <c r="F376" s="203" t="s">
        <v>186</v>
      </c>
      <c r="G376" s="201"/>
      <c r="H376" s="202" t="s">
        <v>19</v>
      </c>
      <c r="I376" s="204"/>
      <c r="J376" s="201"/>
      <c r="K376" s="201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166</v>
      </c>
      <c r="AU376" s="209" t="s">
        <v>81</v>
      </c>
      <c r="AV376" s="13" t="s">
        <v>79</v>
      </c>
      <c r="AW376" s="13" t="s">
        <v>33</v>
      </c>
      <c r="AX376" s="13" t="s">
        <v>72</v>
      </c>
      <c r="AY376" s="209" t="s">
        <v>152</v>
      </c>
    </row>
    <row r="377" spans="1:65" s="14" customFormat="1">
      <c r="B377" s="210"/>
      <c r="C377" s="211"/>
      <c r="D377" s="193" t="s">
        <v>166</v>
      </c>
      <c r="E377" s="212" t="s">
        <v>19</v>
      </c>
      <c r="F377" s="213" t="s">
        <v>1029</v>
      </c>
      <c r="G377" s="211"/>
      <c r="H377" s="214">
        <v>14.16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166</v>
      </c>
      <c r="AU377" s="220" t="s">
        <v>81</v>
      </c>
      <c r="AV377" s="14" t="s">
        <v>81</v>
      </c>
      <c r="AW377" s="14" t="s">
        <v>33</v>
      </c>
      <c r="AX377" s="14" t="s">
        <v>79</v>
      </c>
      <c r="AY377" s="220" t="s">
        <v>152</v>
      </c>
    </row>
    <row r="378" spans="1:65" s="2" customFormat="1" ht="24.2" customHeight="1">
      <c r="A378" s="36"/>
      <c r="B378" s="37"/>
      <c r="C378" s="180" t="s">
        <v>368</v>
      </c>
      <c r="D378" s="180" t="s">
        <v>155</v>
      </c>
      <c r="E378" s="181" t="s">
        <v>1030</v>
      </c>
      <c r="F378" s="182" t="s">
        <v>1031</v>
      </c>
      <c r="G378" s="183" t="s">
        <v>239</v>
      </c>
      <c r="H378" s="184">
        <v>309.37</v>
      </c>
      <c r="I378" s="185"/>
      <c r="J378" s="186">
        <f>ROUND(I378*H378,2)</f>
        <v>0</v>
      </c>
      <c r="K378" s="182" t="s">
        <v>159</v>
      </c>
      <c r="L378" s="41"/>
      <c r="M378" s="187" t="s">
        <v>19</v>
      </c>
      <c r="N378" s="188" t="s">
        <v>43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4.2000000000000003E-2</v>
      </c>
      <c r="T378" s="190">
        <f>S378*H378</f>
        <v>12.993540000000001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160</v>
      </c>
      <c r="AT378" s="191" t="s">
        <v>155</v>
      </c>
      <c r="AU378" s="191" t="s">
        <v>81</v>
      </c>
      <c r="AY378" s="19" t="s">
        <v>152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79</v>
      </c>
      <c r="BK378" s="192">
        <f>ROUND(I378*H378,2)</f>
        <v>0</v>
      </c>
      <c r="BL378" s="19" t="s">
        <v>160</v>
      </c>
      <c r="BM378" s="191" t="s">
        <v>1032</v>
      </c>
    </row>
    <row r="379" spans="1:65" s="2" customFormat="1" ht="29.25">
      <c r="A379" s="36"/>
      <c r="B379" s="37"/>
      <c r="C379" s="38"/>
      <c r="D379" s="193" t="s">
        <v>162</v>
      </c>
      <c r="E379" s="38"/>
      <c r="F379" s="194" t="s">
        <v>1033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162</v>
      </c>
      <c r="AU379" s="19" t="s">
        <v>81</v>
      </c>
    </row>
    <row r="380" spans="1:65" s="2" customFormat="1">
      <c r="A380" s="36"/>
      <c r="B380" s="37"/>
      <c r="C380" s="38"/>
      <c r="D380" s="198" t="s">
        <v>164</v>
      </c>
      <c r="E380" s="38"/>
      <c r="F380" s="199" t="s">
        <v>1034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164</v>
      </c>
      <c r="AU380" s="19" t="s">
        <v>81</v>
      </c>
    </row>
    <row r="381" spans="1:65" s="13" customFormat="1">
      <c r="B381" s="200"/>
      <c r="C381" s="201"/>
      <c r="D381" s="193" t="s">
        <v>166</v>
      </c>
      <c r="E381" s="202" t="s">
        <v>19</v>
      </c>
      <c r="F381" s="203" t="s">
        <v>215</v>
      </c>
      <c r="G381" s="201"/>
      <c r="H381" s="202" t="s">
        <v>19</v>
      </c>
      <c r="I381" s="204"/>
      <c r="J381" s="201"/>
      <c r="K381" s="201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166</v>
      </c>
      <c r="AU381" s="209" t="s">
        <v>81</v>
      </c>
      <c r="AV381" s="13" t="s">
        <v>79</v>
      </c>
      <c r="AW381" s="13" t="s">
        <v>33</v>
      </c>
      <c r="AX381" s="13" t="s">
        <v>72</v>
      </c>
      <c r="AY381" s="209" t="s">
        <v>152</v>
      </c>
    </row>
    <row r="382" spans="1:65" s="14" customFormat="1">
      <c r="B382" s="210"/>
      <c r="C382" s="211"/>
      <c r="D382" s="193" t="s">
        <v>166</v>
      </c>
      <c r="E382" s="212" t="s">
        <v>19</v>
      </c>
      <c r="F382" s="213" t="s">
        <v>1035</v>
      </c>
      <c r="G382" s="211"/>
      <c r="H382" s="214">
        <v>16.11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166</v>
      </c>
      <c r="AU382" s="220" t="s">
        <v>81</v>
      </c>
      <c r="AV382" s="14" t="s">
        <v>81</v>
      </c>
      <c r="AW382" s="14" t="s">
        <v>33</v>
      </c>
      <c r="AX382" s="14" t="s">
        <v>72</v>
      </c>
      <c r="AY382" s="220" t="s">
        <v>152</v>
      </c>
    </row>
    <row r="383" spans="1:65" s="13" customFormat="1">
      <c r="B383" s="200"/>
      <c r="C383" s="201"/>
      <c r="D383" s="193" t="s">
        <v>166</v>
      </c>
      <c r="E383" s="202" t="s">
        <v>19</v>
      </c>
      <c r="F383" s="203" t="s">
        <v>181</v>
      </c>
      <c r="G383" s="201"/>
      <c r="H383" s="202" t="s">
        <v>19</v>
      </c>
      <c r="I383" s="204"/>
      <c r="J383" s="201"/>
      <c r="K383" s="201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166</v>
      </c>
      <c r="AU383" s="209" t="s">
        <v>81</v>
      </c>
      <c r="AV383" s="13" t="s">
        <v>79</v>
      </c>
      <c r="AW383" s="13" t="s">
        <v>33</v>
      </c>
      <c r="AX383" s="13" t="s">
        <v>72</v>
      </c>
      <c r="AY383" s="209" t="s">
        <v>152</v>
      </c>
    </row>
    <row r="384" spans="1:65" s="14" customFormat="1">
      <c r="B384" s="210"/>
      <c r="C384" s="211"/>
      <c r="D384" s="193" t="s">
        <v>166</v>
      </c>
      <c r="E384" s="212" t="s">
        <v>19</v>
      </c>
      <c r="F384" s="213" t="s">
        <v>1036</v>
      </c>
      <c r="G384" s="211"/>
      <c r="H384" s="214">
        <v>11.2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166</v>
      </c>
      <c r="AU384" s="220" t="s">
        <v>81</v>
      </c>
      <c r="AV384" s="14" t="s">
        <v>81</v>
      </c>
      <c r="AW384" s="14" t="s">
        <v>33</v>
      </c>
      <c r="AX384" s="14" t="s">
        <v>72</v>
      </c>
      <c r="AY384" s="220" t="s">
        <v>152</v>
      </c>
    </row>
    <row r="385" spans="2:51" s="13" customFormat="1">
      <c r="B385" s="200"/>
      <c r="C385" s="201"/>
      <c r="D385" s="193" t="s">
        <v>166</v>
      </c>
      <c r="E385" s="202" t="s">
        <v>19</v>
      </c>
      <c r="F385" s="203" t="s">
        <v>186</v>
      </c>
      <c r="G385" s="201"/>
      <c r="H385" s="202" t="s">
        <v>19</v>
      </c>
      <c r="I385" s="204"/>
      <c r="J385" s="201"/>
      <c r="K385" s="201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166</v>
      </c>
      <c r="AU385" s="209" t="s">
        <v>81</v>
      </c>
      <c r="AV385" s="13" t="s">
        <v>79</v>
      </c>
      <c r="AW385" s="13" t="s">
        <v>33</v>
      </c>
      <c r="AX385" s="13" t="s">
        <v>72</v>
      </c>
      <c r="AY385" s="209" t="s">
        <v>152</v>
      </c>
    </row>
    <row r="386" spans="2:51" s="14" customFormat="1">
      <c r="B386" s="210"/>
      <c r="C386" s="211"/>
      <c r="D386" s="193" t="s">
        <v>166</v>
      </c>
      <c r="E386" s="212" t="s">
        <v>19</v>
      </c>
      <c r="F386" s="213" t="s">
        <v>1037</v>
      </c>
      <c r="G386" s="211"/>
      <c r="H386" s="214">
        <v>8.52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166</v>
      </c>
      <c r="AU386" s="220" t="s">
        <v>81</v>
      </c>
      <c r="AV386" s="14" t="s">
        <v>81</v>
      </c>
      <c r="AW386" s="14" t="s">
        <v>33</v>
      </c>
      <c r="AX386" s="14" t="s">
        <v>72</v>
      </c>
      <c r="AY386" s="220" t="s">
        <v>152</v>
      </c>
    </row>
    <row r="387" spans="2:51" s="14" customFormat="1">
      <c r="B387" s="210"/>
      <c r="C387" s="211"/>
      <c r="D387" s="193" t="s">
        <v>166</v>
      </c>
      <c r="E387" s="212" t="s">
        <v>19</v>
      </c>
      <c r="F387" s="213" t="s">
        <v>1038</v>
      </c>
      <c r="G387" s="211"/>
      <c r="H387" s="214">
        <v>20.399999999999999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166</v>
      </c>
      <c r="AU387" s="220" t="s">
        <v>81</v>
      </c>
      <c r="AV387" s="14" t="s">
        <v>81</v>
      </c>
      <c r="AW387" s="14" t="s">
        <v>33</v>
      </c>
      <c r="AX387" s="14" t="s">
        <v>72</v>
      </c>
      <c r="AY387" s="220" t="s">
        <v>152</v>
      </c>
    </row>
    <row r="388" spans="2:51" s="14" customFormat="1">
      <c r="B388" s="210"/>
      <c r="C388" s="211"/>
      <c r="D388" s="193" t="s">
        <v>166</v>
      </c>
      <c r="E388" s="212" t="s">
        <v>19</v>
      </c>
      <c r="F388" s="213" t="s">
        <v>1039</v>
      </c>
      <c r="G388" s="211"/>
      <c r="H388" s="214">
        <v>4.5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166</v>
      </c>
      <c r="AU388" s="220" t="s">
        <v>81</v>
      </c>
      <c r="AV388" s="14" t="s">
        <v>81</v>
      </c>
      <c r="AW388" s="14" t="s">
        <v>33</v>
      </c>
      <c r="AX388" s="14" t="s">
        <v>72</v>
      </c>
      <c r="AY388" s="220" t="s">
        <v>152</v>
      </c>
    </row>
    <row r="389" spans="2:51" s="14" customFormat="1">
      <c r="B389" s="210"/>
      <c r="C389" s="211"/>
      <c r="D389" s="193" t="s">
        <v>166</v>
      </c>
      <c r="E389" s="212" t="s">
        <v>19</v>
      </c>
      <c r="F389" s="213" t="s">
        <v>1040</v>
      </c>
      <c r="G389" s="211"/>
      <c r="H389" s="214">
        <v>48.33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166</v>
      </c>
      <c r="AU389" s="220" t="s">
        <v>81</v>
      </c>
      <c r="AV389" s="14" t="s">
        <v>81</v>
      </c>
      <c r="AW389" s="14" t="s">
        <v>33</v>
      </c>
      <c r="AX389" s="14" t="s">
        <v>72</v>
      </c>
      <c r="AY389" s="220" t="s">
        <v>152</v>
      </c>
    </row>
    <row r="390" spans="2:51" s="14" customFormat="1">
      <c r="B390" s="210"/>
      <c r="C390" s="211"/>
      <c r="D390" s="193" t="s">
        <v>166</v>
      </c>
      <c r="E390" s="212" t="s">
        <v>19</v>
      </c>
      <c r="F390" s="213" t="s">
        <v>1041</v>
      </c>
      <c r="G390" s="211"/>
      <c r="H390" s="214">
        <v>16.649999999999999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166</v>
      </c>
      <c r="AU390" s="220" t="s">
        <v>81</v>
      </c>
      <c r="AV390" s="14" t="s">
        <v>81</v>
      </c>
      <c r="AW390" s="14" t="s">
        <v>33</v>
      </c>
      <c r="AX390" s="14" t="s">
        <v>72</v>
      </c>
      <c r="AY390" s="220" t="s">
        <v>152</v>
      </c>
    </row>
    <row r="391" spans="2:51" s="13" customFormat="1">
      <c r="B391" s="200"/>
      <c r="C391" s="201"/>
      <c r="D391" s="193" t="s">
        <v>166</v>
      </c>
      <c r="E391" s="202" t="s">
        <v>19</v>
      </c>
      <c r="F391" s="203" t="s">
        <v>167</v>
      </c>
      <c r="G391" s="201"/>
      <c r="H391" s="202" t="s">
        <v>19</v>
      </c>
      <c r="I391" s="204"/>
      <c r="J391" s="201"/>
      <c r="K391" s="201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166</v>
      </c>
      <c r="AU391" s="209" t="s">
        <v>81</v>
      </c>
      <c r="AV391" s="13" t="s">
        <v>79</v>
      </c>
      <c r="AW391" s="13" t="s">
        <v>33</v>
      </c>
      <c r="AX391" s="13" t="s">
        <v>72</v>
      </c>
      <c r="AY391" s="209" t="s">
        <v>152</v>
      </c>
    </row>
    <row r="392" spans="2:51" s="14" customFormat="1">
      <c r="B392" s="210"/>
      <c r="C392" s="211"/>
      <c r="D392" s="193" t="s">
        <v>166</v>
      </c>
      <c r="E392" s="212" t="s">
        <v>19</v>
      </c>
      <c r="F392" s="213" t="s">
        <v>1042</v>
      </c>
      <c r="G392" s="211"/>
      <c r="H392" s="214">
        <v>4.26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166</v>
      </c>
      <c r="AU392" s="220" t="s">
        <v>81</v>
      </c>
      <c r="AV392" s="14" t="s">
        <v>81</v>
      </c>
      <c r="AW392" s="14" t="s">
        <v>33</v>
      </c>
      <c r="AX392" s="14" t="s">
        <v>72</v>
      </c>
      <c r="AY392" s="220" t="s">
        <v>152</v>
      </c>
    </row>
    <row r="393" spans="2:51" s="14" customFormat="1">
      <c r="B393" s="210"/>
      <c r="C393" s="211"/>
      <c r="D393" s="193" t="s">
        <v>166</v>
      </c>
      <c r="E393" s="212" t="s">
        <v>19</v>
      </c>
      <c r="F393" s="213" t="s">
        <v>1043</v>
      </c>
      <c r="G393" s="211"/>
      <c r="H393" s="214">
        <v>16.32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166</v>
      </c>
      <c r="AU393" s="220" t="s">
        <v>81</v>
      </c>
      <c r="AV393" s="14" t="s">
        <v>81</v>
      </c>
      <c r="AW393" s="14" t="s">
        <v>33</v>
      </c>
      <c r="AX393" s="14" t="s">
        <v>72</v>
      </c>
      <c r="AY393" s="220" t="s">
        <v>152</v>
      </c>
    </row>
    <row r="394" spans="2:51" s="14" customFormat="1">
      <c r="B394" s="210"/>
      <c r="C394" s="211"/>
      <c r="D394" s="193" t="s">
        <v>166</v>
      </c>
      <c r="E394" s="212" t="s">
        <v>19</v>
      </c>
      <c r="F394" s="213" t="s">
        <v>1039</v>
      </c>
      <c r="G394" s="211"/>
      <c r="H394" s="214">
        <v>4.5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166</v>
      </c>
      <c r="AU394" s="220" t="s">
        <v>81</v>
      </c>
      <c r="AV394" s="14" t="s">
        <v>81</v>
      </c>
      <c r="AW394" s="14" t="s">
        <v>33</v>
      </c>
      <c r="AX394" s="14" t="s">
        <v>72</v>
      </c>
      <c r="AY394" s="220" t="s">
        <v>152</v>
      </c>
    </row>
    <row r="395" spans="2:51" s="14" customFormat="1">
      <c r="B395" s="210"/>
      <c r="C395" s="211"/>
      <c r="D395" s="193" t="s">
        <v>166</v>
      </c>
      <c r="E395" s="212" t="s">
        <v>19</v>
      </c>
      <c r="F395" s="213" t="s">
        <v>1044</v>
      </c>
      <c r="G395" s="211"/>
      <c r="H395" s="214">
        <v>53.7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166</v>
      </c>
      <c r="AU395" s="220" t="s">
        <v>81</v>
      </c>
      <c r="AV395" s="14" t="s">
        <v>81</v>
      </c>
      <c r="AW395" s="14" t="s">
        <v>33</v>
      </c>
      <c r="AX395" s="14" t="s">
        <v>72</v>
      </c>
      <c r="AY395" s="220" t="s">
        <v>152</v>
      </c>
    </row>
    <row r="396" spans="2:51" s="14" customFormat="1">
      <c r="B396" s="210"/>
      <c r="C396" s="211"/>
      <c r="D396" s="193" t="s">
        <v>166</v>
      </c>
      <c r="E396" s="212" t="s">
        <v>19</v>
      </c>
      <c r="F396" s="213" t="s">
        <v>1045</v>
      </c>
      <c r="G396" s="211"/>
      <c r="H396" s="214">
        <v>22.2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166</v>
      </c>
      <c r="AU396" s="220" t="s">
        <v>81</v>
      </c>
      <c r="AV396" s="14" t="s">
        <v>81</v>
      </c>
      <c r="AW396" s="14" t="s">
        <v>33</v>
      </c>
      <c r="AX396" s="14" t="s">
        <v>72</v>
      </c>
      <c r="AY396" s="220" t="s">
        <v>152</v>
      </c>
    </row>
    <row r="397" spans="2:51" s="14" customFormat="1">
      <c r="B397" s="210"/>
      <c r="C397" s="211"/>
      <c r="D397" s="193" t="s">
        <v>166</v>
      </c>
      <c r="E397" s="212" t="s">
        <v>19</v>
      </c>
      <c r="F397" s="213" t="s">
        <v>1046</v>
      </c>
      <c r="G397" s="211"/>
      <c r="H397" s="214">
        <v>3.7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166</v>
      </c>
      <c r="AU397" s="220" t="s">
        <v>81</v>
      </c>
      <c r="AV397" s="14" t="s">
        <v>81</v>
      </c>
      <c r="AW397" s="14" t="s">
        <v>33</v>
      </c>
      <c r="AX397" s="14" t="s">
        <v>72</v>
      </c>
      <c r="AY397" s="220" t="s">
        <v>152</v>
      </c>
    </row>
    <row r="398" spans="2:51" s="14" customFormat="1">
      <c r="B398" s="210"/>
      <c r="C398" s="211"/>
      <c r="D398" s="193" t="s">
        <v>166</v>
      </c>
      <c r="E398" s="212" t="s">
        <v>19</v>
      </c>
      <c r="F398" s="213" t="s">
        <v>1047</v>
      </c>
      <c r="G398" s="211"/>
      <c r="H398" s="214">
        <v>5.0599999999999996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166</v>
      </c>
      <c r="AU398" s="220" t="s">
        <v>81</v>
      </c>
      <c r="AV398" s="14" t="s">
        <v>81</v>
      </c>
      <c r="AW398" s="14" t="s">
        <v>33</v>
      </c>
      <c r="AX398" s="14" t="s">
        <v>72</v>
      </c>
      <c r="AY398" s="220" t="s">
        <v>152</v>
      </c>
    </row>
    <row r="399" spans="2:51" s="13" customFormat="1">
      <c r="B399" s="200"/>
      <c r="C399" s="201"/>
      <c r="D399" s="193" t="s">
        <v>166</v>
      </c>
      <c r="E399" s="202" t="s">
        <v>19</v>
      </c>
      <c r="F399" s="203" t="s">
        <v>171</v>
      </c>
      <c r="G399" s="201"/>
      <c r="H399" s="202" t="s">
        <v>19</v>
      </c>
      <c r="I399" s="204"/>
      <c r="J399" s="201"/>
      <c r="K399" s="201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166</v>
      </c>
      <c r="AU399" s="209" t="s">
        <v>81</v>
      </c>
      <c r="AV399" s="13" t="s">
        <v>79</v>
      </c>
      <c r="AW399" s="13" t="s">
        <v>33</v>
      </c>
      <c r="AX399" s="13" t="s">
        <v>72</v>
      </c>
      <c r="AY399" s="209" t="s">
        <v>152</v>
      </c>
    </row>
    <row r="400" spans="2:51" s="14" customFormat="1">
      <c r="B400" s="210"/>
      <c r="C400" s="211"/>
      <c r="D400" s="193" t="s">
        <v>166</v>
      </c>
      <c r="E400" s="212" t="s">
        <v>19</v>
      </c>
      <c r="F400" s="213" t="s">
        <v>1048</v>
      </c>
      <c r="G400" s="211"/>
      <c r="H400" s="214">
        <v>4.08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166</v>
      </c>
      <c r="AU400" s="220" t="s">
        <v>81</v>
      </c>
      <c r="AV400" s="14" t="s">
        <v>81</v>
      </c>
      <c r="AW400" s="14" t="s">
        <v>33</v>
      </c>
      <c r="AX400" s="14" t="s">
        <v>72</v>
      </c>
      <c r="AY400" s="220" t="s">
        <v>152</v>
      </c>
    </row>
    <row r="401" spans="1:65" s="14" customFormat="1">
      <c r="B401" s="210"/>
      <c r="C401" s="211"/>
      <c r="D401" s="193" t="s">
        <v>166</v>
      </c>
      <c r="E401" s="212" t="s">
        <v>19</v>
      </c>
      <c r="F401" s="213" t="s">
        <v>1049</v>
      </c>
      <c r="G401" s="211"/>
      <c r="H401" s="214">
        <v>4.5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166</v>
      </c>
      <c r="AU401" s="220" t="s">
        <v>81</v>
      </c>
      <c r="AV401" s="14" t="s">
        <v>81</v>
      </c>
      <c r="AW401" s="14" t="s">
        <v>33</v>
      </c>
      <c r="AX401" s="14" t="s">
        <v>72</v>
      </c>
      <c r="AY401" s="220" t="s">
        <v>152</v>
      </c>
    </row>
    <row r="402" spans="1:65" s="14" customFormat="1">
      <c r="B402" s="210"/>
      <c r="C402" s="211"/>
      <c r="D402" s="193" t="s">
        <v>166</v>
      </c>
      <c r="E402" s="212" t="s">
        <v>19</v>
      </c>
      <c r="F402" s="213" t="s">
        <v>1050</v>
      </c>
      <c r="G402" s="211"/>
      <c r="H402" s="214">
        <v>37.590000000000003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166</v>
      </c>
      <c r="AU402" s="220" t="s">
        <v>81</v>
      </c>
      <c r="AV402" s="14" t="s">
        <v>81</v>
      </c>
      <c r="AW402" s="14" t="s">
        <v>33</v>
      </c>
      <c r="AX402" s="14" t="s">
        <v>72</v>
      </c>
      <c r="AY402" s="220" t="s">
        <v>152</v>
      </c>
    </row>
    <row r="403" spans="1:65" s="14" customFormat="1">
      <c r="B403" s="210"/>
      <c r="C403" s="211"/>
      <c r="D403" s="193" t="s">
        <v>166</v>
      </c>
      <c r="E403" s="212" t="s">
        <v>19</v>
      </c>
      <c r="F403" s="213" t="s">
        <v>1051</v>
      </c>
      <c r="G403" s="211"/>
      <c r="H403" s="214">
        <v>27.75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166</v>
      </c>
      <c r="AU403" s="220" t="s">
        <v>81</v>
      </c>
      <c r="AV403" s="14" t="s">
        <v>81</v>
      </c>
      <c r="AW403" s="14" t="s">
        <v>33</v>
      </c>
      <c r="AX403" s="14" t="s">
        <v>72</v>
      </c>
      <c r="AY403" s="220" t="s">
        <v>152</v>
      </c>
    </row>
    <row r="404" spans="1:65" s="15" customFormat="1">
      <c r="B404" s="221"/>
      <c r="C404" s="222"/>
      <c r="D404" s="193" t="s">
        <v>166</v>
      </c>
      <c r="E404" s="223" t="s">
        <v>19</v>
      </c>
      <c r="F404" s="224" t="s">
        <v>175</v>
      </c>
      <c r="G404" s="222"/>
      <c r="H404" s="225">
        <v>309.37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166</v>
      </c>
      <c r="AU404" s="231" t="s">
        <v>81</v>
      </c>
      <c r="AV404" s="15" t="s">
        <v>160</v>
      </c>
      <c r="AW404" s="15" t="s">
        <v>33</v>
      </c>
      <c r="AX404" s="15" t="s">
        <v>79</v>
      </c>
      <c r="AY404" s="231" t="s">
        <v>152</v>
      </c>
    </row>
    <row r="405" spans="1:65" s="2" customFormat="1" ht="24.2" customHeight="1">
      <c r="A405" s="36"/>
      <c r="B405" s="37"/>
      <c r="C405" s="180" t="s">
        <v>7</v>
      </c>
      <c r="D405" s="180" t="s">
        <v>155</v>
      </c>
      <c r="E405" s="181" t="s">
        <v>1052</v>
      </c>
      <c r="F405" s="182" t="s">
        <v>1053</v>
      </c>
      <c r="G405" s="183" t="s">
        <v>239</v>
      </c>
      <c r="H405" s="184">
        <v>36.06</v>
      </c>
      <c r="I405" s="185"/>
      <c r="J405" s="186">
        <f>ROUND(I405*H405,2)</f>
        <v>0</v>
      </c>
      <c r="K405" s="182" t="s">
        <v>159</v>
      </c>
      <c r="L405" s="41"/>
      <c r="M405" s="187" t="s">
        <v>19</v>
      </c>
      <c r="N405" s="188" t="s">
        <v>43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6.5000000000000002E-2</v>
      </c>
      <c r="T405" s="190">
        <f>S405*H405</f>
        <v>2.3439000000000001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160</v>
      </c>
      <c r="AT405" s="191" t="s">
        <v>155</v>
      </c>
      <c r="AU405" s="191" t="s">
        <v>81</v>
      </c>
      <c r="AY405" s="19" t="s">
        <v>152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79</v>
      </c>
      <c r="BK405" s="192">
        <f>ROUND(I405*H405,2)</f>
        <v>0</v>
      </c>
      <c r="BL405" s="19" t="s">
        <v>160</v>
      </c>
      <c r="BM405" s="191" t="s">
        <v>1054</v>
      </c>
    </row>
    <row r="406" spans="1:65" s="2" customFormat="1" ht="29.25">
      <c r="A406" s="36"/>
      <c r="B406" s="37"/>
      <c r="C406" s="38"/>
      <c r="D406" s="193" t="s">
        <v>162</v>
      </c>
      <c r="E406" s="38"/>
      <c r="F406" s="194" t="s">
        <v>1055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162</v>
      </c>
      <c r="AU406" s="19" t="s">
        <v>81</v>
      </c>
    </row>
    <row r="407" spans="1:65" s="2" customFormat="1">
      <c r="A407" s="36"/>
      <c r="B407" s="37"/>
      <c r="C407" s="38"/>
      <c r="D407" s="198" t="s">
        <v>164</v>
      </c>
      <c r="E407" s="38"/>
      <c r="F407" s="199" t="s">
        <v>1056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164</v>
      </c>
      <c r="AU407" s="19" t="s">
        <v>81</v>
      </c>
    </row>
    <row r="408" spans="1:65" s="13" customFormat="1">
      <c r="B408" s="200"/>
      <c r="C408" s="201"/>
      <c r="D408" s="193" t="s">
        <v>166</v>
      </c>
      <c r="E408" s="202" t="s">
        <v>19</v>
      </c>
      <c r="F408" s="203" t="s">
        <v>215</v>
      </c>
      <c r="G408" s="201"/>
      <c r="H408" s="202" t="s">
        <v>19</v>
      </c>
      <c r="I408" s="204"/>
      <c r="J408" s="201"/>
      <c r="K408" s="201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166</v>
      </c>
      <c r="AU408" s="209" t="s">
        <v>81</v>
      </c>
      <c r="AV408" s="13" t="s">
        <v>79</v>
      </c>
      <c r="AW408" s="13" t="s">
        <v>33</v>
      </c>
      <c r="AX408" s="13" t="s">
        <v>72</v>
      </c>
      <c r="AY408" s="209" t="s">
        <v>152</v>
      </c>
    </row>
    <row r="409" spans="1:65" s="14" customFormat="1">
      <c r="B409" s="210"/>
      <c r="C409" s="211"/>
      <c r="D409" s="193" t="s">
        <v>166</v>
      </c>
      <c r="E409" s="212" t="s">
        <v>19</v>
      </c>
      <c r="F409" s="213" t="s">
        <v>1057</v>
      </c>
      <c r="G409" s="211"/>
      <c r="H409" s="214">
        <v>3.8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166</v>
      </c>
      <c r="AU409" s="220" t="s">
        <v>81</v>
      </c>
      <c r="AV409" s="14" t="s">
        <v>81</v>
      </c>
      <c r="AW409" s="14" t="s">
        <v>33</v>
      </c>
      <c r="AX409" s="14" t="s">
        <v>72</v>
      </c>
      <c r="AY409" s="220" t="s">
        <v>152</v>
      </c>
    </row>
    <row r="410" spans="1:65" s="14" customFormat="1">
      <c r="B410" s="210"/>
      <c r="C410" s="211"/>
      <c r="D410" s="193" t="s">
        <v>166</v>
      </c>
      <c r="E410" s="212" t="s">
        <v>19</v>
      </c>
      <c r="F410" s="213" t="s">
        <v>1058</v>
      </c>
      <c r="G410" s="211"/>
      <c r="H410" s="214">
        <v>1.9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166</v>
      </c>
      <c r="AU410" s="220" t="s">
        <v>81</v>
      </c>
      <c r="AV410" s="14" t="s">
        <v>81</v>
      </c>
      <c r="AW410" s="14" t="s">
        <v>33</v>
      </c>
      <c r="AX410" s="14" t="s">
        <v>72</v>
      </c>
      <c r="AY410" s="220" t="s">
        <v>152</v>
      </c>
    </row>
    <row r="411" spans="1:65" s="14" customFormat="1">
      <c r="B411" s="210"/>
      <c r="C411" s="211"/>
      <c r="D411" s="193" t="s">
        <v>166</v>
      </c>
      <c r="E411" s="212" t="s">
        <v>19</v>
      </c>
      <c r="F411" s="213" t="s">
        <v>1059</v>
      </c>
      <c r="G411" s="211"/>
      <c r="H411" s="214">
        <v>10.119999999999999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166</v>
      </c>
      <c r="AU411" s="220" t="s">
        <v>81</v>
      </c>
      <c r="AV411" s="14" t="s">
        <v>81</v>
      </c>
      <c r="AW411" s="14" t="s">
        <v>33</v>
      </c>
      <c r="AX411" s="14" t="s">
        <v>72</v>
      </c>
      <c r="AY411" s="220" t="s">
        <v>152</v>
      </c>
    </row>
    <row r="412" spans="1:65" s="13" customFormat="1">
      <c r="B412" s="200"/>
      <c r="C412" s="201"/>
      <c r="D412" s="193" t="s">
        <v>166</v>
      </c>
      <c r="E412" s="202" t="s">
        <v>19</v>
      </c>
      <c r="F412" s="203" t="s">
        <v>181</v>
      </c>
      <c r="G412" s="201"/>
      <c r="H412" s="202" t="s">
        <v>19</v>
      </c>
      <c r="I412" s="204"/>
      <c r="J412" s="201"/>
      <c r="K412" s="201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166</v>
      </c>
      <c r="AU412" s="209" t="s">
        <v>81</v>
      </c>
      <c r="AV412" s="13" t="s">
        <v>79</v>
      </c>
      <c r="AW412" s="13" t="s">
        <v>33</v>
      </c>
      <c r="AX412" s="13" t="s">
        <v>72</v>
      </c>
      <c r="AY412" s="209" t="s">
        <v>152</v>
      </c>
    </row>
    <row r="413" spans="1:65" s="14" customFormat="1">
      <c r="B413" s="210"/>
      <c r="C413" s="211"/>
      <c r="D413" s="193" t="s">
        <v>166</v>
      </c>
      <c r="E413" s="212" t="s">
        <v>19</v>
      </c>
      <c r="F413" s="213" t="s">
        <v>1047</v>
      </c>
      <c r="G413" s="211"/>
      <c r="H413" s="214">
        <v>5.0599999999999996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166</v>
      </c>
      <c r="AU413" s="220" t="s">
        <v>81</v>
      </c>
      <c r="AV413" s="14" t="s">
        <v>81</v>
      </c>
      <c r="AW413" s="14" t="s">
        <v>33</v>
      </c>
      <c r="AX413" s="14" t="s">
        <v>72</v>
      </c>
      <c r="AY413" s="220" t="s">
        <v>152</v>
      </c>
    </row>
    <row r="414" spans="1:65" s="13" customFormat="1">
      <c r="B414" s="200"/>
      <c r="C414" s="201"/>
      <c r="D414" s="193" t="s">
        <v>166</v>
      </c>
      <c r="E414" s="202" t="s">
        <v>19</v>
      </c>
      <c r="F414" s="203" t="s">
        <v>186</v>
      </c>
      <c r="G414" s="201"/>
      <c r="H414" s="202" t="s">
        <v>19</v>
      </c>
      <c r="I414" s="204"/>
      <c r="J414" s="201"/>
      <c r="K414" s="201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166</v>
      </c>
      <c r="AU414" s="209" t="s">
        <v>81</v>
      </c>
      <c r="AV414" s="13" t="s">
        <v>79</v>
      </c>
      <c r="AW414" s="13" t="s">
        <v>33</v>
      </c>
      <c r="AX414" s="13" t="s">
        <v>72</v>
      </c>
      <c r="AY414" s="209" t="s">
        <v>152</v>
      </c>
    </row>
    <row r="415" spans="1:65" s="14" customFormat="1">
      <c r="B415" s="210"/>
      <c r="C415" s="211"/>
      <c r="D415" s="193" t="s">
        <v>166</v>
      </c>
      <c r="E415" s="212" t="s">
        <v>19</v>
      </c>
      <c r="F415" s="213" t="s">
        <v>1047</v>
      </c>
      <c r="G415" s="211"/>
      <c r="H415" s="214">
        <v>5.0599999999999996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166</v>
      </c>
      <c r="AU415" s="220" t="s">
        <v>81</v>
      </c>
      <c r="AV415" s="14" t="s">
        <v>81</v>
      </c>
      <c r="AW415" s="14" t="s">
        <v>33</v>
      </c>
      <c r="AX415" s="14" t="s">
        <v>72</v>
      </c>
      <c r="AY415" s="220" t="s">
        <v>152</v>
      </c>
    </row>
    <row r="416" spans="1:65" s="13" customFormat="1">
      <c r="B416" s="200"/>
      <c r="C416" s="201"/>
      <c r="D416" s="193" t="s">
        <v>166</v>
      </c>
      <c r="E416" s="202" t="s">
        <v>19</v>
      </c>
      <c r="F416" s="203" t="s">
        <v>167</v>
      </c>
      <c r="G416" s="201"/>
      <c r="H416" s="202" t="s">
        <v>19</v>
      </c>
      <c r="I416" s="204"/>
      <c r="J416" s="201"/>
      <c r="K416" s="201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166</v>
      </c>
      <c r="AU416" s="209" t="s">
        <v>81</v>
      </c>
      <c r="AV416" s="13" t="s">
        <v>79</v>
      </c>
      <c r="AW416" s="13" t="s">
        <v>33</v>
      </c>
      <c r="AX416" s="13" t="s">
        <v>72</v>
      </c>
      <c r="AY416" s="209" t="s">
        <v>152</v>
      </c>
    </row>
    <row r="417" spans="1:65" s="14" customFormat="1">
      <c r="B417" s="210"/>
      <c r="C417" s="211"/>
      <c r="D417" s="193" t="s">
        <v>166</v>
      </c>
      <c r="E417" s="212" t="s">
        <v>19</v>
      </c>
      <c r="F417" s="213" t="s">
        <v>1047</v>
      </c>
      <c r="G417" s="211"/>
      <c r="H417" s="214">
        <v>5.0599999999999996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166</v>
      </c>
      <c r="AU417" s="220" t="s">
        <v>81</v>
      </c>
      <c r="AV417" s="14" t="s">
        <v>81</v>
      </c>
      <c r="AW417" s="14" t="s">
        <v>33</v>
      </c>
      <c r="AX417" s="14" t="s">
        <v>72</v>
      </c>
      <c r="AY417" s="220" t="s">
        <v>152</v>
      </c>
    </row>
    <row r="418" spans="1:65" s="13" customFormat="1">
      <c r="B418" s="200"/>
      <c r="C418" s="201"/>
      <c r="D418" s="193" t="s">
        <v>166</v>
      </c>
      <c r="E418" s="202" t="s">
        <v>19</v>
      </c>
      <c r="F418" s="203" t="s">
        <v>171</v>
      </c>
      <c r="G418" s="201"/>
      <c r="H418" s="202" t="s">
        <v>19</v>
      </c>
      <c r="I418" s="204"/>
      <c r="J418" s="201"/>
      <c r="K418" s="201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166</v>
      </c>
      <c r="AU418" s="209" t="s">
        <v>81</v>
      </c>
      <c r="AV418" s="13" t="s">
        <v>79</v>
      </c>
      <c r="AW418" s="13" t="s">
        <v>33</v>
      </c>
      <c r="AX418" s="13" t="s">
        <v>72</v>
      </c>
      <c r="AY418" s="209" t="s">
        <v>152</v>
      </c>
    </row>
    <row r="419" spans="1:65" s="14" customFormat="1">
      <c r="B419" s="210"/>
      <c r="C419" s="211"/>
      <c r="D419" s="193" t="s">
        <v>166</v>
      </c>
      <c r="E419" s="212" t="s">
        <v>19</v>
      </c>
      <c r="F419" s="213" t="s">
        <v>1047</v>
      </c>
      <c r="G419" s="211"/>
      <c r="H419" s="214">
        <v>5.0599999999999996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166</v>
      </c>
      <c r="AU419" s="220" t="s">
        <v>81</v>
      </c>
      <c r="AV419" s="14" t="s">
        <v>81</v>
      </c>
      <c r="AW419" s="14" t="s">
        <v>33</v>
      </c>
      <c r="AX419" s="14" t="s">
        <v>72</v>
      </c>
      <c r="AY419" s="220" t="s">
        <v>152</v>
      </c>
    </row>
    <row r="420" spans="1:65" s="15" customFormat="1">
      <c r="B420" s="221"/>
      <c r="C420" s="222"/>
      <c r="D420" s="193" t="s">
        <v>166</v>
      </c>
      <c r="E420" s="223" t="s">
        <v>19</v>
      </c>
      <c r="F420" s="224" t="s">
        <v>175</v>
      </c>
      <c r="G420" s="222"/>
      <c r="H420" s="225">
        <v>36.059999999999995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166</v>
      </c>
      <c r="AU420" s="231" t="s">
        <v>81</v>
      </c>
      <c r="AV420" s="15" t="s">
        <v>160</v>
      </c>
      <c r="AW420" s="15" t="s">
        <v>33</v>
      </c>
      <c r="AX420" s="15" t="s">
        <v>79</v>
      </c>
      <c r="AY420" s="231" t="s">
        <v>152</v>
      </c>
    </row>
    <row r="421" spans="1:65" s="2" customFormat="1" ht="24.2" customHeight="1">
      <c r="A421" s="36"/>
      <c r="B421" s="37"/>
      <c r="C421" s="180" t="s">
        <v>386</v>
      </c>
      <c r="D421" s="180" t="s">
        <v>155</v>
      </c>
      <c r="E421" s="181" t="s">
        <v>1060</v>
      </c>
      <c r="F421" s="182" t="s">
        <v>1061</v>
      </c>
      <c r="G421" s="183" t="s">
        <v>239</v>
      </c>
      <c r="H421" s="184">
        <v>4.8</v>
      </c>
      <c r="I421" s="185"/>
      <c r="J421" s="186">
        <f>ROUND(I421*H421,2)</f>
        <v>0</v>
      </c>
      <c r="K421" s="182" t="s">
        <v>159</v>
      </c>
      <c r="L421" s="41"/>
      <c r="M421" s="187" t="s">
        <v>19</v>
      </c>
      <c r="N421" s="188" t="s">
        <v>43</v>
      </c>
      <c r="O421" s="66"/>
      <c r="P421" s="189">
        <f>O421*H421</f>
        <v>0</v>
      </c>
      <c r="Q421" s="189">
        <v>0.11903</v>
      </c>
      <c r="R421" s="189">
        <f>Q421*H421</f>
        <v>0.57134399999999996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160</v>
      </c>
      <c r="AT421" s="191" t="s">
        <v>155</v>
      </c>
      <c r="AU421" s="191" t="s">
        <v>81</v>
      </c>
      <c r="AY421" s="19" t="s">
        <v>152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79</v>
      </c>
      <c r="BK421" s="192">
        <f>ROUND(I421*H421,2)</f>
        <v>0</v>
      </c>
      <c r="BL421" s="19" t="s">
        <v>160</v>
      </c>
      <c r="BM421" s="191" t="s">
        <v>1062</v>
      </c>
    </row>
    <row r="422" spans="1:65" s="2" customFormat="1" ht="29.25">
      <c r="A422" s="36"/>
      <c r="B422" s="37"/>
      <c r="C422" s="38"/>
      <c r="D422" s="193" t="s">
        <v>162</v>
      </c>
      <c r="E422" s="38"/>
      <c r="F422" s="194" t="s">
        <v>1063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162</v>
      </c>
      <c r="AU422" s="19" t="s">
        <v>81</v>
      </c>
    </row>
    <row r="423" spans="1:65" s="2" customFormat="1">
      <c r="A423" s="36"/>
      <c r="B423" s="37"/>
      <c r="C423" s="38"/>
      <c r="D423" s="198" t="s">
        <v>164</v>
      </c>
      <c r="E423" s="38"/>
      <c r="F423" s="199" t="s">
        <v>1064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164</v>
      </c>
      <c r="AU423" s="19" t="s">
        <v>81</v>
      </c>
    </row>
    <row r="424" spans="1:65" s="13" customFormat="1" ht="22.5">
      <c r="B424" s="200"/>
      <c r="C424" s="201"/>
      <c r="D424" s="193" t="s">
        <v>166</v>
      </c>
      <c r="E424" s="202" t="s">
        <v>19</v>
      </c>
      <c r="F424" s="203" t="s">
        <v>947</v>
      </c>
      <c r="G424" s="201"/>
      <c r="H424" s="202" t="s">
        <v>19</v>
      </c>
      <c r="I424" s="204"/>
      <c r="J424" s="201"/>
      <c r="K424" s="201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166</v>
      </c>
      <c r="AU424" s="209" t="s">
        <v>81</v>
      </c>
      <c r="AV424" s="13" t="s">
        <v>79</v>
      </c>
      <c r="AW424" s="13" t="s">
        <v>33</v>
      </c>
      <c r="AX424" s="13" t="s">
        <v>72</v>
      </c>
      <c r="AY424" s="209" t="s">
        <v>152</v>
      </c>
    </row>
    <row r="425" spans="1:65" s="13" customFormat="1">
      <c r="B425" s="200"/>
      <c r="C425" s="201"/>
      <c r="D425" s="193" t="s">
        <v>166</v>
      </c>
      <c r="E425" s="202" t="s">
        <v>19</v>
      </c>
      <c r="F425" s="203" t="s">
        <v>1065</v>
      </c>
      <c r="G425" s="201"/>
      <c r="H425" s="202" t="s">
        <v>19</v>
      </c>
      <c r="I425" s="204"/>
      <c r="J425" s="201"/>
      <c r="K425" s="201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166</v>
      </c>
      <c r="AU425" s="209" t="s">
        <v>81</v>
      </c>
      <c r="AV425" s="13" t="s">
        <v>79</v>
      </c>
      <c r="AW425" s="13" t="s">
        <v>33</v>
      </c>
      <c r="AX425" s="13" t="s">
        <v>72</v>
      </c>
      <c r="AY425" s="209" t="s">
        <v>152</v>
      </c>
    </row>
    <row r="426" spans="1:65" s="13" customFormat="1">
      <c r="B426" s="200"/>
      <c r="C426" s="201"/>
      <c r="D426" s="193" t="s">
        <v>166</v>
      </c>
      <c r="E426" s="202" t="s">
        <v>19</v>
      </c>
      <c r="F426" s="203" t="s">
        <v>948</v>
      </c>
      <c r="G426" s="201"/>
      <c r="H426" s="202" t="s">
        <v>19</v>
      </c>
      <c r="I426" s="204"/>
      <c r="J426" s="201"/>
      <c r="K426" s="201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166</v>
      </c>
      <c r="AU426" s="209" t="s">
        <v>81</v>
      </c>
      <c r="AV426" s="13" t="s">
        <v>79</v>
      </c>
      <c r="AW426" s="13" t="s">
        <v>33</v>
      </c>
      <c r="AX426" s="13" t="s">
        <v>72</v>
      </c>
      <c r="AY426" s="209" t="s">
        <v>152</v>
      </c>
    </row>
    <row r="427" spans="1:65" s="14" customFormat="1">
      <c r="B427" s="210"/>
      <c r="C427" s="211"/>
      <c r="D427" s="193" t="s">
        <v>166</v>
      </c>
      <c r="E427" s="212" t="s">
        <v>19</v>
      </c>
      <c r="F427" s="213" t="s">
        <v>1066</v>
      </c>
      <c r="G427" s="211"/>
      <c r="H427" s="214">
        <v>3.6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166</v>
      </c>
      <c r="AU427" s="220" t="s">
        <v>81</v>
      </c>
      <c r="AV427" s="14" t="s">
        <v>81</v>
      </c>
      <c r="AW427" s="14" t="s">
        <v>33</v>
      </c>
      <c r="AX427" s="14" t="s">
        <v>72</v>
      </c>
      <c r="AY427" s="220" t="s">
        <v>152</v>
      </c>
    </row>
    <row r="428" spans="1:65" s="13" customFormat="1">
      <c r="B428" s="200"/>
      <c r="C428" s="201"/>
      <c r="D428" s="193" t="s">
        <v>166</v>
      </c>
      <c r="E428" s="202" t="s">
        <v>19</v>
      </c>
      <c r="F428" s="203" t="s">
        <v>962</v>
      </c>
      <c r="G428" s="201"/>
      <c r="H428" s="202" t="s">
        <v>19</v>
      </c>
      <c r="I428" s="204"/>
      <c r="J428" s="201"/>
      <c r="K428" s="201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166</v>
      </c>
      <c r="AU428" s="209" t="s">
        <v>81</v>
      </c>
      <c r="AV428" s="13" t="s">
        <v>79</v>
      </c>
      <c r="AW428" s="13" t="s">
        <v>33</v>
      </c>
      <c r="AX428" s="13" t="s">
        <v>72</v>
      </c>
      <c r="AY428" s="209" t="s">
        <v>152</v>
      </c>
    </row>
    <row r="429" spans="1:65" s="14" customFormat="1">
      <c r="B429" s="210"/>
      <c r="C429" s="211"/>
      <c r="D429" s="193" t="s">
        <v>166</v>
      </c>
      <c r="E429" s="212" t="s">
        <v>19</v>
      </c>
      <c r="F429" s="213" t="s">
        <v>1067</v>
      </c>
      <c r="G429" s="211"/>
      <c r="H429" s="214">
        <v>1.2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166</v>
      </c>
      <c r="AU429" s="220" t="s">
        <v>81</v>
      </c>
      <c r="AV429" s="14" t="s">
        <v>81</v>
      </c>
      <c r="AW429" s="14" t="s">
        <v>33</v>
      </c>
      <c r="AX429" s="14" t="s">
        <v>72</v>
      </c>
      <c r="AY429" s="220" t="s">
        <v>152</v>
      </c>
    </row>
    <row r="430" spans="1:65" s="15" customFormat="1">
      <c r="B430" s="221"/>
      <c r="C430" s="222"/>
      <c r="D430" s="193" t="s">
        <v>166</v>
      </c>
      <c r="E430" s="223" t="s">
        <v>19</v>
      </c>
      <c r="F430" s="224" t="s">
        <v>175</v>
      </c>
      <c r="G430" s="222"/>
      <c r="H430" s="225">
        <v>4.8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166</v>
      </c>
      <c r="AU430" s="231" t="s">
        <v>81</v>
      </c>
      <c r="AV430" s="15" t="s">
        <v>160</v>
      </c>
      <c r="AW430" s="15" t="s">
        <v>33</v>
      </c>
      <c r="AX430" s="15" t="s">
        <v>79</v>
      </c>
      <c r="AY430" s="231" t="s">
        <v>152</v>
      </c>
    </row>
    <row r="431" spans="1:65" s="2" customFormat="1" ht="24.2" customHeight="1">
      <c r="A431" s="36"/>
      <c r="B431" s="37"/>
      <c r="C431" s="180" t="s">
        <v>391</v>
      </c>
      <c r="D431" s="180" t="s">
        <v>155</v>
      </c>
      <c r="E431" s="181" t="s">
        <v>1068</v>
      </c>
      <c r="F431" s="182" t="s">
        <v>1069</v>
      </c>
      <c r="G431" s="183" t="s">
        <v>239</v>
      </c>
      <c r="H431" s="184">
        <v>41.94</v>
      </c>
      <c r="I431" s="185"/>
      <c r="J431" s="186">
        <f>ROUND(I431*H431,2)</f>
        <v>0</v>
      </c>
      <c r="K431" s="182" t="s">
        <v>19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1.804E-2</v>
      </c>
      <c r="R431" s="189">
        <f>Q431*H431</f>
        <v>0.75659759999999998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160</v>
      </c>
      <c r="AT431" s="191" t="s">
        <v>155</v>
      </c>
      <c r="AU431" s="191" t="s">
        <v>81</v>
      </c>
      <c r="AY431" s="19" t="s">
        <v>152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79</v>
      </c>
      <c r="BK431" s="192">
        <f>ROUND(I431*H431,2)</f>
        <v>0</v>
      </c>
      <c r="BL431" s="19" t="s">
        <v>160</v>
      </c>
      <c r="BM431" s="191" t="s">
        <v>1070</v>
      </c>
    </row>
    <row r="432" spans="1:65" s="2" customFormat="1" ht="29.25">
      <c r="A432" s="36"/>
      <c r="B432" s="37"/>
      <c r="C432" s="38"/>
      <c r="D432" s="193" t="s">
        <v>162</v>
      </c>
      <c r="E432" s="38"/>
      <c r="F432" s="194" t="s">
        <v>1071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162</v>
      </c>
      <c r="AU432" s="19" t="s">
        <v>81</v>
      </c>
    </row>
    <row r="433" spans="1:65" s="13" customFormat="1" ht="22.5">
      <c r="B433" s="200"/>
      <c r="C433" s="201"/>
      <c r="D433" s="193" t="s">
        <v>166</v>
      </c>
      <c r="E433" s="202" t="s">
        <v>19</v>
      </c>
      <c r="F433" s="203" t="s">
        <v>947</v>
      </c>
      <c r="G433" s="201"/>
      <c r="H433" s="202" t="s">
        <v>19</v>
      </c>
      <c r="I433" s="204"/>
      <c r="J433" s="201"/>
      <c r="K433" s="201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166</v>
      </c>
      <c r="AU433" s="209" t="s">
        <v>81</v>
      </c>
      <c r="AV433" s="13" t="s">
        <v>79</v>
      </c>
      <c r="AW433" s="13" t="s">
        <v>33</v>
      </c>
      <c r="AX433" s="13" t="s">
        <v>72</v>
      </c>
      <c r="AY433" s="209" t="s">
        <v>152</v>
      </c>
    </row>
    <row r="434" spans="1:65" s="13" customFormat="1">
      <c r="B434" s="200"/>
      <c r="C434" s="201"/>
      <c r="D434" s="193" t="s">
        <v>166</v>
      </c>
      <c r="E434" s="202" t="s">
        <v>19</v>
      </c>
      <c r="F434" s="203" t="s">
        <v>948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166</v>
      </c>
      <c r="AU434" s="209" t="s">
        <v>81</v>
      </c>
      <c r="AV434" s="13" t="s">
        <v>79</v>
      </c>
      <c r="AW434" s="13" t="s">
        <v>33</v>
      </c>
      <c r="AX434" s="13" t="s">
        <v>72</v>
      </c>
      <c r="AY434" s="209" t="s">
        <v>152</v>
      </c>
    </row>
    <row r="435" spans="1:65" s="14" customFormat="1">
      <c r="B435" s="210"/>
      <c r="C435" s="211"/>
      <c r="D435" s="193" t="s">
        <v>166</v>
      </c>
      <c r="E435" s="212" t="s">
        <v>19</v>
      </c>
      <c r="F435" s="213" t="s">
        <v>1072</v>
      </c>
      <c r="G435" s="211"/>
      <c r="H435" s="214">
        <v>11.1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166</v>
      </c>
      <c r="AU435" s="220" t="s">
        <v>81</v>
      </c>
      <c r="AV435" s="14" t="s">
        <v>81</v>
      </c>
      <c r="AW435" s="14" t="s">
        <v>33</v>
      </c>
      <c r="AX435" s="14" t="s">
        <v>72</v>
      </c>
      <c r="AY435" s="220" t="s">
        <v>152</v>
      </c>
    </row>
    <row r="436" spans="1:65" s="14" customFormat="1">
      <c r="B436" s="210"/>
      <c r="C436" s="211"/>
      <c r="D436" s="193" t="s">
        <v>166</v>
      </c>
      <c r="E436" s="212" t="s">
        <v>19</v>
      </c>
      <c r="F436" s="213" t="s">
        <v>1073</v>
      </c>
      <c r="G436" s="211"/>
      <c r="H436" s="214">
        <v>2.9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166</v>
      </c>
      <c r="AU436" s="220" t="s">
        <v>81</v>
      </c>
      <c r="AV436" s="14" t="s">
        <v>81</v>
      </c>
      <c r="AW436" s="14" t="s">
        <v>33</v>
      </c>
      <c r="AX436" s="14" t="s">
        <v>72</v>
      </c>
      <c r="AY436" s="220" t="s">
        <v>152</v>
      </c>
    </row>
    <row r="437" spans="1:65" s="14" customFormat="1">
      <c r="B437" s="210"/>
      <c r="C437" s="211"/>
      <c r="D437" s="193" t="s">
        <v>166</v>
      </c>
      <c r="E437" s="212" t="s">
        <v>19</v>
      </c>
      <c r="F437" s="213" t="s">
        <v>1074</v>
      </c>
      <c r="G437" s="211"/>
      <c r="H437" s="214">
        <v>14.4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166</v>
      </c>
      <c r="AU437" s="220" t="s">
        <v>81</v>
      </c>
      <c r="AV437" s="14" t="s">
        <v>81</v>
      </c>
      <c r="AW437" s="14" t="s">
        <v>33</v>
      </c>
      <c r="AX437" s="14" t="s">
        <v>72</v>
      </c>
      <c r="AY437" s="220" t="s">
        <v>152</v>
      </c>
    </row>
    <row r="438" spans="1:65" s="14" customFormat="1">
      <c r="B438" s="210"/>
      <c r="C438" s="211"/>
      <c r="D438" s="193" t="s">
        <v>166</v>
      </c>
      <c r="E438" s="212" t="s">
        <v>19</v>
      </c>
      <c r="F438" s="213" t="s">
        <v>1075</v>
      </c>
      <c r="G438" s="211"/>
      <c r="H438" s="214">
        <v>3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166</v>
      </c>
      <c r="AU438" s="220" t="s">
        <v>81</v>
      </c>
      <c r="AV438" s="14" t="s">
        <v>81</v>
      </c>
      <c r="AW438" s="14" t="s">
        <v>33</v>
      </c>
      <c r="AX438" s="14" t="s">
        <v>72</v>
      </c>
      <c r="AY438" s="220" t="s">
        <v>152</v>
      </c>
    </row>
    <row r="439" spans="1:65" s="13" customFormat="1">
      <c r="B439" s="200"/>
      <c r="C439" s="201"/>
      <c r="D439" s="193" t="s">
        <v>166</v>
      </c>
      <c r="E439" s="202" t="s">
        <v>19</v>
      </c>
      <c r="F439" s="203" t="s">
        <v>962</v>
      </c>
      <c r="G439" s="201"/>
      <c r="H439" s="202" t="s">
        <v>19</v>
      </c>
      <c r="I439" s="204"/>
      <c r="J439" s="201"/>
      <c r="K439" s="201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166</v>
      </c>
      <c r="AU439" s="209" t="s">
        <v>81</v>
      </c>
      <c r="AV439" s="13" t="s">
        <v>79</v>
      </c>
      <c r="AW439" s="13" t="s">
        <v>33</v>
      </c>
      <c r="AX439" s="13" t="s">
        <v>72</v>
      </c>
      <c r="AY439" s="209" t="s">
        <v>152</v>
      </c>
    </row>
    <row r="440" spans="1:65" s="14" customFormat="1">
      <c r="B440" s="210"/>
      <c r="C440" s="211"/>
      <c r="D440" s="193" t="s">
        <v>166</v>
      </c>
      <c r="E440" s="212" t="s">
        <v>19</v>
      </c>
      <c r="F440" s="213" t="s">
        <v>1076</v>
      </c>
      <c r="G440" s="211"/>
      <c r="H440" s="214">
        <v>3.64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166</v>
      </c>
      <c r="AU440" s="220" t="s">
        <v>81</v>
      </c>
      <c r="AV440" s="14" t="s">
        <v>81</v>
      </c>
      <c r="AW440" s="14" t="s">
        <v>33</v>
      </c>
      <c r="AX440" s="14" t="s">
        <v>72</v>
      </c>
      <c r="AY440" s="220" t="s">
        <v>152</v>
      </c>
    </row>
    <row r="441" spans="1:65" s="14" customFormat="1">
      <c r="B441" s="210"/>
      <c r="C441" s="211"/>
      <c r="D441" s="193" t="s">
        <v>166</v>
      </c>
      <c r="E441" s="212" t="s">
        <v>19</v>
      </c>
      <c r="F441" s="213" t="s">
        <v>1073</v>
      </c>
      <c r="G441" s="211"/>
      <c r="H441" s="214">
        <v>2.9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166</v>
      </c>
      <c r="AU441" s="220" t="s">
        <v>81</v>
      </c>
      <c r="AV441" s="14" t="s">
        <v>81</v>
      </c>
      <c r="AW441" s="14" t="s">
        <v>33</v>
      </c>
      <c r="AX441" s="14" t="s">
        <v>72</v>
      </c>
      <c r="AY441" s="220" t="s">
        <v>152</v>
      </c>
    </row>
    <row r="442" spans="1:65" s="14" customFormat="1">
      <c r="B442" s="210"/>
      <c r="C442" s="211"/>
      <c r="D442" s="193" t="s">
        <v>166</v>
      </c>
      <c r="E442" s="212" t="s">
        <v>19</v>
      </c>
      <c r="F442" s="213" t="s">
        <v>1077</v>
      </c>
      <c r="G442" s="211"/>
      <c r="H442" s="214">
        <v>4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166</v>
      </c>
      <c r="AU442" s="220" t="s">
        <v>81</v>
      </c>
      <c r="AV442" s="14" t="s">
        <v>81</v>
      </c>
      <c r="AW442" s="14" t="s">
        <v>33</v>
      </c>
      <c r="AX442" s="14" t="s">
        <v>72</v>
      </c>
      <c r="AY442" s="220" t="s">
        <v>152</v>
      </c>
    </row>
    <row r="443" spans="1:65" s="15" customFormat="1">
      <c r="B443" s="221"/>
      <c r="C443" s="222"/>
      <c r="D443" s="193" t="s">
        <v>166</v>
      </c>
      <c r="E443" s="223" t="s">
        <v>19</v>
      </c>
      <c r="F443" s="224" t="s">
        <v>175</v>
      </c>
      <c r="G443" s="222"/>
      <c r="H443" s="225">
        <v>41.94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166</v>
      </c>
      <c r="AU443" s="231" t="s">
        <v>81</v>
      </c>
      <c r="AV443" s="15" t="s">
        <v>160</v>
      </c>
      <c r="AW443" s="15" t="s">
        <v>33</v>
      </c>
      <c r="AX443" s="15" t="s">
        <v>79</v>
      </c>
      <c r="AY443" s="231" t="s">
        <v>152</v>
      </c>
    </row>
    <row r="444" spans="1:65" s="12" customFormat="1" ht="22.9" customHeight="1">
      <c r="B444" s="164"/>
      <c r="C444" s="165"/>
      <c r="D444" s="166" t="s">
        <v>71</v>
      </c>
      <c r="E444" s="178" t="s">
        <v>322</v>
      </c>
      <c r="F444" s="178" t="s">
        <v>323</v>
      </c>
      <c r="G444" s="165"/>
      <c r="H444" s="165"/>
      <c r="I444" s="168"/>
      <c r="J444" s="179">
        <f>BK444</f>
        <v>0</v>
      </c>
      <c r="K444" s="165"/>
      <c r="L444" s="170"/>
      <c r="M444" s="171"/>
      <c r="N444" s="172"/>
      <c r="O444" s="172"/>
      <c r="P444" s="173">
        <f>SUM(P445:P457)</f>
        <v>0</v>
      </c>
      <c r="Q444" s="172"/>
      <c r="R444" s="173">
        <f>SUM(R445:R457)</f>
        <v>0</v>
      </c>
      <c r="S444" s="172"/>
      <c r="T444" s="174">
        <f>SUM(T445:T457)</f>
        <v>0</v>
      </c>
      <c r="AR444" s="175" t="s">
        <v>79</v>
      </c>
      <c r="AT444" s="176" t="s">
        <v>71</v>
      </c>
      <c r="AU444" s="176" t="s">
        <v>79</v>
      </c>
      <c r="AY444" s="175" t="s">
        <v>152</v>
      </c>
      <c r="BK444" s="177">
        <f>SUM(BK445:BK457)</f>
        <v>0</v>
      </c>
    </row>
    <row r="445" spans="1:65" s="2" customFormat="1" ht="33" customHeight="1">
      <c r="A445" s="36"/>
      <c r="B445" s="37"/>
      <c r="C445" s="180" t="s">
        <v>397</v>
      </c>
      <c r="D445" s="180" t="s">
        <v>155</v>
      </c>
      <c r="E445" s="181" t="s">
        <v>325</v>
      </c>
      <c r="F445" s="182" t="s">
        <v>326</v>
      </c>
      <c r="G445" s="183" t="s">
        <v>327</v>
      </c>
      <c r="H445" s="184">
        <v>176.571</v>
      </c>
      <c r="I445" s="185"/>
      <c r="J445" s="186">
        <f>ROUND(I445*H445,2)</f>
        <v>0</v>
      </c>
      <c r="K445" s="182" t="s">
        <v>159</v>
      </c>
      <c r="L445" s="41"/>
      <c r="M445" s="187" t="s">
        <v>19</v>
      </c>
      <c r="N445" s="188" t="s">
        <v>43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160</v>
      </c>
      <c r="AT445" s="191" t="s">
        <v>155</v>
      </c>
      <c r="AU445" s="191" t="s">
        <v>81</v>
      </c>
      <c r="AY445" s="19" t="s">
        <v>152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79</v>
      </c>
      <c r="BK445" s="192">
        <f>ROUND(I445*H445,2)</f>
        <v>0</v>
      </c>
      <c r="BL445" s="19" t="s">
        <v>160</v>
      </c>
      <c r="BM445" s="191" t="s">
        <v>1078</v>
      </c>
    </row>
    <row r="446" spans="1:65" s="2" customFormat="1" ht="29.25">
      <c r="A446" s="36"/>
      <c r="B446" s="37"/>
      <c r="C446" s="38"/>
      <c r="D446" s="193" t="s">
        <v>162</v>
      </c>
      <c r="E446" s="38"/>
      <c r="F446" s="194" t="s">
        <v>329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162</v>
      </c>
      <c r="AU446" s="19" t="s">
        <v>81</v>
      </c>
    </row>
    <row r="447" spans="1:65" s="2" customFormat="1">
      <c r="A447" s="36"/>
      <c r="B447" s="37"/>
      <c r="C447" s="38"/>
      <c r="D447" s="198" t="s">
        <v>164</v>
      </c>
      <c r="E447" s="38"/>
      <c r="F447" s="199" t="s">
        <v>330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164</v>
      </c>
      <c r="AU447" s="19" t="s">
        <v>81</v>
      </c>
    </row>
    <row r="448" spans="1:65" s="2" customFormat="1" ht="24.2" customHeight="1">
      <c r="A448" s="36"/>
      <c r="B448" s="37"/>
      <c r="C448" s="180" t="s">
        <v>404</v>
      </c>
      <c r="D448" s="180" t="s">
        <v>155</v>
      </c>
      <c r="E448" s="181" t="s">
        <v>331</v>
      </c>
      <c r="F448" s="182" t="s">
        <v>332</v>
      </c>
      <c r="G448" s="183" t="s">
        <v>327</v>
      </c>
      <c r="H448" s="184">
        <v>176.571</v>
      </c>
      <c r="I448" s="185"/>
      <c r="J448" s="186">
        <f>ROUND(I448*H448,2)</f>
        <v>0</v>
      </c>
      <c r="K448" s="182" t="s">
        <v>159</v>
      </c>
      <c r="L448" s="41"/>
      <c r="M448" s="187" t="s">
        <v>19</v>
      </c>
      <c r="N448" s="188" t="s">
        <v>43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160</v>
      </c>
      <c r="AT448" s="191" t="s">
        <v>155</v>
      </c>
      <c r="AU448" s="191" t="s">
        <v>81</v>
      </c>
      <c r="AY448" s="19" t="s">
        <v>152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79</v>
      </c>
      <c r="BK448" s="192">
        <f>ROUND(I448*H448,2)</f>
        <v>0</v>
      </c>
      <c r="BL448" s="19" t="s">
        <v>160</v>
      </c>
      <c r="BM448" s="191" t="s">
        <v>1079</v>
      </c>
    </row>
    <row r="449" spans="1:65" s="2" customFormat="1" ht="19.5">
      <c r="A449" s="36"/>
      <c r="B449" s="37"/>
      <c r="C449" s="38"/>
      <c r="D449" s="193" t="s">
        <v>162</v>
      </c>
      <c r="E449" s="38"/>
      <c r="F449" s="194" t="s">
        <v>334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162</v>
      </c>
      <c r="AU449" s="19" t="s">
        <v>81</v>
      </c>
    </row>
    <row r="450" spans="1:65" s="2" customFormat="1">
      <c r="A450" s="36"/>
      <c r="B450" s="37"/>
      <c r="C450" s="38"/>
      <c r="D450" s="198" t="s">
        <v>164</v>
      </c>
      <c r="E450" s="38"/>
      <c r="F450" s="199" t="s">
        <v>335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164</v>
      </c>
      <c r="AU450" s="19" t="s">
        <v>81</v>
      </c>
    </row>
    <row r="451" spans="1:65" s="2" customFormat="1" ht="24.2" customHeight="1">
      <c r="A451" s="36"/>
      <c r="B451" s="37"/>
      <c r="C451" s="180" t="s">
        <v>409</v>
      </c>
      <c r="D451" s="180" t="s">
        <v>155</v>
      </c>
      <c r="E451" s="181" t="s">
        <v>337</v>
      </c>
      <c r="F451" s="182" t="s">
        <v>338</v>
      </c>
      <c r="G451" s="183" t="s">
        <v>327</v>
      </c>
      <c r="H451" s="184">
        <v>1589.1389999999999</v>
      </c>
      <c r="I451" s="185"/>
      <c r="J451" s="186">
        <f>ROUND(I451*H451,2)</f>
        <v>0</v>
      </c>
      <c r="K451" s="182" t="s">
        <v>159</v>
      </c>
      <c r="L451" s="41"/>
      <c r="M451" s="187" t="s">
        <v>19</v>
      </c>
      <c r="N451" s="188" t="s">
        <v>43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160</v>
      </c>
      <c r="AT451" s="191" t="s">
        <v>155</v>
      </c>
      <c r="AU451" s="191" t="s">
        <v>81</v>
      </c>
      <c r="AY451" s="19" t="s">
        <v>152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79</v>
      </c>
      <c r="BK451" s="192">
        <f>ROUND(I451*H451,2)</f>
        <v>0</v>
      </c>
      <c r="BL451" s="19" t="s">
        <v>160</v>
      </c>
      <c r="BM451" s="191" t="s">
        <v>1080</v>
      </c>
    </row>
    <row r="452" spans="1:65" s="2" customFormat="1" ht="29.25">
      <c r="A452" s="36"/>
      <c r="B452" s="37"/>
      <c r="C452" s="38"/>
      <c r="D452" s="193" t="s">
        <v>162</v>
      </c>
      <c r="E452" s="38"/>
      <c r="F452" s="194" t="s">
        <v>340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162</v>
      </c>
      <c r="AU452" s="19" t="s">
        <v>81</v>
      </c>
    </row>
    <row r="453" spans="1:65" s="2" customFormat="1">
      <c r="A453" s="36"/>
      <c r="B453" s="37"/>
      <c r="C453" s="38"/>
      <c r="D453" s="198" t="s">
        <v>164</v>
      </c>
      <c r="E453" s="38"/>
      <c r="F453" s="199" t="s">
        <v>341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164</v>
      </c>
      <c r="AU453" s="19" t="s">
        <v>81</v>
      </c>
    </row>
    <row r="454" spans="1:65" s="14" customFormat="1">
      <c r="B454" s="210"/>
      <c r="C454" s="211"/>
      <c r="D454" s="193" t="s">
        <v>166</v>
      </c>
      <c r="E454" s="211"/>
      <c r="F454" s="213" t="s">
        <v>1081</v>
      </c>
      <c r="G454" s="211"/>
      <c r="H454" s="214">
        <v>1589.1389999999999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166</v>
      </c>
      <c r="AU454" s="220" t="s">
        <v>81</v>
      </c>
      <c r="AV454" s="14" t="s">
        <v>81</v>
      </c>
      <c r="AW454" s="14" t="s">
        <v>4</v>
      </c>
      <c r="AX454" s="14" t="s">
        <v>79</v>
      </c>
      <c r="AY454" s="220" t="s">
        <v>152</v>
      </c>
    </row>
    <row r="455" spans="1:65" s="2" customFormat="1" ht="44.25" customHeight="1">
      <c r="A455" s="36"/>
      <c r="B455" s="37"/>
      <c r="C455" s="180" t="s">
        <v>417</v>
      </c>
      <c r="D455" s="180" t="s">
        <v>155</v>
      </c>
      <c r="E455" s="181" t="s">
        <v>344</v>
      </c>
      <c r="F455" s="182" t="s">
        <v>345</v>
      </c>
      <c r="G455" s="183" t="s">
        <v>327</v>
      </c>
      <c r="H455" s="184">
        <v>176.571</v>
      </c>
      <c r="I455" s="185"/>
      <c r="J455" s="186">
        <f>ROUND(I455*H455,2)</f>
        <v>0</v>
      </c>
      <c r="K455" s="182" t="s">
        <v>159</v>
      </c>
      <c r="L455" s="41"/>
      <c r="M455" s="187" t="s">
        <v>19</v>
      </c>
      <c r="N455" s="188" t="s">
        <v>43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160</v>
      </c>
      <c r="AT455" s="191" t="s">
        <v>155</v>
      </c>
      <c r="AU455" s="191" t="s">
        <v>81</v>
      </c>
      <c r="AY455" s="19" t="s">
        <v>152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79</v>
      </c>
      <c r="BK455" s="192">
        <f>ROUND(I455*H455,2)</f>
        <v>0</v>
      </c>
      <c r="BL455" s="19" t="s">
        <v>160</v>
      </c>
      <c r="BM455" s="191" t="s">
        <v>1082</v>
      </c>
    </row>
    <row r="456" spans="1:65" s="2" customFormat="1" ht="29.25">
      <c r="A456" s="36"/>
      <c r="B456" s="37"/>
      <c r="C456" s="38"/>
      <c r="D456" s="193" t="s">
        <v>162</v>
      </c>
      <c r="E456" s="38"/>
      <c r="F456" s="194" t="s">
        <v>347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162</v>
      </c>
      <c r="AU456" s="19" t="s">
        <v>81</v>
      </c>
    </row>
    <row r="457" spans="1:65" s="2" customFormat="1">
      <c r="A457" s="36"/>
      <c r="B457" s="37"/>
      <c r="C457" s="38"/>
      <c r="D457" s="198" t="s">
        <v>164</v>
      </c>
      <c r="E457" s="38"/>
      <c r="F457" s="199" t="s">
        <v>348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164</v>
      </c>
      <c r="AU457" s="19" t="s">
        <v>81</v>
      </c>
    </row>
    <row r="458" spans="1:65" s="12" customFormat="1" ht="22.9" customHeight="1">
      <c r="B458" s="164"/>
      <c r="C458" s="165"/>
      <c r="D458" s="166" t="s">
        <v>71</v>
      </c>
      <c r="E458" s="178" t="s">
        <v>349</v>
      </c>
      <c r="F458" s="178" t="s">
        <v>350</v>
      </c>
      <c r="G458" s="165"/>
      <c r="H458" s="165"/>
      <c r="I458" s="168"/>
      <c r="J458" s="179">
        <f>BK458</f>
        <v>0</v>
      </c>
      <c r="K458" s="165"/>
      <c r="L458" s="170"/>
      <c r="M458" s="171"/>
      <c r="N458" s="172"/>
      <c r="O458" s="172"/>
      <c r="P458" s="173">
        <f>SUM(P459:P461)</f>
        <v>0</v>
      </c>
      <c r="Q458" s="172"/>
      <c r="R458" s="173">
        <f>SUM(R459:R461)</f>
        <v>0</v>
      </c>
      <c r="S458" s="172"/>
      <c r="T458" s="174">
        <f>SUM(T459:T461)</f>
        <v>0</v>
      </c>
      <c r="AR458" s="175" t="s">
        <v>79</v>
      </c>
      <c r="AT458" s="176" t="s">
        <v>71</v>
      </c>
      <c r="AU458" s="176" t="s">
        <v>79</v>
      </c>
      <c r="AY458" s="175" t="s">
        <v>152</v>
      </c>
      <c r="BK458" s="177">
        <f>SUM(BK459:BK461)</f>
        <v>0</v>
      </c>
    </row>
    <row r="459" spans="1:65" s="2" customFormat="1" ht="24.2" customHeight="1">
      <c r="A459" s="36"/>
      <c r="B459" s="37"/>
      <c r="C459" s="180" t="s">
        <v>426</v>
      </c>
      <c r="D459" s="180" t="s">
        <v>155</v>
      </c>
      <c r="E459" s="181" t="s">
        <v>352</v>
      </c>
      <c r="F459" s="182" t="s">
        <v>353</v>
      </c>
      <c r="G459" s="183" t="s">
        <v>327</v>
      </c>
      <c r="H459" s="184">
        <v>29.841999999999999</v>
      </c>
      <c r="I459" s="185"/>
      <c r="J459" s="186">
        <f>ROUND(I459*H459,2)</f>
        <v>0</v>
      </c>
      <c r="K459" s="182" t="s">
        <v>159</v>
      </c>
      <c r="L459" s="41"/>
      <c r="M459" s="187" t="s">
        <v>19</v>
      </c>
      <c r="N459" s="188" t="s">
        <v>43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160</v>
      </c>
      <c r="AT459" s="191" t="s">
        <v>155</v>
      </c>
      <c r="AU459" s="191" t="s">
        <v>81</v>
      </c>
      <c r="AY459" s="19" t="s">
        <v>152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79</v>
      </c>
      <c r="BK459" s="192">
        <f>ROUND(I459*H459,2)</f>
        <v>0</v>
      </c>
      <c r="BL459" s="19" t="s">
        <v>160</v>
      </c>
      <c r="BM459" s="191" t="s">
        <v>1083</v>
      </c>
    </row>
    <row r="460" spans="1:65" s="2" customFormat="1" ht="39">
      <c r="A460" s="36"/>
      <c r="B460" s="37"/>
      <c r="C460" s="38"/>
      <c r="D460" s="193" t="s">
        <v>162</v>
      </c>
      <c r="E460" s="38"/>
      <c r="F460" s="194" t="s">
        <v>355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162</v>
      </c>
      <c r="AU460" s="19" t="s">
        <v>81</v>
      </c>
    </row>
    <row r="461" spans="1:65" s="2" customFormat="1">
      <c r="A461" s="36"/>
      <c r="B461" s="37"/>
      <c r="C461" s="38"/>
      <c r="D461" s="198" t="s">
        <v>164</v>
      </c>
      <c r="E461" s="38"/>
      <c r="F461" s="199" t="s">
        <v>356</v>
      </c>
      <c r="G461" s="38"/>
      <c r="H461" s="38"/>
      <c r="I461" s="195"/>
      <c r="J461" s="38"/>
      <c r="K461" s="38"/>
      <c r="L461" s="41"/>
      <c r="M461" s="255"/>
      <c r="N461" s="256"/>
      <c r="O461" s="257"/>
      <c r="P461" s="257"/>
      <c r="Q461" s="257"/>
      <c r="R461" s="257"/>
      <c r="S461" s="257"/>
      <c r="T461" s="258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164</v>
      </c>
      <c r="AU461" s="19" t="s">
        <v>81</v>
      </c>
    </row>
    <row r="462" spans="1:65" s="2" customFormat="1" ht="6.95" customHeight="1">
      <c r="A462" s="36"/>
      <c r="B462" s="49"/>
      <c r="C462" s="50"/>
      <c r="D462" s="50"/>
      <c r="E462" s="50"/>
      <c r="F462" s="50"/>
      <c r="G462" s="50"/>
      <c r="H462" s="50"/>
      <c r="I462" s="50"/>
      <c r="J462" s="50"/>
      <c r="K462" s="50"/>
      <c r="L462" s="41"/>
      <c r="M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</row>
  </sheetData>
  <sheetProtection algorithmName="SHA-512" hashValue="bpOEDuR9M4fMxwH8CBzPO75iN68U9CaZ6VkILC6ZsP/3iuF1pwJLYBySUFaLho5sceexpJ4LK4R3VT77qnxu+g==" saltValue="gT1Yh0f9cYkgq70Pgm5OLeD2y+qyJ1C0UNLmcrWG2YHbzZYH4bdxgNsV8Vh5HkvCXFCrv9Kk0kx3uQIa9RkqwQ==" spinCount="100000" sheet="1" objects="1" scenarios="1" formatColumns="0" formatRows="0" autoFilter="0"/>
  <autoFilter ref="C89:K461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100" r:id="rId2" xr:uid="{00000000-0004-0000-0200-000001000000}"/>
    <hyperlink ref="F105" r:id="rId3" xr:uid="{00000000-0004-0000-0200-000002000000}"/>
    <hyperlink ref="F124" r:id="rId4" xr:uid="{00000000-0004-0000-0200-000003000000}"/>
    <hyperlink ref="F189" r:id="rId5" xr:uid="{00000000-0004-0000-0200-000004000000}"/>
    <hyperlink ref="F232" r:id="rId6" xr:uid="{00000000-0004-0000-0200-000005000000}"/>
    <hyperlink ref="F237" r:id="rId7" xr:uid="{00000000-0004-0000-0200-000006000000}"/>
    <hyperlink ref="F242" r:id="rId8" xr:uid="{00000000-0004-0000-0200-000007000000}"/>
    <hyperlink ref="F257" r:id="rId9" xr:uid="{00000000-0004-0000-0200-000008000000}"/>
    <hyperlink ref="F313" r:id="rId10" xr:uid="{00000000-0004-0000-0200-000009000000}"/>
    <hyperlink ref="F320" r:id="rId11" xr:uid="{00000000-0004-0000-0200-00000A000000}"/>
    <hyperlink ref="F336" r:id="rId12" xr:uid="{00000000-0004-0000-0200-00000B000000}"/>
    <hyperlink ref="F361" r:id="rId13" xr:uid="{00000000-0004-0000-0200-00000C000000}"/>
    <hyperlink ref="F374" r:id="rId14" xr:uid="{00000000-0004-0000-0200-00000D000000}"/>
    <hyperlink ref="F380" r:id="rId15" xr:uid="{00000000-0004-0000-0200-00000E000000}"/>
    <hyperlink ref="F407" r:id="rId16" xr:uid="{00000000-0004-0000-0200-00000F000000}"/>
    <hyperlink ref="F423" r:id="rId17" xr:uid="{00000000-0004-0000-0200-000010000000}"/>
    <hyperlink ref="F447" r:id="rId18" xr:uid="{00000000-0004-0000-0200-000011000000}"/>
    <hyperlink ref="F450" r:id="rId19" xr:uid="{00000000-0004-0000-0200-000012000000}"/>
    <hyperlink ref="F453" r:id="rId20" xr:uid="{00000000-0004-0000-0200-000013000000}"/>
    <hyperlink ref="F457" r:id="rId21" xr:uid="{00000000-0004-0000-0200-000014000000}"/>
    <hyperlink ref="F461" r:id="rId22" xr:uid="{00000000-0004-0000-02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6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5" customHeight="1">
      <c r="B4" s="22"/>
      <c r="D4" s="112" t="s">
        <v>108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109</v>
      </c>
      <c r="L8" s="22"/>
    </row>
    <row r="9" spans="1:46" s="2" customFormat="1" ht="23.25" customHeight="1">
      <c r="A9" s="36"/>
      <c r="B9" s="41"/>
      <c r="C9" s="36"/>
      <c r="D9" s="36"/>
      <c r="E9" s="390" t="s">
        <v>1084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3" t="s">
        <v>1085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ROUND(J102,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ROUND((SUM(BE102:BE643)),  2)</f>
        <v>0</v>
      </c>
      <c r="G35" s="36"/>
      <c r="H35" s="36"/>
      <c r="I35" s="126">
        <v>0.21</v>
      </c>
      <c r="J35" s="125">
        <f>ROUND(((SUM(BE102:BE643))*I35),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ROUND((SUM(BF102:BF643)),  2)</f>
        <v>0</v>
      </c>
      <c r="G36" s="36"/>
      <c r="H36" s="36"/>
      <c r="I36" s="126">
        <v>0.15</v>
      </c>
      <c r="J36" s="125">
        <f>ROUND(((SUM(BF102:BF643))*I36),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ROUND((SUM(BG102:BG643)),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ROUND((SUM(BH102:BH643)),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ROUND((SUM(BI102:BI643)),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1084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76" t="str">
        <f>E11</f>
        <v>21-SO041-02.1 - d.1.1 architektonicko stavební řešení - 2.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J103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120</v>
      </c>
      <c r="E65" s="150"/>
      <c r="F65" s="150"/>
      <c r="G65" s="150"/>
      <c r="H65" s="150"/>
      <c r="I65" s="150"/>
      <c r="J65" s="151">
        <f>J104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121</v>
      </c>
      <c r="E66" s="150"/>
      <c r="F66" s="150"/>
      <c r="G66" s="150"/>
      <c r="H66" s="150"/>
      <c r="I66" s="150"/>
      <c r="J66" s="151">
        <f>J127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122</v>
      </c>
      <c r="E67" s="150"/>
      <c r="F67" s="150"/>
      <c r="G67" s="150"/>
      <c r="H67" s="150"/>
      <c r="I67" s="150"/>
      <c r="J67" s="151">
        <f>J204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123</v>
      </c>
      <c r="E68" s="150"/>
      <c r="F68" s="150"/>
      <c r="G68" s="150"/>
      <c r="H68" s="150"/>
      <c r="I68" s="150"/>
      <c r="J68" s="151">
        <f>J218</f>
        <v>0</v>
      </c>
      <c r="K68" s="99"/>
      <c r="L68" s="152"/>
    </row>
    <row r="69" spans="2:12" s="9" customFormat="1" ht="24.95" customHeight="1">
      <c r="B69" s="142"/>
      <c r="C69" s="143"/>
      <c r="D69" s="144" t="s">
        <v>124</v>
      </c>
      <c r="E69" s="145"/>
      <c r="F69" s="145"/>
      <c r="G69" s="145"/>
      <c r="H69" s="145"/>
      <c r="I69" s="145"/>
      <c r="J69" s="146">
        <f>J222</f>
        <v>0</v>
      </c>
      <c r="K69" s="143"/>
      <c r="L69" s="147"/>
    </row>
    <row r="70" spans="2:12" s="10" customFormat="1" ht="19.899999999999999" customHeight="1">
      <c r="B70" s="148"/>
      <c r="C70" s="99"/>
      <c r="D70" s="149" t="s">
        <v>125</v>
      </c>
      <c r="E70" s="150"/>
      <c r="F70" s="150"/>
      <c r="G70" s="150"/>
      <c r="H70" s="150"/>
      <c r="I70" s="150"/>
      <c r="J70" s="151">
        <f>J223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126</v>
      </c>
      <c r="E71" s="150"/>
      <c r="F71" s="150"/>
      <c r="G71" s="150"/>
      <c r="H71" s="150"/>
      <c r="I71" s="150"/>
      <c r="J71" s="151">
        <f>J232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127</v>
      </c>
      <c r="E72" s="150"/>
      <c r="F72" s="150"/>
      <c r="G72" s="150"/>
      <c r="H72" s="150"/>
      <c r="I72" s="150"/>
      <c r="J72" s="151">
        <f>J293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128</v>
      </c>
      <c r="E73" s="150"/>
      <c r="F73" s="150"/>
      <c r="G73" s="150"/>
      <c r="H73" s="150"/>
      <c r="I73" s="150"/>
      <c r="J73" s="151">
        <f>J299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129</v>
      </c>
      <c r="E74" s="150"/>
      <c r="F74" s="150"/>
      <c r="G74" s="150"/>
      <c r="H74" s="150"/>
      <c r="I74" s="150"/>
      <c r="J74" s="151">
        <f>J336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130</v>
      </c>
      <c r="E75" s="150"/>
      <c r="F75" s="150"/>
      <c r="G75" s="150"/>
      <c r="H75" s="150"/>
      <c r="I75" s="150"/>
      <c r="J75" s="151">
        <f>J391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131</v>
      </c>
      <c r="E76" s="150"/>
      <c r="F76" s="150"/>
      <c r="G76" s="150"/>
      <c r="H76" s="150"/>
      <c r="I76" s="150"/>
      <c r="J76" s="151">
        <f>J413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132</v>
      </c>
      <c r="E77" s="150"/>
      <c r="F77" s="150"/>
      <c r="G77" s="150"/>
      <c r="H77" s="150"/>
      <c r="I77" s="150"/>
      <c r="J77" s="151">
        <f>J419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133</v>
      </c>
      <c r="E78" s="150"/>
      <c r="F78" s="150"/>
      <c r="G78" s="150"/>
      <c r="H78" s="150"/>
      <c r="I78" s="150"/>
      <c r="J78" s="151">
        <f>J425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135</v>
      </c>
      <c r="E79" s="150"/>
      <c r="F79" s="150"/>
      <c r="G79" s="150"/>
      <c r="H79" s="150"/>
      <c r="I79" s="150"/>
      <c r="J79" s="151">
        <f>J591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136</v>
      </c>
      <c r="E80" s="150"/>
      <c r="F80" s="150"/>
      <c r="G80" s="150"/>
      <c r="H80" s="150"/>
      <c r="I80" s="150"/>
      <c r="J80" s="151">
        <f>J616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137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388" t="str">
        <f>E7</f>
        <v>Pedagogická fakulta Univerzity Palackého v Olomouci - Výměna podlahové krytiny</v>
      </c>
      <c r="F90" s="389"/>
      <c r="G90" s="389"/>
      <c r="H90" s="389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109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23.25" customHeight="1">
      <c r="A92" s="36"/>
      <c r="B92" s="37"/>
      <c r="C92" s="38"/>
      <c r="D92" s="38"/>
      <c r="E92" s="388" t="s">
        <v>1084</v>
      </c>
      <c r="F92" s="387"/>
      <c r="G92" s="387"/>
      <c r="H92" s="387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111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30" customHeight="1">
      <c r="A94" s="36"/>
      <c r="B94" s="37"/>
      <c r="C94" s="38"/>
      <c r="D94" s="38"/>
      <c r="E94" s="376" t="str">
        <f>E11</f>
        <v>21-SO041-02.1 - d.1.1 architektonicko stavební řešení - 2. Etapa</v>
      </c>
      <c r="F94" s="387"/>
      <c r="G94" s="387"/>
      <c r="H94" s="387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Olomouc</v>
      </c>
      <c r="G96" s="38"/>
      <c r="H96" s="38"/>
      <c r="I96" s="31" t="s">
        <v>23</v>
      </c>
      <c r="J96" s="61" t="str">
        <f>IF(J14="","",J14)</f>
        <v>30. 4. 2021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7" customHeight="1">
      <c r="A98" s="36"/>
      <c r="B98" s="37"/>
      <c r="C98" s="31" t="s">
        <v>25</v>
      </c>
      <c r="D98" s="38"/>
      <c r="E98" s="38"/>
      <c r="F98" s="29" t="str">
        <f>E17</f>
        <v>Univerzita Palackého v Olomouci</v>
      </c>
      <c r="G98" s="38"/>
      <c r="H98" s="38"/>
      <c r="I98" s="31" t="s">
        <v>31</v>
      </c>
      <c r="J98" s="34" t="str">
        <f>E23</f>
        <v>atelier-r, s.r.o., Olomouc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29</v>
      </c>
      <c r="D99" s="38"/>
      <c r="E99" s="38"/>
      <c r="F99" s="29" t="str">
        <f>IF(E20="","",E20)</f>
        <v>Vyplň údaj</v>
      </c>
      <c r="G99" s="38"/>
      <c r="H99" s="38"/>
      <c r="I99" s="31" t="s">
        <v>34</v>
      </c>
      <c r="J99" s="34" t="str">
        <f>E26</f>
        <v>Votavová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3"/>
      <c r="B101" s="154"/>
      <c r="C101" s="155" t="s">
        <v>138</v>
      </c>
      <c r="D101" s="156" t="s">
        <v>57</v>
      </c>
      <c r="E101" s="156" t="s">
        <v>53</v>
      </c>
      <c r="F101" s="156" t="s">
        <v>54</v>
      </c>
      <c r="G101" s="156" t="s">
        <v>139</v>
      </c>
      <c r="H101" s="156" t="s">
        <v>140</v>
      </c>
      <c r="I101" s="156" t="s">
        <v>141</v>
      </c>
      <c r="J101" s="156" t="s">
        <v>116</v>
      </c>
      <c r="K101" s="157" t="s">
        <v>142</v>
      </c>
      <c r="L101" s="158"/>
      <c r="M101" s="70" t="s">
        <v>19</v>
      </c>
      <c r="N101" s="71" t="s">
        <v>42</v>
      </c>
      <c r="O101" s="71" t="s">
        <v>143</v>
      </c>
      <c r="P101" s="71" t="s">
        <v>144</v>
      </c>
      <c r="Q101" s="71" t="s">
        <v>145</v>
      </c>
      <c r="R101" s="71" t="s">
        <v>146</v>
      </c>
      <c r="S101" s="71" t="s">
        <v>147</v>
      </c>
      <c r="T101" s="72" t="s">
        <v>148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</row>
    <row r="102" spans="1:65" s="2" customFormat="1" ht="22.9" customHeight="1">
      <c r="A102" s="36"/>
      <c r="B102" s="37"/>
      <c r="C102" s="77" t="s">
        <v>149</v>
      </c>
      <c r="D102" s="38"/>
      <c r="E102" s="38"/>
      <c r="F102" s="38"/>
      <c r="G102" s="38"/>
      <c r="H102" s="38"/>
      <c r="I102" s="38"/>
      <c r="J102" s="159">
        <f>BK102</f>
        <v>0</v>
      </c>
      <c r="K102" s="38"/>
      <c r="L102" s="41"/>
      <c r="M102" s="73"/>
      <c r="N102" s="160"/>
      <c r="O102" s="74"/>
      <c r="P102" s="161">
        <f>P103+P222</f>
        <v>0</v>
      </c>
      <c r="Q102" s="74"/>
      <c r="R102" s="161">
        <f>R103+R222</f>
        <v>78.837973949999991</v>
      </c>
      <c r="S102" s="74"/>
      <c r="T102" s="162">
        <f>T103+T222</f>
        <v>169.6333478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71</v>
      </c>
      <c r="AU102" s="19" t="s">
        <v>117</v>
      </c>
      <c r="BK102" s="163">
        <f>BK103+BK222</f>
        <v>0</v>
      </c>
    </row>
    <row r="103" spans="1:65" s="12" customFormat="1" ht="25.9" customHeight="1">
      <c r="B103" s="164"/>
      <c r="C103" s="165"/>
      <c r="D103" s="166" t="s">
        <v>71</v>
      </c>
      <c r="E103" s="167" t="s">
        <v>150</v>
      </c>
      <c r="F103" s="167" t="s">
        <v>151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P104+P127+P204+P218</f>
        <v>0</v>
      </c>
      <c r="Q103" s="172"/>
      <c r="R103" s="173">
        <f>R104+R127+R204+R218</f>
        <v>15.583966799999999</v>
      </c>
      <c r="S103" s="172"/>
      <c r="T103" s="174">
        <f>T104+T127+T204+T218</f>
        <v>52.847579000000003</v>
      </c>
      <c r="AR103" s="175" t="s">
        <v>79</v>
      </c>
      <c r="AT103" s="176" t="s">
        <v>71</v>
      </c>
      <c r="AU103" s="176" t="s">
        <v>72</v>
      </c>
      <c r="AY103" s="175" t="s">
        <v>152</v>
      </c>
      <c r="BK103" s="177">
        <f>BK104+BK127+BK204+BK218</f>
        <v>0</v>
      </c>
    </row>
    <row r="104" spans="1:65" s="12" customFormat="1" ht="22.9" customHeight="1">
      <c r="B104" s="164"/>
      <c r="C104" s="165"/>
      <c r="D104" s="166" t="s">
        <v>71</v>
      </c>
      <c r="E104" s="178" t="s">
        <v>206</v>
      </c>
      <c r="F104" s="178" t="s">
        <v>207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SUM(P105:P126)</f>
        <v>0</v>
      </c>
      <c r="Q104" s="172"/>
      <c r="R104" s="173">
        <f>SUM(R105:R126)</f>
        <v>15.583966799999999</v>
      </c>
      <c r="S104" s="172"/>
      <c r="T104" s="174">
        <f>SUM(T105:T126)</f>
        <v>0</v>
      </c>
      <c r="AR104" s="175" t="s">
        <v>79</v>
      </c>
      <c r="AT104" s="176" t="s">
        <v>71</v>
      </c>
      <c r="AU104" s="176" t="s">
        <v>79</v>
      </c>
      <c r="AY104" s="175" t="s">
        <v>152</v>
      </c>
      <c r="BK104" s="177">
        <f>SUM(BK105:BK126)</f>
        <v>0</v>
      </c>
    </row>
    <row r="105" spans="1:65" s="2" customFormat="1" ht="37.9" customHeight="1">
      <c r="A105" s="36"/>
      <c r="B105" s="37"/>
      <c r="C105" s="180" t="s">
        <v>79</v>
      </c>
      <c r="D105" s="180" t="s">
        <v>155</v>
      </c>
      <c r="E105" s="181" t="s">
        <v>1086</v>
      </c>
      <c r="F105" s="182" t="s">
        <v>1087</v>
      </c>
      <c r="G105" s="183" t="s">
        <v>158</v>
      </c>
      <c r="H105" s="184">
        <v>35.22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9.9000000000000005E-2</v>
      </c>
      <c r="R105" s="189">
        <f>Q105*H105</f>
        <v>3.48678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160</v>
      </c>
      <c r="AT105" s="191" t="s">
        <v>155</v>
      </c>
      <c r="AU105" s="191" t="s">
        <v>81</v>
      </c>
      <c r="AY105" s="19" t="s">
        <v>152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79</v>
      </c>
      <c r="BK105" s="192">
        <f>ROUND(I105*H105,2)</f>
        <v>0</v>
      </c>
      <c r="BL105" s="19" t="s">
        <v>160</v>
      </c>
      <c r="BM105" s="191" t="s">
        <v>1088</v>
      </c>
    </row>
    <row r="106" spans="1:65" s="2" customFormat="1" ht="19.5">
      <c r="A106" s="36"/>
      <c r="B106" s="37"/>
      <c r="C106" s="38"/>
      <c r="D106" s="193" t="s">
        <v>162</v>
      </c>
      <c r="E106" s="38"/>
      <c r="F106" s="194" t="s">
        <v>1089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162</v>
      </c>
      <c r="AU106" s="19" t="s">
        <v>81</v>
      </c>
    </row>
    <row r="107" spans="1:65" s="2" customFormat="1" ht="87.75">
      <c r="A107" s="36"/>
      <c r="B107" s="37"/>
      <c r="C107" s="38"/>
      <c r="D107" s="193" t="s">
        <v>228</v>
      </c>
      <c r="E107" s="38"/>
      <c r="F107" s="232" t="s">
        <v>229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228</v>
      </c>
      <c r="AU107" s="19" t="s">
        <v>81</v>
      </c>
    </row>
    <row r="108" spans="1:65" s="13" customFormat="1">
      <c r="B108" s="200"/>
      <c r="C108" s="201"/>
      <c r="D108" s="193" t="s">
        <v>166</v>
      </c>
      <c r="E108" s="202" t="s">
        <v>19</v>
      </c>
      <c r="F108" s="203" t="s">
        <v>1090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166</v>
      </c>
      <c r="AU108" s="209" t="s">
        <v>81</v>
      </c>
      <c r="AV108" s="13" t="s">
        <v>79</v>
      </c>
      <c r="AW108" s="13" t="s">
        <v>33</v>
      </c>
      <c r="AX108" s="13" t="s">
        <v>72</v>
      </c>
      <c r="AY108" s="209" t="s">
        <v>152</v>
      </c>
    </row>
    <row r="109" spans="1:65" s="14" customFormat="1">
      <c r="B109" s="210"/>
      <c r="C109" s="211"/>
      <c r="D109" s="193" t="s">
        <v>166</v>
      </c>
      <c r="E109" s="212" t="s">
        <v>19</v>
      </c>
      <c r="F109" s="213" t="s">
        <v>1091</v>
      </c>
      <c r="G109" s="211"/>
      <c r="H109" s="214">
        <v>35.22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166</v>
      </c>
      <c r="AU109" s="220" t="s">
        <v>81</v>
      </c>
      <c r="AV109" s="14" t="s">
        <v>81</v>
      </c>
      <c r="AW109" s="14" t="s">
        <v>33</v>
      </c>
      <c r="AX109" s="14" t="s">
        <v>79</v>
      </c>
      <c r="AY109" s="220" t="s">
        <v>152</v>
      </c>
    </row>
    <row r="110" spans="1:65" s="2" customFormat="1" ht="37.9" customHeight="1">
      <c r="A110" s="36"/>
      <c r="B110" s="37"/>
      <c r="C110" s="180" t="s">
        <v>81</v>
      </c>
      <c r="D110" s="180" t="s">
        <v>155</v>
      </c>
      <c r="E110" s="181" t="s">
        <v>224</v>
      </c>
      <c r="F110" s="182" t="s">
        <v>225</v>
      </c>
      <c r="G110" s="183" t="s">
        <v>158</v>
      </c>
      <c r="H110" s="184">
        <v>84.43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0.14299999999999999</v>
      </c>
      <c r="R110" s="189">
        <f>Q110*H110</f>
        <v>12.07349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160</v>
      </c>
      <c r="AT110" s="191" t="s">
        <v>155</v>
      </c>
      <c r="AU110" s="191" t="s">
        <v>81</v>
      </c>
      <c r="AY110" s="19" t="s">
        <v>152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79</v>
      </c>
      <c r="BK110" s="192">
        <f>ROUND(I110*H110,2)</f>
        <v>0</v>
      </c>
      <c r="BL110" s="19" t="s">
        <v>160</v>
      </c>
      <c r="BM110" s="191" t="s">
        <v>1092</v>
      </c>
    </row>
    <row r="111" spans="1:65" s="2" customFormat="1" ht="19.5">
      <c r="A111" s="36"/>
      <c r="B111" s="37"/>
      <c r="C111" s="38"/>
      <c r="D111" s="193" t="s">
        <v>162</v>
      </c>
      <c r="E111" s="38"/>
      <c r="F111" s="194" t="s">
        <v>227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162</v>
      </c>
      <c r="AU111" s="19" t="s">
        <v>81</v>
      </c>
    </row>
    <row r="112" spans="1:65" s="2" customFormat="1" ht="87.75">
      <c r="A112" s="36"/>
      <c r="B112" s="37"/>
      <c r="C112" s="38"/>
      <c r="D112" s="193" t="s">
        <v>228</v>
      </c>
      <c r="E112" s="38"/>
      <c r="F112" s="232" t="s">
        <v>229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228</v>
      </c>
      <c r="AU112" s="19" t="s">
        <v>81</v>
      </c>
    </row>
    <row r="113" spans="1:65" s="13" customFormat="1">
      <c r="B113" s="200"/>
      <c r="C113" s="201"/>
      <c r="D113" s="193" t="s">
        <v>166</v>
      </c>
      <c r="E113" s="202" t="s">
        <v>19</v>
      </c>
      <c r="F113" s="203" t="s">
        <v>1093</v>
      </c>
      <c r="G113" s="201"/>
      <c r="H113" s="202" t="s">
        <v>19</v>
      </c>
      <c r="I113" s="204"/>
      <c r="J113" s="201"/>
      <c r="K113" s="201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166</v>
      </c>
      <c r="AU113" s="209" t="s">
        <v>81</v>
      </c>
      <c r="AV113" s="13" t="s">
        <v>79</v>
      </c>
      <c r="AW113" s="13" t="s">
        <v>33</v>
      </c>
      <c r="AX113" s="13" t="s">
        <v>72</v>
      </c>
      <c r="AY113" s="209" t="s">
        <v>152</v>
      </c>
    </row>
    <row r="114" spans="1:65" s="14" customFormat="1">
      <c r="B114" s="210"/>
      <c r="C114" s="211"/>
      <c r="D114" s="193" t="s">
        <v>166</v>
      </c>
      <c r="E114" s="212" t="s">
        <v>19</v>
      </c>
      <c r="F114" s="213" t="s">
        <v>1094</v>
      </c>
      <c r="G114" s="211"/>
      <c r="H114" s="214">
        <v>39.86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166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152</v>
      </c>
    </row>
    <row r="115" spans="1:65" s="13" customFormat="1">
      <c r="B115" s="200"/>
      <c r="C115" s="201"/>
      <c r="D115" s="193" t="s">
        <v>166</v>
      </c>
      <c r="E115" s="202" t="s">
        <v>19</v>
      </c>
      <c r="F115" s="203" t="s">
        <v>1095</v>
      </c>
      <c r="G115" s="201"/>
      <c r="H115" s="202" t="s">
        <v>19</v>
      </c>
      <c r="I115" s="204"/>
      <c r="J115" s="201"/>
      <c r="K115" s="201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166</v>
      </c>
      <c r="AU115" s="209" t="s">
        <v>81</v>
      </c>
      <c r="AV115" s="13" t="s">
        <v>79</v>
      </c>
      <c r="AW115" s="13" t="s">
        <v>33</v>
      </c>
      <c r="AX115" s="13" t="s">
        <v>72</v>
      </c>
      <c r="AY115" s="209" t="s">
        <v>152</v>
      </c>
    </row>
    <row r="116" spans="1:65" s="14" customFormat="1">
      <c r="B116" s="210"/>
      <c r="C116" s="211"/>
      <c r="D116" s="193" t="s">
        <v>166</v>
      </c>
      <c r="E116" s="212" t="s">
        <v>19</v>
      </c>
      <c r="F116" s="213" t="s">
        <v>1096</v>
      </c>
      <c r="G116" s="211"/>
      <c r="H116" s="214">
        <v>9.8000000000000007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166</v>
      </c>
      <c r="AU116" s="220" t="s">
        <v>81</v>
      </c>
      <c r="AV116" s="14" t="s">
        <v>81</v>
      </c>
      <c r="AW116" s="14" t="s">
        <v>33</v>
      </c>
      <c r="AX116" s="14" t="s">
        <v>72</v>
      </c>
      <c r="AY116" s="220" t="s">
        <v>152</v>
      </c>
    </row>
    <row r="117" spans="1:65" s="13" customFormat="1">
      <c r="B117" s="200"/>
      <c r="C117" s="201"/>
      <c r="D117" s="193" t="s">
        <v>166</v>
      </c>
      <c r="E117" s="202" t="s">
        <v>19</v>
      </c>
      <c r="F117" s="203" t="s">
        <v>1097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166</v>
      </c>
      <c r="AU117" s="209" t="s">
        <v>81</v>
      </c>
      <c r="AV117" s="13" t="s">
        <v>79</v>
      </c>
      <c r="AW117" s="13" t="s">
        <v>33</v>
      </c>
      <c r="AX117" s="13" t="s">
        <v>72</v>
      </c>
      <c r="AY117" s="209" t="s">
        <v>152</v>
      </c>
    </row>
    <row r="118" spans="1:65" s="14" customFormat="1">
      <c r="B118" s="210"/>
      <c r="C118" s="211"/>
      <c r="D118" s="193" t="s">
        <v>166</v>
      </c>
      <c r="E118" s="212" t="s">
        <v>19</v>
      </c>
      <c r="F118" s="213" t="s">
        <v>1098</v>
      </c>
      <c r="G118" s="211"/>
      <c r="H118" s="214">
        <v>34.770000000000003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166</v>
      </c>
      <c r="AU118" s="220" t="s">
        <v>81</v>
      </c>
      <c r="AV118" s="14" t="s">
        <v>81</v>
      </c>
      <c r="AW118" s="14" t="s">
        <v>33</v>
      </c>
      <c r="AX118" s="14" t="s">
        <v>72</v>
      </c>
      <c r="AY118" s="220" t="s">
        <v>152</v>
      </c>
    </row>
    <row r="119" spans="1:65" s="15" customFormat="1">
      <c r="B119" s="221"/>
      <c r="C119" s="222"/>
      <c r="D119" s="193" t="s">
        <v>166</v>
      </c>
      <c r="E119" s="223" t="s">
        <v>19</v>
      </c>
      <c r="F119" s="224" t="s">
        <v>175</v>
      </c>
      <c r="G119" s="222"/>
      <c r="H119" s="225">
        <v>84.43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166</v>
      </c>
      <c r="AU119" s="231" t="s">
        <v>81</v>
      </c>
      <c r="AV119" s="15" t="s">
        <v>160</v>
      </c>
      <c r="AW119" s="15" t="s">
        <v>33</v>
      </c>
      <c r="AX119" s="15" t="s">
        <v>79</v>
      </c>
      <c r="AY119" s="231" t="s">
        <v>152</v>
      </c>
    </row>
    <row r="120" spans="1:65" s="2" customFormat="1" ht="33" customHeight="1">
      <c r="A120" s="36"/>
      <c r="B120" s="37"/>
      <c r="C120" s="180" t="s">
        <v>153</v>
      </c>
      <c r="D120" s="180" t="s">
        <v>155</v>
      </c>
      <c r="E120" s="181" t="s">
        <v>237</v>
      </c>
      <c r="F120" s="182" t="s">
        <v>238</v>
      </c>
      <c r="G120" s="183" t="s">
        <v>239</v>
      </c>
      <c r="H120" s="184">
        <v>1184.8399999999999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2.0000000000000002E-5</v>
      </c>
      <c r="R120" s="189">
        <f>Q120*H120</f>
        <v>2.3696800000000001E-2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160</v>
      </c>
      <c r="AT120" s="191" t="s">
        <v>155</v>
      </c>
      <c r="AU120" s="191" t="s">
        <v>81</v>
      </c>
      <c r="AY120" s="19" t="s">
        <v>152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79</v>
      </c>
      <c r="BK120" s="192">
        <f>ROUND(I120*H120,2)</f>
        <v>0</v>
      </c>
      <c r="BL120" s="19" t="s">
        <v>160</v>
      </c>
      <c r="BM120" s="191" t="s">
        <v>1099</v>
      </c>
    </row>
    <row r="121" spans="1:65" s="2" customFormat="1" ht="19.5">
      <c r="A121" s="36"/>
      <c r="B121" s="37"/>
      <c r="C121" s="38"/>
      <c r="D121" s="193" t="s">
        <v>162</v>
      </c>
      <c r="E121" s="38"/>
      <c r="F121" s="194" t="s">
        <v>241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162</v>
      </c>
      <c r="AU121" s="19" t="s">
        <v>81</v>
      </c>
    </row>
    <row r="122" spans="1:65" s="14" customFormat="1">
      <c r="B122" s="210"/>
      <c r="C122" s="211"/>
      <c r="D122" s="193" t="s">
        <v>166</v>
      </c>
      <c r="E122" s="212" t="s">
        <v>19</v>
      </c>
      <c r="F122" s="213" t="s">
        <v>1100</v>
      </c>
      <c r="G122" s="211"/>
      <c r="H122" s="214">
        <v>1018.95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166</v>
      </c>
      <c r="AU122" s="220" t="s">
        <v>81</v>
      </c>
      <c r="AV122" s="14" t="s">
        <v>81</v>
      </c>
      <c r="AW122" s="14" t="s">
        <v>33</v>
      </c>
      <c r="AX122" s="14" t="s">
        <v>72</v>
      </c>
      <c r="AY122" s="220" t="s">
        <v>152</v>
      </c>
    </row>
    <row r="123" spans="1:65" s="14" customFormat="1">
      <c r="B123" s="210"/>
      <c r="C123" s="211"/>
      <c r="D123" s="193" t="s">
        <v>166</v>
      </c>
      <c r="E123" s="212" t="s">
        <v>19</v>
      </c>
      <c r="F123" s="213" t="s">
        <v>1101</v>
      </c>
      <c r="G123" s="211"/>
      <c r="H123" s="214">
        <v>68.489999999999995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81</v>
      </c>
      <c r="AV123" s="14" t="s">
        <v>81</v>
      </c>
      <c r="AW123" s="14" t="s">
        <v>33</v>
      </c>
      <c r="AX123" s="14" t="s">
        <v>72</v>
      </c>
      <c r="AY123" s="220" t="s">
        <v>152</v>
      </c>
    </row>
    <row r="124" spans="1:65" s="14" customFormat="1">
      <c r="B124" s="210"/>
      <c r="C124" s="211"/>
      <c r="D124" s="193" t="s">
        <v>166</v>
      </c>
      <c r="E124" s="212" t="s">
        <v>19</v>
      </c>
      <c r="F124" s="213" t="s">
        <v>1102</v>
      </c>
      <c r="G124" s="211"/>
      <c r="H124" s="214">
        <v>71.989999999999995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166</v>
      </c>
      <c r="AU124" s="220" t="s">
        <v>81</v>
      </c>
      <c r="AV124" s="14" t="s">
        <v>81</v>
      </c>
      <c r="AW124" s="14" t="s">
        <v>33</v>
      </c>
      <c r="AX124" s="14" t="s">
        <v>72</v>
      </c>
      <c r="AY124" s="220" t="s">
        <v>152</v>
      </c>
    </row>
    <row r="125" spans="1:65" s="14" customFormat="1">
      <c r="B125" s="210"/>
      <c r="C125" s="211"/>
      <c r="D125" s="193" t="s">
        <v>166</v>
      </c>
      <c r="E125" s="212" t="s">
        <v>19</v>
      </c>
      <c r="F125" s="213" t="s">
        <v>1103</v>
      </c>
      <c r="G125" s="211"/>
      <c r="H125" s="214">
        <v>25.41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166</v>
      </c>
      <c r="AU125" s="220" t="s">
        <v>81</v>
      </c>
      <c r="AV125" s="14" t="s">
        <v>81</v>
      </c>
      <c r="AW125" s="14" t="s">
        <v>33</v>
      </c>
      <c r="AX125" s="14" t="s">
        <v>72</v>
      </c>
      <c r="AY125" s="220" t="s">
        <v>152</v>
      </c>
    </row>
    <row r="126" spans="1:65" s="15" customFormat="1">
      <c r="B126" s="221"/>
      <c r="C126" s="222"/>
      <c r="D126" s="193" t="s">
        <v>166</v>
      </c>
      <c r="E126" s="223" t="s">
        <v>19</v>
      </c>
      <c r="F126" s="224" t="s">
        <v>175</v>
      </c>
      <c r="G126" s="222"/>
      <c r="H126" s="225">
        <v>1184.8400000000001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81</v>
      </c>
      <c r="AV126" s="15" t="s">
        <v>160</v>
      </c>
      <c r="AW126" s="15" t="s">
        <v>33</v>
      </c>
      <c r="AX126" s="15" t="s">
        <v>79</v>
      </c>
      <c r="AY126" s="231" t="s">
        <v>152</v>
      </c>
    </row>
    <row r="127" spans="1:65" s="12" customFormat="1" ht="22.9" customHeight="1">
      <c r="B127" s="164"/>
      <c r="C127" s="165"/>
      <c r="D127" s="166" t="s">
        <v>71</v>
      </c>
      <c r="E127" s="178" t="s">
        <v>244</v>
      </c>
      <c r="F127" s="178" t="s">
        <v>245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SUM(P128:P203)</f>
        <v>0</v>
      </c>
      <c r="Q127" s="172"/>
      <c r="R127" s="173">
        <f>SUM(R128:R203)</f>
        <v>0</v>
      </c>
      <c r="S127" s="172"/>
      <c r="T127" s="174">
        <f>SUM(T128:T203)</f>
        <v>52.847579000000003</v>
      </c>
      <c r="AR127" s="175" t="s">
        <v>79</v>
      </c>
      <c r="AT127" s="176" t="s">
        <v>71</v>
      </c>
      <c r="AU127" s="176" t="s">
        <v>79</v>
      </c>
      <c r="AY127" s="175" t="s">
        <v>152</v>
      </c>
      <c r="BK127" s="177">
        <f>SUM(BK128:BK203)</f>
        <v>0</v>
      </c>
    </row>
    <row r="128" spans="1:65" s="2" customFormat="1" ht="24.2" customHeight="1">
      <c r="A128" s="36"/>
      <c r="B128" s="37"/>
      <c r="C128" s="180" t="s">
        <v>160</v>
      </c>
      <c r="D128" s="180" t="s">
        <v>155</v>
      </c>
      <c r="E128" s="181" t="s">
        <v>247</v>
      </c>
      <c r="F128" s="182" t="s">
        <v>248</v>
      </c>
      <c r="G128" s="183" t="s">
        <v>158</v>
      </c>
      <c r="H128" s="184">
        <v>203.83</v>
      </c>
      <c r="I128" s="185"/>
      <c r="J128" s="186">
        <f>ROUND(I128*H128,2)</f>
        <v>0</v>
      </c>
      <c r="K128" s="182" t="s">
        <v>159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0.09</v>
      </c>
      <c r="T128" s="190">
        <f>S128*H128</f>
        <v>18.3447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160</v>
      </c>
      <c r="AT128" s="191" t="s">
        <v>155</v>
      </c>
      <c r="AU128" s="191" t="s">
        <v>81</v>
      </c>
      <c r="AY128" s="19" t="s">
        <v>152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79</v>
      </c>
      <c r="BK128" s="192">
        <f>ROUND(I128*H128,2)</f>
        <v>0</v>
      </c>
      <c r="BL128" s="19" t="s">
        <v>160</v>
      </c>
      <c r="BM128" s="191" t="s">
        <v>1104</v>
      </c>
    </row>
    <row r="129" spans="1:65" s="2" customFormat="1" ht="19.5">
      <c r="A129" s="36"/>
      <c r="B129" s="37"/>
      <c r="C129" s="38"/>
      <c r="D129" s="193" t="s">
        <v>162</v>
      </c>
      <c r="E129" s="38"/>
      <c r="F129" s="194" t="s">
        <v>250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162</v>
      </c>
      <c r="AU129" s="19" t="s">
        <v>81</v>
      </c>
    </row>
    <row r="130" spans="1:65" s="2" customFormat="1">
      <c r="A130" s="36"/>
      <c r="B130" s="37"/>
      <c r="C130" s="38"/>
      <c r="D130" s="198" t="s">
        <v>164</v>
      </c>
      <c r="E130" s="38"/>
      <c r="F130" s="199" t="s">
        <v>251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164</v>
      </c>
      <c r="AU130" s="19" t="s">
        <v>81</v>
      </c>
    </row>
    <row r="131" spans="1:65" s="13" customFormat="1">
      <c r="B131" s="200"/>
      <c r="C131" s="201"/>
      <c r="D131" s="193" t="s">
        <v>166</v>
      </c>
      <c r="E131" s="202" t="s">
        <v>19</v>
      </c>
      <c r="F131" s="203" t="s">
        <v>252</v>
      </c>
      <c r="G131" s="201"/>
      <c r="H131" s="202" t="s">
        <v>19</v>
      </c>
      <c r="I131" s="204"/>
      <c r="J131" s="201"/>
      <c r="K131" s="201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166</v>
      </c>
      <c r="AU131" s="209" t="s">
        <v>81</v>
      </c>
      <c r="AV131" s="13" t="s">
        <v>79</v>
      </c>
      <c r="AW131" s="13" t="s">
        <v>33</v>
      </c>
      <c r="AX131" s="13" t="s">
        <v>72</v>
      </c>
      <c r="AY131" s="209" t="s">
        <v>152</v>
      </c>
    </row>
    <row r="132" spans="1:65" s="14" customFormat="1">
      <c r="B132" s="210"/>
      <c r="C132" s="211"/>
      <c r="D132" s="193" t="s">
        <v>166</v>
      </c>
      <c r="E132" s="212" t="s">
        <v>19</v>
      </c>
      <c r="F132" s="213" t="s">
        <v>1105</v>
      </c>
      <c r="G132" s="211"/>
      <c r="H132" s="214">
        <v>203.83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166</v>
      </c>
      <c r="AU132" s="220" t="s">
        <v>81</v>
      </c>
      <c r="AV132" s="14" t="s">
        <v>81</v>
      </c>
      <c r="AW132" s="14" t="s">
        <v>33</v>
      </c>
      <c r="AX132" s="14" t="s">
        <v>79</v>
      </c>
      <c r="AY132" s="220" t="s">
        <v>152</v>
      </c>
    </row>
    <row r="133" spans="1:65" s="2" customFormat="1" ht="21.75" customHeight="1">
      <c r="A133" s="36"/>
      <c r="B133" s="37"/>
      <c r="C133" s="180" t="s">
        <v>208</v>
      </c>
      <c r="D133" s="180" t="s">
        <v>155</v>
      </c>
      <c r="E133" s="181" t="s">
        <v>254</v>
      </c>
      <c r="F133" s="182" t="s">
        <v>255</v>
      </c>
      <c r="G133" s="183" t="s">
        <v>158</v>
      </c>
      <c r="H133" s="184">
        <v>1352.45</v>
      </c>
      <c r="I133" s="185"/>
      <c r="J133" s="186">
        <f>ROUND(I133*H133,2)</f>
        <v>0</v>
      </c>
      <c r="K133" s="182" t="s">
        <v>159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160</v>
      </c>
      <c r="AT133" s="191" t="s">
        <v>155</v>
      </c>
      <c r="AU133" s="191" t="s">
        <v>81</v>
      </c>
      <c r="AY133" s="19" t="s">
        <v>152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79</v>
      </c>
      <c r="BK133" s="192">
        <f>ROUND(I133*H133,2)</f>
        <v>0</v>
      </c>
      <c r="BL133" s="19" t="s">
        <v>160</v>
      </c>
      <c r="BM133" s="191" t="s">
        <v>1106</v>
      </c>
    </row>
    <row r="134" spans="1:65" s="2" customFormat="1">
      <c r="A134" s="36"/>
      <c r="B134" s="37"/>
      <c r="C134" s="38"/>
      <c r="D134" s="193" t="s">
        <v>162</v>
      </c>
      <c r="E134" s="38"/>
      <c r="F134" s="194" t="s">
        <v>255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162</v>
      </c>
      <c r="AU134" s="19" t="s">
        <v>81</v>
      </c>
    </row>
    <row r="135" spans="1:65" s="2" customFormat="1">
      <c r="A135" s="36"/>
      <c r="B135" s="37"/>
      <c r="C135" s="38"/>
      <c r="D135" s="198" t="s">
        <v>164</v>
      </c>
      <c r="E135" s="38"/>
      <c r="F135" s="199" t="s">
        <v>257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164</v>
      </c>
      <c r="AU135" s="19" t="s">
        <v>81</v>
      </c>
    </row>
    <row r="136" spans="1:65" s="2" customFormat="1" ht="78">
      <c r="A136" s="36"/>
      <c r="B136" s="37"/>
      <c r="C136" s="38"/>
      <c r="D136" s="193" t="s">
        <v>228</v>
      </c>
      <c r="E136" s="38"/>
      <c r="F136" s="232" t="s">
        <v>258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228</v>
      </c>
      <c r="AU136" s="19" t="s">
        <v>81</v>
      </c>
    </row>
    <row r="137" spans="1:65" s="14" customFormat="1">
      <c r="B137" s="210"/>
      <c r="C137" s="211"/>
      <c r="D137" s="193" t="s">
        <v>166</v>
      </c>
      <c r="E137" s="212" t="s">
        <v>19</v>
      </c>
      <c r="F137" s="213" t="s">
        <v>1107</v>
      </c>
      <c r="G137" s="211"/>
      <c r="H137" s="214">
        <v>1102.9000000000001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152</v>
      </c>
    </row>
    <row r="138" spans="1:65" s="14" customFormat="1">
      <c r="B138" s="210"/>
      <c r="C138" s="211"/>
      <c r="D138" s="193" t="s">
        <v>166</v>
      </c>
      <c r="E138" s="212" t="s">
        <v>19</v>
      </c>
      <c r="F138" s="213" t="s">
        <v>1108</v>
      </c>
      <c r="G138" s="211"/>
      <c r="H138" s="214">
        <v>57.4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81</v>
      </c>
      <c r="AV138" s="14" t="s">
        <v>81</v>
      </c>
      <c r="AW138" s="14" t="s">
        <v>33</v>
      </c>
      <c r="AX138" s="14" t="s">
        <v>72</v>
      </c>
      <c r="AY138" s="220" t="s">
        <v>152</v>
      </c>
    </row>
    <row r="139" spans="1:65" s="14" customFormat="1">
      <c r="B139" s="210"/>
      <c r="C139" s="211"/>
      <c r="D139" s="193" t="s">
        <v>166</v>
      </c>
      <c r="E139" s="212" t="s">
        <v>19</v>
      </c>
      <c r="F139" s="213" t="s">
        <v>1109</v>
      </c>
      <c r="G139" s="211"/>
      <c r="H139" s="214">
        <v>72.5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152</v>
      </c>
    </row>
    <row r="140" spans="1:65" s="14" customFormat="1">
      <c r="B140" s="210"/>
      <c r="C140" s="211"/>
      <c r="D140" s="193" t="s">
        <v>166</v>
      </c>
      <c r="E140" s="212" t="s">
        <v>19</v>
      </c>
      <c r="F140" s="213" t="s">
        <v>1110</v>
      </c>
      <c r="G140" s="211"/>
      <c r="H140" s="214">
        <v>35.22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81</v>
      </c>
      <c r="AV140" s="14" t="s">
        <v>81</v>
      </c>
      <c r="AW140" s="14" t="s">
        <v>33</v>
      </c>
      <c r="AX140" s="14" t="s">
        <v>72</v>
      </c>
      <c r="AY140" s="220" t="s">
        <v>152</v>
      </c>
    </row>
    <row r="141" spans="1:65" s="14" customFormat="1">
      <c r="B141" s="210"/>
      <c r="C141" s="211"/>
      <c r="D141" s="193" t="s">
        <v>166</v>
      </c>
      <c r="E141" s="212" t="s">
        <v>19</v>
      </c>
      <c r="F141" s="213" t="s">
        <v>1111</v>
      </c>
      <c r="G141" s="211"/>
      <c r="H141" s="214">
        <v>39.86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166</v>
      </c>
      <c r="AU141" s="220" t="s">
        <v>81</v>
      </c>
      <c r="AV141" s="14" t="s">
        <v>81</v>
      </c>
      <c r="AW141" s="14" t="s">
        <v>33</v>
      </c>
      <c r="AX141" s="14" t="s">
        <v>72</v>
      </c>
      <c r="AY141" s="220" t="s">
        <v>152</v>
      </c>
    </row>
    <row r="142" spans="1:65" s="14" customFormat="1">
      <c r="B142" s="210"/>
      <c r="C142" s="211"/>
      <c r="D142" s="193" t="s">
        <v>166</v>
      </c>
      <c r="E142" s="212" t="s">
        <v>19</v>
      </c>
      <c r="F142" s="213" t="s">
        <v>1112</v>
      </c>
      <c r="G142" s="211"/>
      <c r="H142" s="214">
        <v>9.8000000000000007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152</v>
      </c>
    </row>
    <row r="143" spans="1:65" s="14" customFormat="1">
      <c r="B143" s="210"/>
      <c r="C143" s="211"/>
      <c r="D143" s="193" t="s">
        <v>166</v>
      </c>
      <c r="E143" s="212" t="s">
        <v>19</v>
      </c>
      <c r="F143" s="213" t="s">
        <v>1113</v>
      </c>
      <c r="G143" s="211"/>
      <c r="H143" s="214">
        <v>34.770000000000003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166</v>
      </c>
      <c r="AU143" s="220" t="s">
        <v>81</v>
      </c>
      <c r="AV143" s="14" t="s">
        <v>81</v>
      </c>
      <c r="AW143" s="14" t="s">
        <v>33</v>
      </c>
      <c r="AX143" s="14" t="s">
        <v>72</v>
      </c>
      <c r="AY143" s="220" t="s">
        <v>152</v>
      </c>
    </row>
    <row r="144" spans="1:65" s="15" customFormat="1">
      <c r="B144" s="221"/>
      <c r="C144" s="222"/>
      <c r="D144" s="193" t="s">
        <v>166</v>
      </c>
      <c r="E144" s="223" t="s">
        <v>19</v>
      </c>
      <c r="F144" s="224" t="s">
        <v>175</v>
      </c>
      <c r="G144" s="222"/>
      <c r="H144" s="225">
        <v>1352.45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166</v>
      </c>
      <c r="AU144" s="231" t="s">
        <v>81</v>
      </c>
      <c r="AV144" s="15" t="s">
        <v>160</v>
      </c>
      <c r="AW144" s="15" t="s">
        <v>33</v>
      </c>
      <c r="AX144" s="15" t="s">
        <v>79</v>
      </c>
      <c r="AY144" s="231" t="s">
        <v>152</v>
      </c>
    </row>
    <row r="145" spans="1:65" s="2" customFormat="1" ht="24.2" customHeight="1">
      <c r="A145" s="36"/>
      <c r="B145" s="37"/>
      <c r="C145" s="180" t="s">
        <v>206</v>
      </c>
      <c r="D145" s="180" t="s">
        <v>155</v>
      </c>
      <c r="E145" s="181" t="s">
        <v>268</v>
      </c>
      <c r="F145" s="182" t="s">
        <v>269</v>
      </c>
      <c r="G145" s="183" t="s">
        <v>270</v>
      </c>
      <c r="H145" s="184">
        <v>10.192</v>
      </c>
      <c r="I145" s="185"/>
      <c r="J145" s="186">
        <f>ROUND(I145*H145,2)</f>
        <v>0</v>
      </c>
      <c r="K145" s="182" t="s">
        <v>159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1.4</v>
      </c>
      <c r="T145" s="190">
        <f>S145*H145</f>
        <v>14.268799999999999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160</v>
      </c>
      <c r="AT145" s="191" t="s">
        <v>155</v>
      </c>
      <c r="AU145" s="191" t="s">
        <v>81</v>
      </c>
      <c r="AY145" s="19" t="s">
        <v>152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79</v>
      </c>
      <c r="BK145" s="192">
        <f>ROUND(I145*H145,2)</f>
        <v>0</v>
      </c>
      <c r="BL145" s="19" t="s">
        <v>160</v>
      </c>
      <c r="BM145" s="191" t="s">
        <v>1114</v>
      </c>
    </row>
    <row r="146" spans="1:65" s="2" customFormat="1" ht="19.5">
      <c r="A146" s="36"/>
      <c r="B146" s="37"/>
      <c r="C146" s="38"/>
      <c r="D146" s="193" t="s">
        <v>162</v>
      </c>
      <c r="E146" s="38"/>
      <c r="F146" s="194" t="s">
        <v>272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162</v>
      </c>
      <c r="AU146" s="19" t="s">
        <v>81</v>
      </c>
    </row>
    <row r="147" spans="1:65" s="2" customFormat="1">
      <c r="A147" s="36"/>
      <c r="B147" s="37"/>
      <c r="C147" s="38"/>
      <c r="D147" s="198" t="s">
        <v>164</v>
      </c>
      <c r="E147" s="38"/>
      <c r="F147" s="199" t="s">
        <v>273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164</v>
      </c>
      <c r="AU147" s="19" t="s">
        <v>81</v>
      </c>
    </row>
    <row r="148" spans="1:65" s="13" customFormat="1">
      <c r="B148" s="200"/>
      <c r="C148" s="201"/>
      <c r="D148" s="193" t="s">
        <v>166</v>
      </c>
      <c r="E148" s="202" t="s">
        <v>19</v>
      </c>
      <c r="F148" s="203" t="s">
        <v>252</v>
      </c>
      <c r="G148" s="201"/>
      <c r="H148" s="202" t="s">
        <v>19</v>
      </c>
      <c r="I148" s="204"/>
      <c r="J148" s="201"/>
      <c r="K148" s="201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166</v>
      </c>
      <c r="AU148" s="209" t="s">
        <v>81</v>
      </c>
      <c r="AV148" s="13" t="s">
        <v>79</v>
      </c>
      <c r="AW148" s="13" t="s">
        <v>33</v>
      </c>
      <c r="AX148" s="13" t="s">
        <v>72</v>
      </c>
      <c r="AY148" s="209" t="s">
        <v>152</v>
      </c>
    </row>
    <row r="149" spans="1:65" s="14" customFormat="1">
      <c r="B149" s="210"/>
      <c r="C149" s="211"/>
      <c r="D149" s="193" t="s">
        <v>166</v>
      </c>
      <c r="E149" s="212" t="s">
        <v>19</v>
      </c>
      <c r="F149" s="213" t="s">
        <v>1115</v>
      </c>
      <c r="G149" s="211"/>
      <c r="H149" s="214">
        <v>10.192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166</v>
      </c>
      <c r="AU149" s="220" t="s">
        <v>81</v>
      </c>
      <c r="AV149" s="14" t="s">
        <v>81</v>
      </c>
      <c r="AW149" s="14" t="s">
        <v>33</v>
      </c>
      <c r="AX149" s="14" t="s">
        <v>79</v>
      </c>
      <c r="AY149" s="220" t="s">
        <v>152</v>
      </c>
    </row>
    <row r="150" spans="1:65" s="2" customFormat="1" ht="24.2" customHeight="1">
      <c r="A150" s="36"/>
      <c r="B150" s="37"/>
      <c r="C150" s="180" t="s">
        <v>236</v>
      </c>
      <c r="D150" s="180" t="s">
        <v>155</v>
      </c>
      <c r="E150" s="181" t="s">
        <v>276</v>
      </c>
      <c r="F150" s="182" t="s">
        <v>277</v>
      </c>
      <c r="G150" s="183" t="s">
        <v>158</v>
      </c>
      <c r="H150" s="184">
        <v>87.998999999999995</v>
      </c>
      <c r="I150" s="185"/>
      <c r="J150" s="186">
        <f>ROUND(I150*H150,2)</f>
        <v>0</v>
      </c>
      <c r="K150" s="182" t="s">
        <v>159</v>
      </c>
      <c r="L150" s="41"/>
      <c r="M150" s="187" t="s">
        <v>19</v>
      </c>
      <c r="N150" s="188" t="s">
        <v>43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1.4999999999999999E-2</v>
      </c>
      <c r="T150" s="190">
        <f>S150*H150</f>
        <v>1.319985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160</v>
      </c>
      <c r="AT150" s="191" t="s">
        <v>155</v>
      </c>
      <c r="AU150" s="191" t="s">
        <v>81</v>
      </c>
      <c r="AY150" s="19" t="s">
        <v>152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79</v>
      </c>
      <c r="BK150" s="192">
        <f>ROUND(I150*H150,2)</f>
        <v>0</v>
      </c>
      <c r="BL150" s="19" t="s">
        <v>160</v>
      </c>
      <c r="BM150" s="191" t="s">
        <v>1116</v>
      </c>
    </row>
    <row r="151" spans="1:65" s="2" customFormat="1" ht="29.25">
      <c r="A151" s="36"/>
      <c r="B151" s="37"/>
      <c r="C151" s="38"/>
      <c r="D151" s="193" t="s">
        <v>162</v>
      </c>
      <c r="E151" s="38"/>
      <c r="F151" s="194" t="s">
        <v>279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162</v>
      </c>
      <c r="AU151" s="19" t="s">
        <v>81</v>
      </c>
    </row>
    <row r="152" spans="1:65" s="2" customFormat="1">
      <c r="A152" s="36"/>
      <c r="B152" s="37"/>
      <c r="C152" s="38"/>
      <c r="D152" s="198" t="s">
        <v>164</v>
      </c>
      <c r="E152" s="38"/>
      <c r="F152" s="199" t="s">
        <v>280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164</v>
      </c>
      <c r="AU152" s="19" t="s">
        <v>81</v>
      </c>
    </row>
    <row r="153" spans="1:65" s="13" customFormat="1">
      <c r="B153" s="200"/>
      <c r="C153" s="201"/>
      <c r="D153" s="193" t="s">
        <v>166</v>
      </c>
      <c r="E153" s="202" t="s">
        <v>19</v>
      </c>
      <c r="F153" s="203" t="s">
        <v>296</v>
      </c>
      <c r="G153" s="201"/>
      <c r="H153" s="202" t="s">
        <v>19</v>
      </c>
      <c r="I153" s="204"/>
      <c r="J153" s="201"/>
      <c r="K153" s="201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166</v>
      </c>
      <c r="AU153" s="209" t="s">
        <v>81</v>
      </c>
      <c r="AV153" s="13" t="s">
        <v>79</v>
      </c>
      <c r="AW153" s="13" t="s">
        <v>33</v>
      </c>
      <c r="AX153" s="13" t="s">
        <v>72</v>
      </c>
      <c r="AY153" s="209" t="s">
        <v>152</v>
      </c>
    </row>
    <row r="154" spans="1:65" s="14" customFormat="1">
      <c r="B154" s="210"/>
      <c r="C154" s="211"/>
      <c r="D154" s="193" t="s">
        <v>166</v>
      </c>
      <c r="E154" s="212" t="s">
        <v>19</v>
      </c>
      <c r="F154" s="213" t="s">
        <v>1117</v>
      </c>
      <c r="G154" s="211"/>
      <c r="H154" s="214">
        <v>7.1989999999999998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81</v>
      </c>
      <c r="AV154" s="14" t="s">
        <v>81</v>
      </c>
      <c r="AW154" s="14" t="s">
        <v>33</v>
      </c>
      <c r="AX154" s="14" t="s">
        <v>72</v>
      </c>
      <c r="AY154" s="220" t="s">
        <v>152</v>
      </c>
    </row>
    <row r="155" spans="1:65" s="14" customFormat="1">
      <c r="B155" s="210"/>
      <c r="C155" s="211"/>
      <c r="D155" s="193" t="s">
        <v>166</v>
      </c>
      <c r="E155" s="212" t="s">
        <v>19</v>
      </c>
      <c r="F155" s="213" t="s">
        <v>1118</v>
      </c>
      <c r="G155" s="211"/>
      <c r="H155" s="214">
        <v>21.597000000000001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166</v>
      </c>
      <c r="AU155" s="220" t="s">
        <v>81</v>
      </c>
      <c r="AV155" s="14" t="s">
        <v>81</v>
      </c>
      <c r="AW155" s="14" t="s">
        <v>33</v>
      </c>
      <c r="AX155" s="14" t="s">
        <v>72</v>
      </c>
      <c r="AY155" s="220" t="s">
        <v>152</v>
      </c>
    </row>
    <row r="156" spans="1:65" s="13" customFormat="1">
      <c r="B156" s="200"/>
      <c r="C156" s="201"/>
      <c r="D156" s="193" t="s">
        <v>166</v>
      </c>
      <c r="E156" s="202" t="s">
        <v>19</v>
      </c>
      <c r="F156" s="203" t="s">
        <v>281</v>
      </c>
      <c r="G156" s="201"/>
      <c r="H156" s="202" t="s">
        <v>19</v>
      </c>
      <c r="I156" s="204"/>
      <c r="J156" s="201"/>
      <c r="K156" s="201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166</v>
      </c>
      <c r="AU156" s="209" t="s">
        <v>81</v>
      </c>
      <c r="AV156" s="13" t="s">
        <v>79</v>
      </c>
      <c r="AW156" s="13" t="s">
        <v>33</v>
      </c>
      <c r="AX156" s="13" t="s">
        <v>72</v>
      </c>
      <c r="AY156" s="209" t="s">
        <v>152</v>
      </c>
    </row>
    <row r="157" spans="1:65" s="14" customFormat="1">
      <c r="B157" s="210"/>
      <c r="C157" s="211"/>
      <c r="D157" s="193" t="s">
        <v>166</v>
      </c>
      <c r="E157" s="212" t="s">
        <v>19</v>
      </c>
      <c r="F157" s="213" t="s">
        <v>1119</v>
      </c>
      <c r="G157" s="211"/>
      <c r="H157" s="214">
        <v>6.8019999999999996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81</v>
      </c>
      <c r="AV157" s="14" t="s">
        <v>81</v>
      </c>
      <c r="AW157" s="14" t="s">
        <v>33</v>
      </c>
      <c r="AX157" s="14" t="s">
        <v>72</v>
      </c>
      <c r="AY157" s="220" t="s">
        <v>152</v>
      </c>
    </row>
    <row r="158" spans="1:65" s="14" customFormat="1">
      <c r="B158" s="210"/>
      <c r="C158" s="211"/>
      <c r="D158" s="193" t="s">
        <v>166</v>
      </c>
      <c r="E158" s="212" t="s">
        <v>19</v>
      </c>
      <c r="F158" s="213" t="s">
        <v>1120</v>
      </c>
      <c r="G158" s="211"/>
      <c r="H158" s="214">
        <v>26.206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81</v>
      </c>
      <c r="AV158" s="14" t="s">
        <v>81</v>
      </c>
      <c r="AW158" s="14" t="s">
        <v>33</v>
      </c>
      <c r="AX158" s="14" t="s">
        <v>72</v>
      </c>
      <c r="AY158" s="220" t="s">
        <v>152</v>
      </c>
    </row>
    <row r="159" spans="1:65" s="13" customFormat="1">
      <c r="B159" s="200"/>
      <c r="C159" s="201"/>
      <c r="D159" s="193" t="s">
        <v>166</v>
      </c>
      <c r="E159" s="202" t="s">
        <v>19</v>
      </c>
      <c r="F159" s="203" t="s">
        <v>286</v>
      </c>
      <c r="G159" s="201"/>
      <c r="H159" s="202" t="s">
        <v>19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166</v>
      </c>
      <c r="AU159" s="209" t="s">
        <v>81</v>
      </c>
      <c r="AV159" s="13" t="s">
        <v>79</v>
      </c>
      <c r="AW159" s="13" t="s">
        <v>33</v>
      </c>
      <c r="AX159" s="13" t="s">
        <v>72</v>
      </c>
      <c r="AY159" s="209" t="s">
        <v>152</v>
      </c>
    </row>
    <row r="160" spans="1:65" s="14" customFormat="1">
      <c r="B160" s="210"/>
      <c r="C160" s="211"/>
      <c r="D160" s="193" t="s">
        <v>166</v>
      </c>
      <c r="E160" s="212" t="s">
        <v>19</v>
      </c>
      <c r="F160" s="213" t="s">
        <v>1121</v>
      </c>
      <c r="G160" s="211"/>
      <c r="H160" s="214">
        <v>9.3629999999999995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166</v>
      </c>
      <c r="AU160" s="220" t="s">
        <v>81</v>
      </c>
      <c r="AV160" s="14" t="s">
        <v>81</v>
      </c>
      <c r="AW160" s="14" t="s">
        <v>33</v>
      </c>
      <c r="AX160" s="14" t="s">
        <v>72</v>
      </c>
      <c r="AY160" s="220" t="s">
        <v>152</v>
      </c>
    </row>
    <row r="161" spans="1:65" s="13" customFormat="1">
      <c r="B161" s="200"/>
      <c r="C161" s="201"/>
      <c r="D161" s="193" t="s">
        <v>166</v>
      </c>
      <c r="E161" s="202" t="s">
        <v>19</v>
      </c>
      <c r="F161" s="203" t="s">
        <v>288</v>
      </c>
      <c r="G161" s="201"/>
      <c r="H161" s="202" t="s">
        <v>19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166</v>
      </c>
      <c r="AU161" s="209" t="s">
        <v>81</v>
      </c>
      <c r="AV161" s="13" t="s">
        <v>79</v>
      </c>
      <c r="AW161" s="13" t="s">
        <v>33</v>
      </c>
      <c r="AX161" s="13" t="s">
        <v>72</v>
      </c>
      <c r="AY161" s="209" t="s">
        <v>152</v>
      </c>
    </row>
    <row r="162" spans="1:65" s="14" customFormat="1">
      <c r="B162" s="210"/>
      <c r="C162" s="211"/>
      <c r="D162" s="193" t="s">
        <v>166</v>
      </c>
      <c r="E162" s="212" t="s">
        <v>19</v>
      </c>
      <c r="F162" s="213" t="s">
        <v>1122</v>
      </c>
      <c r="G162" s="211"/>
      <c r="H162" s="214">
        <v>16.832000000000001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152</v>
      </c>
    </row>
    <row r="163" spans="1:65" s="15" customFormat="1">
      <c r="B163" s="221"/>
      <c r="C163" s="222"/>
      <c r="D163" s="193" t="s">
        <v>166</v>
      </c>
      <c r="E163" s="223" t="s">
        <v>19</v>
      </c>
      <c r="F163" s="224" t="s">
        <v>175</v>
      </c>
      <c r="G163" s="222"/>
      <c r="H163" s="225">
        <v>87.998999999999995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166</v>
      </c>
      <c r="AU163" s="231" t="s">
        <v>81</v>
      </c>
      <c r="AV163" s="15" t="s">
        <v>160</v>
      </c>
      <c r="AW163" s="15" t="s">
        <v>33</v>
      </c>
      <c r="AX163" s="15" t="s">
        <v>79</v>
      </c>
      <c r="AY163" s="231" t="s">
        <v>152</v>
      </c>
    </row>
    <row r="164" spans="1:65" s="2" customFormat="1" ht="21.75" customHeight="1">
      <c r="A164" s="36"/>
      <c r="B164" s="37"/>
      <c r="C164" s="180" t="s">
        <v>246</v>
      </c>
      <c r="D164" s="180" t="s">
        <v>155</v>
      </c>
      <c r="E164" s="181" t="s">
        <v>291</v>
      </c>
      <c r="F164" s="182" t="s">
        <v>292</v>
      </c>
      <c r="G164" s="183" t="s">
        <v>158</v>
      </c>
      <c r="H164" s="184">
        <v>224.67599999999999</v>
      </c>
      <c r="I164" s="185"/>
      <c r="J164" s="186">
        <f>ROUND(I164*H164,2)</f>
        <v>0</v>
      </c>
      <c r="K164" s="182" t="s">
        <v>159</v>
      </c>
      <c r="L164" s="41"/>
      <c r="M164" s="187" t="s">
        <v>19</v>
      </c>
      <c r="N164" s="188" t="s">
        <v>43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7.5999999999999998E-2</v>
      </c>
      <c r="T164" s="190">
        <f>S164*H164</f>
        <v>17.075375999999999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160</v>
      </c>
      <c r="AT164" s="191" t="s">
        <v>155</v>
      </c>
      <c r="AU164" s="191" t="s">
        <v>81</v>
      </c>
      <c r="AY164" s="19" t="s">
        <v>152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79</v>
      </c>
      <c r="BK164" s="192">
        <f>ROUND(I164*H164,2)</f>
        <v>0</v>
      </c>
      <c r="BL164" s="19" t="s">
        <v>160</v>
      </c>
      <c r="BM164" s="191" t="s">
        <v>1123</v>
      </c>
    </row>
    <row r="165" spans="1:65" s="2" customFormat="1" ht="19.5">
      <c r="A165" s="36"/>
      <c r="B165" s="37"/>
      <c r="C165" s="38"/>
      <c r="D165" s="193" t="s">
        <v>162</v>
      </c>
      <c r="E165" s="38"/>
      <c r="F165" s="194" t="s">
        <v>294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162</v>
      </c>
      <c r="AU165" s="19" t="s">
        <v>81</v>
      </c>
    </row>
    <row r="166" spans="1:65" s="2" customFormat="1">
      <c r="A166" s="36"/>
      <c r="B166" s="37"/>
      <c r="C166" s="38"/>
      <c r="D166" s="198" t="s">
        <v>164</v>
      </c>
      <c r="E166" s="38"/>
      <c r="F166" s="199" t="s">
        <v>295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164</v>
      </c>
      <c r="AU166" s="19" t="s">
        <v>81</v>
      </c>
    </row>
    <row r="167" spans="1:65" s="13" customFormat="1">
      <c r="B167" s="200"/>
      <c r="C167" s="201"/>
      <c r="D167" s="193" t="s">
        <v>166</v>
      </c>
      <c r="E167" s="202" t="s">
        <v>19</v>
      </c>
      <c r="F167" s="203" t="s">
        <v>296</v>
      </c>
      <c r="G167" s="201"/>
      <c r="H167" s="202" t="s">
        <v>19</v>
      </c>
      <c r="I167" s="204"/>
      <c r="J167" s="201"/>
      <c r="K167" s="201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166</v>
      </c>
      <c r="AU167" s="209" t="s">
        <v>81</v>
      </c>
      <c r="AV167" s="13" t="s">
        <v>79</v>
      </c>
      <c r="AW167" s="13" t="s">
        <v>33</v>
      </c>
      <c r="AX167" s="13" t="s">
        <v>72</v>
      </c>
      <c r="AY167" s="209" t="s">
        <v>152</v>
      </c>
    </row>
    <row r="168" spans="1:65" s="14" customFormat="1">
      <c r="B168" s="210"/>
      <c r="C168" s="211"/>
      <c r="D168" s="193" t="s">
        <v>166</v>
      </c>
      <c r="E168" s="212" t="s">
        <v>19</v>
      </c>
      <c r="F168" s="213" t="s">
        <v>304</v>
      </c>
      <c r="G168" s="211"/>
      <c r="H168" s="214">
        <v>7.88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166</v>
      </c>
      <c r="AU168" s="220" t="s">
        <v>81</v>
      </c>
      <c r="AV168" s="14" t="s">
        <v>81</v>
      </c>
      <c r="AW168" s="14" t="s">
        <v>33</v>
      </c>
      <c r="AX168" s="14" t="s">
        <v>72</v>
      </c>
      <c r="AY168" s="220" t="s">
        <v>152</v>
      </c>
    </row>
    <row r="169" spans="1:65" s="14" customFormat="1">
      <c r="B169" s="210"/>
      <c r="C169" s="211"/>
      <c r="D169" s="193" t="s">
        <v>166</v>
      </c>
      <c r="E169" s="212" t="s">
        <v>19</v>
      </c>
      <c r="F169" s="213" t="s">
        <v>1124</v>
      </c>
      <c r="G169" s="211"/>
      <c r="H169" s="214">
        <v>23.048999999999999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166</v>
      </c>
      <c r="AU169" s="220" t="s">
        <v>81</v>
      </c>
      <c r="AV169" s="14" t="s">
        <v>81</v>
      </c>
      <c r="AW169" s="14" t="s">
        <v>33</v>
      </c>
      <c r="AX169" s="14" t="s">
        <v>72</v>
      </c>
      <c r="AY169" s="220" t="s">
        <v>152</v>
      </c>
    </row>
    <row r="170" spans="1:65" s="13" customFormat="1">
      <c r="B170" s="200"/>
      <c r="C170" s="201"/>
      <c r="D170" s="193" t="s">
        <v>166</v>
      </c>
      <c r="E170" s="202" t="s">
        <v>19</v>
      </c>
      <c r="F170" s="203" t="s">
        <v>281</v>
      </c>
      <c r="G170" s="201"/>
      <c r="H170" s="202" t="s">
        <v>19</v>
      </c>
      <c r="I170" s="204"/>
      <c r="J170" s="201"/>
      <c r="K170" s="201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166</v>
      </c>
      <c r="AU170" s="209" t="s">
        <v>81</v>
      </c>
      <c r="AV170" s="13" t="s">
        <v>79</v>
      </c>
      <c r="AW170" s="13" t="s">
        <v>33</v>
      </c>
      <c r="AX170" s="13" t="s">
        <v>72</v>
      </c>
      <c r="AY170" s="209" t="s">
        <v>152</v>
      </c>
    </row>
    <row r="171" spans="1:65" s="14" customFormat="1">
      <c r="B171" s="210"/>
      <c r="C171" s="211"/>
      <c r="D171" s="193" t="s">
        <v>166</v>
      </c>
      <c r="E171" s="212" t="s">
        <v>19</v>
      </c>
      <c r="F171" s="213" t="s">
        <v>1125</v>
      </c>
      <c r="G171" s="211"/>
      <c r="H171" s="214">
        <v>2.3639999999999999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166</v>
      </c>
      <c r="AU171" s="220" t="s">
        <v>81</v>
      </c>
      <c r="AV171" s="14" t="s">
        <v>81</v>
      </c>
      <c r="AW171" s="14" t="s">
        <v>33</v>
      </c>
      <c r="AX171" s="14" t="s">
        <v>72</v>
      </c>
      <c r="AY171" s="220" t="s">
        <v>152</v>
      </c>
    </row>
    <row r="172" spans="1:65" s="14" customFormat="1">
      <c r="B172" s="210"/>
      <c r="C172" s="211"/>
      <c r="D172" s="193" t="s">
        <v>166</v>
      </c>
      <c r="E172" s="212" t="s">
        <v>19</v>
      </c>
      <c r="F172" s="213" t="s">
        <v>1126</v>
      </c>
      <c r="G172" s="211"/>
      <c r="H172" s="214">
        <v>47.871000000000002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81</v>
      </c>
      <c r="AV172" s="14" t="s">
        <v>81</v>
      </c>
      <c r="AW172" s="14" t="s">
        <v>33</v>
      </c>
      <c r="AX172" s="14" t="s">
        <v>72</v>
      </c>
      <c r="AY172" s="220" t="s">
        <v>152</v>
      </c>
    </row>
    <row r="173" spans="1:65" s="13" customFormat="1">
      <c r="B173" s="200"/>
      <c r="C173" s="201"/>
      <c r="D173" s="193" t="s">
        <v>166</v>
      </c>
      <c r="E173" s="202" t="s">
        <v>19</v>
      </c>
      <c r="F173" s="203" t="s">
        <v>283</v>
      </c>
      <c r="G173" s="201"/>
      <c r="H173" s="202" t="s">
        <v>19</v>
      </c>
      <c r="I173" s="204"/>
      <c r="J173" s="201"/>
      <c r="K173" s="201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166</v>
      </c>
      <c r="AU173" s="209" t="s">
        <v>81</v>
      </c>
      <c r="AV173" s="13" t="s">
        <v>79</v>
      </c>
      <c r="AW173" s="13" t="s">
        <v>33</v>
      </c>
      <c r="AX173" s="13" t="s">
        <v>72</v>
      </c>
      <c r="AY173" s="209" t="s">
        <v>152</v>
      </c>
    </row>
    <row r="174" spans="1:65" s="14" customFormat="1">
      <c r="B174" s="210"/>
      <c r="C174" s="211"/>
      <c r="D174" s="193" t="s">
        <v>166</v>
      </c>
      <c r="E174" s="212" t="s">
        <v>19</v>
      </c>
      <c r="F174" s="213" t="s">
        <v>306</v>
      </c>
      <c r="G174" s="211"/>
      <c r="H174" s="214">
        <v>1.5760000000000001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166</v>
      </c>
      <c r="AU174" s="220" t="s">
        <v>81</v>
      </c>
      <c r="AV174" s="14" t="s">
        <v>81</v>
      </c>
      <c r="AW174" s="14" t="s">
        <v>33</v>
      </c>
      <c r="AX174" s="14" t="s">
        <v>72</v>
      </c>
      <c r="AY174" s="220" t="s">
        <v>152</v>
      </c>
    </row>
    <row r="175" spans="1:65" s="14" customFormat="1">
      <c r="B175" s="210"/>
      <c r="C175" s="211"/>
      <c r="D175" s="193" t="s">
        <v>166</v>
      </c>
      <c r="E175" s="212" t="s">
        <v>19</v>
      </c>
      <c r="F175" s="213" t="s">
        <v>1127</v>
      </c>
      <c r="G175" s="211"/>
      <c r="H175" s="214">
        <v>1.6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166</v>
      </c>
      <c r="AU175" s="220" t="s">
        <v>81</v>
      </c>
      <c r="AV175" s="14" t="s">
        <v>81</v>
      </c>
      <c r="AW175" s="14" t="s">
        <v>33</v>
      </c>
      <c r="AX175" s="14" t="s">
        <v>72</v>
      </c>
      <c r="AY175" s="220" t="s">
        <v>152</v>
      </c>
    </row>
    <row r="176" spans="1:65" s="14" customFormat="1">
      <c r="B176" s="210"/>
      <c r="C176" s="211"/>
      <c r="D176" s="193" t="s">
        <v>166</v>
      </c>
      <c r="E176" s="212" t="s">
        <v>19</v>
      </c>
      <c r="F176" s="213" t="s">
        <v>1128</v>
      </c>
      <c r="G176" s="211"/>
      <c r="H176" s="214">
        <v>28.367999999999999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166</v>
      </c>
      <c r="AU176" s="220" t="s">
        <v>81</v>
      </c>
      <c r="AV176" s="14" t="s">
        <v>81</v>
      </c>
      <c r="AW176" s="14" t="s">
        <v>33</v>
      </c>
      <c r="AX176" s="14" t="s">
        <v>72</v>
      </c>
      <c r="AY176" s="220" t="s">
        <v>152</v>
      </c>
    </row>
    <row r="177" spans="1:65" s="13" customFormat="1">
      <c r="B177" s="200"/>
      <c r="C177" s="201"/>
      <c r="D177" s="193" t="s">
        <v>166</v>
      </c>
      <c r="E177" s="202" t="s">
        <v>19</v>
      </c>
      <c r="F177" s="203" t="s">
        <v>286</v>
      </c>
      <c r="G177" s="201"/>
      <c r="H177" s="202" t="s">
        <v>19</v>
      </c>
      <c r="I177" s="204"/>
      <c r="J177" s="201"/>
      <c r="K177" s="201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166</v>
      </c>
      <c r="AU177" s="209" t="s">
        <v>81</v>
      </c>
      <c r="AV177" s="13" t="s">
        <v>79</v>
      </c>
      <c r="AW177" s="13" t="s">
        <v>33</v>
      </c>
      <c r="AX177" s="13" t="s">
        <v>72</v>
      </c>
      <c r="AY177" s="209" t="s">
        <v>152</v>
      </c>
    </row>
    <row r="178" spans="1:65" s="14" customFormat="1">
      <c r="B178" s="210"/>
      <c r="C178" s="211"/>
      <c r="D178" s="193" t="s">
        <v>166</v>
      </c>
      <c r="E178" s="212" t="s">
        <v>19</v>
      </c>
      <c r="F178" s="213" t="s">
        <v>1127</v>
      </c>
      <c r="G178" s="211"/>
      <c r="H178" s="214">
        <v>1.6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152</v>
      </c>
    </row>
    <row r="179" spans="1:65" s="14" customFormat="1">
      <c r="B179" s="210"/>
      <c r="C179" s="211"/>
      <c r="D179" s="193" t="s">
        <v>166</v>
      </c>
      <c r="E179" s="212" t="s">
        <v>19</v>
      </c>
      <c r="F179" s="213" t="s">
        <v>1129</v>
      </c>
      <c r="G179" s="211"/>
      <c r="H179" s="214">
        <v>6.3040000000000003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166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152</v>
      </c>
    </row>
    <row r="180" spans="1:65" s="14" customFormat="1">
      <c r="B180" s="210"/>
      <c r="C180" s="211"/>
      <c r="D180" s="193" t="s">
        <v>166</v>
      </c>
      <c r="E180" s="212" t="s">
        <v>19</v>
      </c>
      <c r="F180" s="213" t="s">
        <v>1130</v>
      </c>
      <c r="G180" s="211"/>
      <c r="H180" s="214">
        <v>35.46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166</v>
      </c>
      <c r="AU180" s="220" t="s">
        <v>81</v>
      </c>
      <c r="AV180" s="14" t="s">
        <v>81</v>
      </c>
      <c r="AW180" s="14" t="s">
        <v>33</v>
      </c>
      <c r="AX180" s="14" t="s">
        <v>72</v>
      </c>
      <c r="AY180" s="220" t="s">
        <v>152</v>
      </c>
    </row>
    <row r="181" spans="1:65" s="13" customFormat="1">
      <c r="B181" s="200"/>
      <c r="C181" s="201"/>
      <c r="D181" s="193" t="s">
        <v>166</v>
      </c>
      <c r="E181" s="202" t="s">
        <v>19</v>
      </c>
      <c r="F181" s="203" t="s">
        <v>288</v>
      </c>
      <c r="G181" s="201"/>
      <c r="H181" s="202" t="s">
        <v>19</v>
      </c>
      <c r="I181" s="204"/>
      <c r="J181" s="201"/>
      <c r="K181" s="201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166</v>
      </c>
      <c r="AU181" s="209" t="s">
        <v>81</v>
      </c>
      <c r="AV181" s="13" t="s">
        <v>79</v>
      </c>
      <c r="AW181" s="13" t="s">
        <v>33</v>
      </c>
      <c r="AX181" s="13" t="s">
        <v>72</v>
      </c>
      <c r="AY181" s="209" t="s">
        <v>152</v>
      </c>
    </row>
    <row r="182" spans="1:65" s="14" customFormat="1">
      <c r="B182" s="210"/>
      <c r="C182" s="211"/>
      <c r="D182" s="193" t="s">
        <v>166</v>
      </c>
      <c r="E182" s="212" t="s">
        <v>19</v>
      </c>
      <c r="F182" s="213" t="s">
        <v>1127</v>
      </c>
      <c r="G182" s="211"/>
      <c r="H182" s="214">
        <v>1.6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166</v>
      </c>
      <c r="AU182" s="220" t="s">
        <v>81</v>
      </c>
      <c r="AV182" s="14" t="s">
        <v>81</v>
      </c>
      <c r="AW182" s="14" t="s">
        <v>33</v>
      </c>
      <c r="AX182" s="14" t="s">
        <v>72</v>
      </c>
      <c r="AY182" s="220" t="s">
        <v>152</v>
      </c>
    </row>
    <row r="183" spans="1:65" s="14" customFormat="1">
      <c r="B183" s="210"/>
      <c r="C183" s="211"/>
      <c r="D183" s="193" t="s">
        <v>166</v>
      </c>
      <c r="E183" s="212" t="s">
        <v>19</v>
      </c>
      <c r="F183" s="213" t="s">
        <v>297</v>
      </c>
      <c r="G183" s="211"/>
      <c r="H183" s="214">
        <v>4.7279999999999998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166</v>
      </c>
      <c r="AU183" s="220" t="s">
        <v>81</v>
      </c>
      <c r="AV183" s="14" t="s">
        <v>81</v>
      </c>
      <c r="AW183" s="14" t="s">
        <v>33</v>
      </c>
      <c r="AX183" s="14" t="s">
        <v>72</v>
      </c>
      <c r="AY183" s="220" t="s">
        <v>152</v>
      </c>
    </row>
    <row r="184" spans="1:65" s="14" customFormat="1">
      <c r="B184" s="210"/>
      <c r="C184" s="211"/>
      <c r="D184" s="193" t="s">
        <v>166</v>
      </c>
      <c r="E184" s="212" t="s">
        <v>19</v>
      </c>
      <c r="F184" s="213" t="s">
        <v>1131</v>
      </c>
      <c r="G184" s="211"/>
      <c r="H184" s="214">
        <v>33.686999999999998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81</v>
      </c>
      <c r="AV184" s="14" t="s">
        <v>81</v>
      </c>
      <c r="AW184" s="14" t="s">
        <v>33</v>
      </c>
      <c r="AX184" s="14" t="s">
        <v>72</v>
      </c>
      <c r="AY184" s="220" t="s">
        <v>152</v>
      </c>
    </row>
    <row r="185" spans="1:65" s="13" customFormat="1">
      <c r="B185" s="200"/>
      <c r="C185" s="201"/>
      <c r="D185" s="193" t="s">
        <v>166</v>
      </c>
      <c r="E185" s="202" t="s">
        <v>19</v>
      </c>
      <c r="F185" s="203" t="s">
        <v>308</v>
      </c>
      <c r="G185" s="201"/>
      <c r="H185" s="202" t="s">
        <v>19</v>
      </c>
      <c r="I185" s="204"/>
      <c r="J185" s="201"/>
      <c r="K185" s="201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166</v>
      </c>
      <c r="AU185" s="209" t="s">
        <v>81</v>
      </c>
      <c r="AV185" s="13" t="s">
        <v>79</v>
      </c>
      <c r="AW185" s="13" t="s">
        <v>33</v>
      </c>
      <c r="AX185" s="13" t="s">
        <v>72</v>
      </c>
      <c r="AY185" s="209" t="s">
        <v>152</v>
      </c>
    </row>
    <row r="186" spans="1:65" s="14" customFormat="1">
      <c r="B186" s="210"/>
      <c r="C186" s="211"/>
      <c r="D186" s="193" t="s">
        <v>166</v>
      </c>
      <c r="E186" s="212" t="s">
        <v>19</v>
      </c>
      <c r="F186" s="213" t="s">
        <v>1125</v>
      </c>
      <c r="G186" s="211"/>
      <c r="H186" s="214">
        <v>2.3639999999999999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166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152</v>
      </c>
    </row>
    <row r="187" spans="1:65" s="14" customFormat="1">
      <c r="B187" s="210"/>
      <c r="C187" s="211"/>
      <c r="D187" s="193" t="s">
        <v>166</v>
      </c>
      <c r="E187" s="212" t="s">
        <v>19</v>
      </c>
      <c r="F187" s="213" t="s">
        <v>1127</v>
      </c>
      <c r="G187" s="211"/>
      <c r="H187" s="214">
        <v>1.6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81</v>
      </c>
      <c r="AV187" s="14" t="s">
        <v>81</v>
      </c>
      <c r="AW187" s="14" t="s">
        <v>33</v>
      </c>
      <c r="AX187" s="14" t="s">
        <v>72</v>
      </c>
      <c r="AY187" s="220" t="s">
        <v>152</v>
      </c>
    </row>
    <row r="188" spans="1:65" s="14" customFormat="1">
      <c r="B188" s="210"/>
      <c r="C188" s="211"/>
      <c r="D188" s="193" t="s">
        <v>166</v>
      </c>
      <c r="E188" s="212" t="s">
        <v>19</v>
      </c>
      <c r="F188" s="213" t="s">
        <v>1132</v>
      </c>
      <c r="G188" s="211"/>
      <c r="H188" s="214">
        <v>15.76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166</v>
      </c>
      <c r="AU188" s="220" t="s">
        <v>81</v>
      </c>
      <c r="AV188" s="14" t="s">
        <v>81</v>
      </c>
      <c r="AW188" s="14" t="s">
        <v>33</v>
      </c>
      <c r="AX188" s="14" t="s">
        <v>72</v>
      </c>
      <c r="AY188" s="220" t="s">
        <v>152</v>
      </c>
    </row>
    <row r="189" spans="1:65" s="14" customFormat="1">
      <c r="B189" s="210"/>
      <c r="C189" s="211"/>
      <c r="D189" s="193" t="s">
        <v>166</v>
      </c>
      <c r="E189" s="212" t="s">
        <v>19</v>
      </c>
      <c r="F189" s="213" t="s">
        <v>1133</v>
      </c>
      <c r="G189" s="211"/>
      <c r="H189" s="214">
        <v>8.8650000000000002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81</v>
      </c>
      <c r="AV189" s="14" t="s">
        <v>81</v>
      </c>
      <c r="AW189" s="14" t="s">
        <v>33</v>
      </c>
      <c r="AX189" s="14" t="s">
        <v>72</v>
      </c>
      <c r="AY189" s="220" t="s">
        <v>152</v>
      </c>
    </row>
    <row r="190" spans="1:65" s="15" customFormat="1">
      <c r="B190" s="221"/>
      <c r="C190" s="222"/>
      <c r="D190" s="193" t="s">
        <v>166</v>
      </c>
      <c r="E190" s="223" t="s">
        <v>19</v>
      </c>
      <c r="F190" s="224" t="s">
        <v>175</v>
      </c>
      <c r="G190" s="222"/>
      <c r="H190" s="225">
        <v>224.67599999999999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81</v>
      </c>
      <c r="AV190" s="15" t="s">
        <v>160</v>
      </c>
      <c r="AW190" s="15" t="s">
        <v>33</v>
      </c>
      <c r="AX190" s="15" t="s">
        <v>79</v>
      </c>
      <c r="AY190" s="231" t="s">
        <v>152</v>
      </c>
    </row>
    <row r="191" spans="1:65" s="2" customFormat="1" ht="21.75" customHeight="1">
      <c r="A191" s="36"/>
      <c r="B191" s="37"/>
      <c r="C191" s="180" t="s">
        <v>244</v>
      </c>
      <c r="D191" s="180" t="s">
        <v>155</v>
      </c>
      <c r="E191" s="181" t="s">
        <v>312</v>
      </c>
      <c r="F191" s="182" t="s">
        <v>313</v>
      </c>
      <c r="G191" s="183" t="s">
        <v>158</v>
      </c>
      <c r="H191" s="184">
        <v>29.186</v>
      </c>
      <c r="I191" s="185"/>
      <c r="J191" s="186">
        <f>ROUND(I191*H191,2)</f>
        <v>0</v>
      </c>
      <c r="K191" s="182" t="s">
        <v>159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6.3E-2</v>
      </c>
      <c r="T191" s="190">
        <f>S191*H191</f>
        <v>1.8387180000000001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160</v>
      </c>
      <c r="AT191" s="191" t="s">
        <v>155</v>
      </c>
      <c r="AU191" s="191" t="s">
        <v>81</v>
      </c>
      <c r="AY191" s="19" t="s">
        <v>152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79</v>
      </c>
      <c r="BK191" s="192">
        <f>ROUND(I191*H191,2)</f>
        <v>0</v>
      </c>
      <c r="BL191" s="19" t="s">
        <v>160</v>
      </c>
      <c r="BM191" s="191" t="s">
        <v>1134</v>
      </c>
    </row>
    <row r="192" spans="1:65" s="2" customFormat="1" ht="19.5">
      <c r="A192" s="36"/>
      <c r="B192" s="37"/>
      <c r="C192" s="38"/>
      <c r="D192" s="193" t="s">
        <v>162</v>
      </c>
      <c r="E192" s="38"/>
      <c r="F192" s="194" t="s">
        <v>315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162</v>
      </c>
      <c r="AU192" s="19" t="s">
        <v>81</v>
      </c>
    </row>
    <row r="193" spans="1:65" s="2" customFormat="1">
      <c r="A193" s="36"/>
      <c r="B193" s="37"/>
      <c r="C193" s="38"/>
      <c r="D193" s="198" t="s">
        <v>164</v>
      </c>
      <c r="E193" s="38"/>
      <c r="F193" s="199" t="s">
        <v>316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164</v>
      </c>
      <c r="AU193" s="19" t="s">
        <v>81</v>
      </c>
    </row>
    <row r="194" spans="1:65" s="13" customFormat="1">
      <c r="B194" s="200"/>
      <c r="C194" s="201"/>
      <c r="D194" s="193" t="s">
        <v>166</v>
      </c>
      <c r="E194" s="202" t="s">
        <v>19</v>
      </c>
      <c r="F194" s="203" t="s">
        <v>283</v>
      </c>
      <c r="G194" s="201"/>
      <c r="H194" s="202" t="s">
        <v>19</v>
      </c>
      <c r="I194" s="204"/>
      <c r="J194" s="201"/>
      <c r="K194" s="201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166</v>
      </c>
      <c r="AU194" s="209" t="s">
        <v>81</v>
      </c>
      <c r="AV194" s="13" t="s">
        <v>79</v>
      </c>
      <c r="AW194" s="13" t="s">
        <v>33</v>
      </c>
      <c r="AX194" s="13" t="s">
        <v>72</v>
      </c>
      <c r="AY194" s="209" t="s">
        <v>152</v>
      </c>
    </row>
    <row r="195" spans="1:65" s="14" customFormat="1">
      <c r="B195" s="210"/>
      <c r="C195" s="211"/>
      <c r="D195" s="193" t="s">
        <v>166</v>
      </c>
      <c r="E195" s="212" t="s">
        <v>19</v>
      </c>
      <c r="F195" s="213" t="s">
        <v>1135</v>
      </c>
      <c r="G195" s="211"/>
      <c r="H195" s="214">
        <v>3.8879999999999999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166</v>
      </c>
      <c r="AU195" s="220" t="s">
        <v>81</v>
      </c>
      <c r="AV195" s="14" t="s">
        <v>81</v>
      </c>
      <c r="AW195" s="14" t="s">
        <v>33</v>
      </c>
      <c r="AX195" s="14" t="s">
        <v>72</v>
      </c>
      <c r="AY195" s="220" t="s">
        <v>152</v>
      </c>
    </row>
    <row r="196" spans="1:65" s="14" customFormat="1">
      <c r="B196" s="210"/>
      <c r="C196" s="211"/>
      <c r="D196" s="193" t="s">
        <v>166</v>
      </c>
      <c r="E196" s="212" t="s">
        <v>19</v>
      </c>
      <c r="F196" s="213" t="s">
        <v>1136</v>
      </c>
      <c r="G196" s="211"/>
      <c r="H196" s="214">
        <v>6.15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166</v>
      </c>
      <c r="AU196" s="220" t="s">
        <v>81</v>
      </c>
      <c r="AV196" s="14" t="s">
        <v>81</v>
      </c>
      <c r="AW196" s="14" t="s">
        <v>33</v>
      </c>
      <c r="AX196" s="14" t="s">
        <v>72</v>
      </c>
      <c r="AY196" s="220" t="s">
        <v>152</v>
      </c>
    </row>
    <row r="197" spans="1:65" s="13" customFormat="1">
      <c r="B197" s="200"/>
      <c r="C197" s="201"/>
      <c r="D197" s="193" t="s">
        <v>166</v>
      </c>
      <c r="E197" s="202" t="s">
        <v>19</v>
      </c>
      <c r="F197" s="203" t="s">
        <v>286</v>
      </c>
      <c r="G197" s="201"/>
      <c r="H197" s="202" t="s">
        <v>19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166</v>
      </c>
      <c r="AU197" s="209" t="s">
        <v>81</v>
      </c>
      <c r="AV197" s="13" t="s">
        <v>79</v>
      </c>
      <c r="AW197" s="13" t="s">
        <v>33</v>
      </c>
      <c r="AX197" s="13" t="s">
        <v>72</v>
      </c>
      <c r="AY197" s="209" t="s">
        <v>152</v>
      </c>
    </row>
    <row r="198" spans="1:65" s="14" customFormat="1">
      <c r="B198" s="210"/>
      <c r="C198" s="211"/>
      <c r="D198" s="193" t="s">
        <v>166</v>
      </c>
      <c r="E198" s="212" t="s">
        <v>19</v>
      </c>
      <c r="F198" s="213" t="s">
        <v>1135</v>
      </c>
      <c r="G198" s="211"/>
      <c r="H198" s="214">
        <v>3.8879999999999999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166</v>
      </c>
      <c r="AU198" s="220" t="s">
        <v>81</v>
      </c>
      <c r="AV198" s="14" t="s">
        <v>81</v>
      </c>
      <c r="AW198" s="14" t="s">
        <v>33</v>
      </c>
      <c r="AX198" s="14" t="s">
        <v>72</v>
      </c>
      <c r="AY198" s="220" t="s">
        <v>152</v>
      </c>
    </row>
    <row r="199" spans="1:65" s="13" customFormat="1">
      <c r="B199" s="200"/>
      <c r="C199" s="201"/>
      <c r="D199" s="193" t="s">
        <v>166</v>
      </c>
      <c r="E199" s="202" t="s">
        <v>19</v>
      </c>
      <c r="F199" s="203" t="s">
        <v>288</v>
      </c>
      <c r="G199" s="201"/>
      <c r="H199" s="202" t="s">
        <v>19</v>
      </c>
      <c r="I199" s="204"/>
      <c r="J199" s="201"/>
      <c r="K199" s="201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166</v>
      </c>
      <c r="AU199" s="209" t="s">
        <v>81</v>
      </c>
      <c r="AV199" s="13" t="s">
        <v>79</v>
      </c>
      <c r="AW199" s="13" t="s">
        <v>33</v>
      </c>
      <c r="AX199" s="13" t="s">
        <v>72</v>
      </c>
      <c r="AY199" s="209" t="s">
        <v>152</v>
      </c>
    </row>
    <row r="200" spans="1:65" s="14" customFormat="1">
      <c r="B200" s="210"/>
      <c r="C200" s="211"/>
      <c r="D200" s="193" t="s">
        <v>166</v>
      </c>
      <c r="E200" s="212" t="s">
        <v>19</v>
      </c>
      <c r="F200" s="213" t="s">
        <v>1137</v>
      </c>
      <c r="G200" s="211"/>
      <c r="H200" s="214">
        <v>3.8340000000000001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166</v>
      </c>
      <c r="AU200" s="220" t="s">
        <v>81</v>
      </c>
      <c r="AV200" s="14" t="s">
        <v>81</v>
      </c>
      <c r="AW200" s="14" t="s">
        <v>33</v>
      </c>
      <c r="AX200" s="14" t="s">
        <v>72</v>
      </c>
      <c r="AY200" s="220" t="s">
        <v>152</v>
      </c>
    </row>
    <row r="201" spans="1:65" s="13" customFormat="1">
      <c r="B201" s="200"/>
      <c r="C201" s="201"/>
      <c r="D201" s="193" t="s">
        <v>166</v>
      </c>
      <c r="E201" s="202" t="s">
        <v>19</v>
      </c>
      <c r="F201" s="203" t="s">
        <v>308</v>
      </c>
      <c r="G201" s="201"/>
      <c r="H201" s="202" t="s">
        <v>19</v>
      </c>
      <c r="I201" s="204"/>
      <c r="J201" s="201"/>
      <c r="K201" s="201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166</v>
      </c>
      <c r="AU201" s="209" t="s">
        <v>81</v>
      </c>
      <c r="AV201" s="13" t="s">
        <v>79</v>
      </c>
      <c r="AW201" s="13" t="s">
        <v>33</v>
      </c>
      <c r="AX201" s="13" t="s">
        <v>72</v>
      </c>
      <c r="AY201" s="209" t="s">
        <v>152</v>
      </c>
    </row>
    <row r="202" spans="1:65" s="14" customFormat="1">
      <c r="B202" s="210"/>
      <c r="C202" s="211"/>
      <c r="D202" s="193" t="s">
        <v>166</v>
      </c>
      <c r="E202" s="212" t="s">
        <v>19</v>
      </c>
      <c r="F202" s="213" t="s">
        <v>1138</v>
      </c>
      <c r="G202" s="211"/>
      <c r="H202" s="214">
        <v>11.426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166</v>
      </c>
      <c r="AU202" s="220" t="s">
        <v>81</v>
      </c>
      <c r="AV202" s="14" t="s">
        <v>81</v>
      </c>
      <c r="AW202" s="14" t="s">
        <v>33</v>
      </c>
      <c r="AX202" s="14" t="s">
        <v>72</v>
      </c>
      <c r="AY202" s="220" t="s">
        <v>152</v>
      </c>
    </row>
    <row r="203" spans="1:65" s="15" customFormat="1">
      <c r="B203" s="221"/>
      <c r="C203" s="222"/>
      <c r="D203" s="193" t="s">
        <v>166</v>
      </c>
      <c r="E203" s="223" t="s">
        <v>19</v>
      </c>
      <c r="F203" s="224" t="s">
        <v>175</v>
      </c>
      <c r="G203" s="222"/>
      <c r="H203" s="225">
        <v>29.186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81</v>
      </c>
      <c r="AV203" s="15" t="s">
        <v>160</v>
      </c>
      <c r="AW203" s="15" t="s">
        <v>33</v>
      </c>
      <c r="AX203" s="15" t="s">
        <v>79</v>
      </c>
      <c r="AY203" s="231" t="s">
        <v>152</v>
      </c>
    </row>
    <row r="204" spans="1:65" s="12" customFormat="1" ht="22.9" customHeight="1">
      <c r="B204" s="164"/>
      <c r="C204" s="165"/>
      <c r="D204" s="166" t="s">
        <v>71</v>
      </c>
      <c r="E204" s="178" t="s">
        <v>322</v>
      </c>
      <c r="F204" s="178" t="s">
        <v>323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SUM(P205:P217)</f>
        <v>0</v>
      </c>
      <c r="Q204" s="172"/>
      <c r="R204" s="173">
        <f>SUM(R205:R217)</f>
        <v>0</v>
      </c>
      <c r="S204" s="172"/>
      <c r="T204" s="174">
        <f>SUM(T205:T217)</f>
        <v>0</v>
      </c>
      <c r="AR204" s="175" t="s">
        <v>79</v>
      </c>
      <c r="AT204" s="176" t="s">
        <v>71</v>
      </c>
      <c r="AU204" s="176" t="s">
        <v>79</v>
      </c>
      <c r="AY204" s="175" t="s">
        <v>152</v>
      </c>
      <c r="BK204" s="177">
        <f>SUM(BK205:BK217)</f>
        <v>0</v>
      </c>
    </row>
    <row r="205" spans="1:65" s="2" customFormat="1" ht="33" customHeight="1">
      <c r="A205" s="36"/>
      <c r="B205" s="37"/>
      <c r="C205" s="180" t="s">
        <v>267</v>
      </c>
      <c r="D205" s="180" t="s">
        <v>155</v>
      </c>
      <c r="E205" s="181" t="s">
        <v>325</v>
      </c>
      <c r="F205" s="182" t="s">
        <v>326</v>
      </c>
      <c r="G205" s="183" t="s">
        <v>327</v>
      </c>
      <c r="H205" s="184">
        <v>169.63300000000001</v>
      </c>
      <c r="I205" s="185"/>
      <c r="J205" s="186">
        <f>ROUND(I205*H205,2)</f>
        <v>0</v>
      </c>
      <c r="K205" s="182" t="s">
        <v>159</v>
      </c>
      <c r="L205" s="41"/>
      <c r="M205" s="187" t="s">
        <v>19</v>
      </c>
      <c r="N205" s="188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160</v>
      </c>
      <c r="AT205" s="191" t="s">
        <v>155</v>
      </c>
      <c r="AU205" s="191" t="s">
        <v>81</v>
      </c>
      <c r="AY205" s="19" t="s">
        <v>152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79</v>
      </c>
      <c r="BK205" s="192">
        <f>ROUND(I205*H205,2)</f>
        <v>0</v>
      </c>
      <c r="BL205" s="19" t="s">
        <v>160</v>
      </c>
      <c r="BM205" s="191" t="s">
        <v>1139</v>
      </c>
    </row>
    <row r="206" spans="1:65" s="2" customFormat="1" ht="29.25">
      <c r="A206" s="36"/>
      <c r="B206" s="37"/>
      <c r="C206" s="38"/>
      <c r="D206" s="193" t="s">
        <v>162</v>
      </c>
      <c r="E206" s="38"/>
      <c r="F206" s="194" t="s">
        <v>329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162</v>
      </c>
      <c r="AU206" s="19" t="s">
        <v>81</v>
      </c>
    </row>
    <row r="207" spans="1:65" s="2" customFormat="1">
      <c r="A207" s="36"/>
      <c r="B207" s="37"/>
      <c r="C207" s="38"/>
      <c r="D207" s="198" t="s">
        <v>164</v>
      </c>
      <c r="E207" s="38"/>
      <c r="F207" s="199" t="s">
        <v>330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164</v>
      </c>
      <c r="AU207" s="19" t="s">
        <v>81</v>
      </c>
    </row>
    <row r="208" spans="1:65" s="2" customFormat="1" ht="24.2" customHeight="1">
      <c r="A208" s="36"/>
      <c r="B208" s="37"/>
      <c r="C208" s="180" t="s">
        <v>275</v>
      </c>
      <c r="D208" s="180" t="s">
        <v>155</v>
      </c>
      <c r="E208" s="181" t="s">
        <v>331</v>
      </c>
      <c r="F208" s="182" t="s">
        <v>332</v>
      </c>
      <c r="G208" s="183" t="s">
        <v>327</v>
      </c>
      <c r="H208" s="184">
        <v>169.63300000000001</v>
      </c>
      <c r="I208" s="185"/>
      <c r="J208" s="186">
        <f>ROUND(I208*H208,2)</f>
        <v>0</v>
      </c>
      <c r="K208" s="182" t="s">
        <v>159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160</v>
      </c>
      <c r="AT208" s="191" t="s">
        <v>155</v>
      </c>
      <c r="AU208" s="191" t="s">
        <v>81</v>
      </c>
      <c r="AY208" s="19" t="s">
        <v>152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79</v>
      </c>
      <c r="BK208" s="192">
        <f>ROUND(I208*H208,2)</f>
        <v>0</v>
      </c>
      <c r="BL208" s="19" t="s">
        <v>160</v>
      </c>
      <c r="BM208" s="191" t="s">
        <v>1140</v>
      </c>
    </row>
    <row r="209" spans="1:65" s="2" customFormat="1" ht="19.5">
      <c r="A209" s="36"/>
      <c r="B209" s="37"/>
      <c r="C209" s="38"/>
      <c r="D209" s="193" t="s">
        <v>162</v>
      </c>
      <c r="E209" s="38"/>
      <c r="F209" s="194" t="s">
        <v>334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162</v>
      </c>
      <c r="AU209" s="19" t="s">
        <v>81</v>
      </c>
    </row>
    <row r="210" spans="1:65" s="2" customFormat="1">
      <c r="A210" s="36"/>
      <c r="B210" s="37"/>
      <c r="C210" s="38"/>
      <c r="D210" s="198" t="s">
        <v>164</v>
      </c>
      <c r="E210" s="38"/>
      <c r="F210" s="199" t="s">
        <v>335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164</v>
      </c>
      <c r="AU210" s="19" t="s">
        <v>81</v>
      </c>
    </row>
    <row r="211" spans="1:65" s="2" customFormat="1" ht="24.2" customHeight="1">
      <c r="A211" s="36"/>
      <c r="B211" s="37"/>
      <c r="C211" s="180" t="s">
        <v>290</v>
      </c>
      <c r="D211" s="180" t="s">
        <v>155</v>
      </c>
      <c r="E211" s="181" t="s">
        <v>337</v>
      </c>
      <c r="F211" s="182" t="s">
        <v>338</v>
      </c>
      <c r="G211" s="183" t="s">
        <v>327</v>
      </c>
      <c r="H211" s="184">
        <v>1526.6969999999999</v>
      </c>
      <c r="I211" s="185"/>
      <c r="J211" s="186">
        <f>ROUND(I211*H211,2)</f>
        <v>0</v>
      </c>
      <c r="K211" s="182" t="s">
        <v>159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160</v>
      </c>
      <c r="AT211" s="191" t="s">
        <v>155</v>
      </c>
      <c r="AU211" s="191" t="s">
        <v>81</v>
      </c>
      <c r="AY211" s="19" t="s">
        <v>152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79</v>
      </c>
      <c r="BK211" s="192">
        <f>ROUND(I211*H211,2)</f>
        <v>0</v>
      </c>
      <c r="BL211" s="19" t="s">
        <v>160</v>
      </c>
      <c r="BM211" s="191" t="s">
        <v>1141</v>
      </c>
    </row>
    <row r="212" spans="1:65" s="2" customFormat="1" ht="29.25">
      <c r="A212" s="36"/>
      <c r="B212" s="37"/>
      <c r="C212" s="38"/>
      <c r="D212" s="193" t="s">
        <v>162</v>
      </c>
      <c r="E212" s="38"/>
      <c r="F212" s="194" t="s">
        <v>340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162</v>
      </c>
      <c r="AU212" s="19" t="s">
        <v>81</v>
      </c>
    </row>
    <row r="213" spans="1:65" s="2" customFormat="1">
      <c r="A213" s="36"/>
      <c r="B213" s="37"/>
      <c r="C213" s="38"/>
      <c r="D213" s="198" t="s">
        <v>164</v>
      </c>
      <c r="E213" s="38"/>
      <c r="F213" s="199" t="s">
        <v>341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164</v>
      </c>
      <c r="AU213" s="19" t="s">
        <v>81</v>
      </c>
    </row>
    <row r="214" spans="1:65" s="14" customFormat="1">
      <c r="B214" s="210"/>
      <c r="C214" s="211"/>
      <c r="D214" s="193" t="s">
        <v>166</v>
      </c>
      <c r="E214" s="211"/>
      <c r="F214" s="213" t="s">
        <v>1142</v>
      </c>
      <c r="G214" s="211"/>
      <c r="H214" s="214">
        <v>1526.6969999999999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166</v>
      </c>
      <c r="AU214" s="220" t="s">
        <v>81</v>
      </c>
      <c r="AV214" s="14" t="s">
        <v>81</v>
      </c>
      <c r="AW214" s="14" t="s">
        <v>4</v>
      </c>
      <c r="AX214" s="14" t="s">
        <v>79</v>
      </c>
      <c r="AY214" s="220" t="s">
        <v>152</v>
      </c>
    </row>
    <row r="215" spans="1:65" s="2" customFormat="1" ht="44.25" customHeight="1">
      <c r="A215" s="36"/>
      <c r="B215" s="37"/>
      <c r="C215" s="180" t="s">
        <v>311</v>
      </c>
      <c r="D215" s="180" t="s">
        <v>155</v>
      </c>
      <c r="E215" s="181" t="s">
        <v>344</v>
      </c>
      <c r="F215" s="182" t="s">
        <v>345</v>
      </c>
      <c r="G215" s="183" t="s">
        <v>327</v>
      </c>
      <c r="H215" s="184">
        <v>169.63300000000001</v>
      </c>
      <c r="I215" s="185"/>
      <c r="J215" s="186">
        <f>ROUND(I215*H215,2)</f>
        <v>0</v>
      </c>
      <c r="K215" s="182" t="s">
        <v>159</v>
      </c>
      <c r="L215" s="41"/>
      <c r="M215" s="187" t="s">
        <v>19</v>
      </c>
      <c r="N215" s="188" t="s">
        <v>43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160</v>
      </c>
      <c r="AT215" s="191" t="s">
        <v>155</v>
      </c>
      <c r="AU215" s="191" t="s">
        <v>81</v>
      </c>
      <c r="AY215" s="19" t="s">
        <v>152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79</v>
      </c>
      <c r="BK215" s="192">
        <f>ROUND(I215*H215,2)</f>
        <v>0</v>
      </c>
      <c r="BL215" s="19" t="s">
        <v>160</v>
      </c>
      <c r="BM215" s="191" t="s">
        <v>1143</v>
      </c>
    </row>
    <row r="216" spans="1:65" s="2" customFormat="1" ht="29.25">
      <c r="A216" s="36"/>
      <c r="B216" s="37"/>
      <c r="C216" s="38"/>
      <c r="D216" s="193" t="s">
        <v>162</v>
      </c>
      <c r="E216" s="38"/>
      <c r="F216" s="194" t="s">
        <v>347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162</v>
      </c>
      <c r="AU216" s="19" t="s">
        <v>81</v>
      </c>
    </row>
    <row r="217" spans="1:65" s="2" customFormat="1">
      <c r="A217" s="36"/>
      <c r="B217" s="37"/>
      <c r="C217" s="38"/>
      <c r="D217" s="198" t="s">
        <v>164</v>
      </c>
      <c r="E217" s="38"/>
      <c r="F217" s="199" t="s">
        <v>348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164</v>
      </c>
      <c r="AU217" s="19" t="s">
        <v>81</v>
      </c>
    </row>
    <row r="218" spans="1:65" s="12" customFormat="1" ht="22.9" customHeight="1">
      <c r="B218" s="164"/>
      <c r="C218" s="165"/>
      <c r="D218" s="166" t="s">
        <v>71</v>
      </c>
      <c r="E218" s="178" t="s">
        <v>349</v>
      </c>
      <c r="F218" s="178" t="s">
        <v>350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SUM(P219:P221)</f>
        <v>0</v>
      </c>
      <c r="Q218" s="172"/>
      <c r="R218" s="173">
        <f>SUM(R219:R221)</f>
        <v>0</v>
      </c>
      <c r="S218" s="172"/>
      <c r="T218" s="174">
        <f>SUM(T219:T221)</f>
        <v>0</v>
      </c>
      <c r="AR218" s="175" t="s">
        <v>79</v>
      </c>
      <c r="AT218" s="176" t="s">
        <v>71</v>
      </c>
      <c r="AU218" s="176" t="s">
        <v>79</v>
      </c>
      <c r="AY218" s="175" t="s">
        <v>152</v>
      </c>
      <c r="BK218" s="177">
        <f>SUM(BK219:BK221)</f>
        <v>0</v>
      </c>
    </row>
    <row r="219" spans="1:65" s="2" customFormat="1" ht="24.2" customHeight="1">
      <c r="A219" s="36"/>
      <c r="B219" s="37"/>
      <c r="C219" s="180" t="s">
        <v>324</v>
      </c>
      <c r="D219" s="180" t="s">
        <v>155</v>
      </c>
      <c r="E219" s="181" t="s">
        <v>352</v>
      </c>
      <c r="F219" s="182" t="s">
        <v>353</v>
      </c>
      <c r="G219" s="183" t="s">
        <v>327</v>
      </c>
      <c r="H219" s="184">
        <v>15.584</v>
      </c>
      <c r="I219" s="185"/>
      <c r="J219" s="186">
        <f>ROUND(I219*H219,2)</f>
        <v>0</v>
      </c>
      <c r="K219" s="182" t="s">
        <v>159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160</v>
      </c>
      <c r="AT219" s="191" t="s">
        <v>155</v>
      </c>
      <c r="AU219" s="191" t="s">
        <v>81</v>
      </c>
      <c r="AY219" s="19" t="s">
        <v>152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79</v>
      </c>
      <c r="BK219" s="192">
        <f>ROUND(I219*H219,2)</f>
        <v>0</v>
      </c>
      <c r="BL219" s="19" t="s">
        <v>160</v>
      </c>
      <c r="BM219" s="191" t="s">
        <v>1144</v>
      </c>
    </row>
    <row r="220" spans="1:65" s="2" customFormat="1" ht="39">
      <c r="A220" s="36"/>
      <c r="B220" s="37"/>
      <c r="C220" s="38"/>
      <c r="D220" s="193" t="s">
        <v>162</v>
      </c>
      <c r="E220" s="38"/>
      <c r="F220" s="194" t="s">
        <v>355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162</v>
      </c>
      <c r="AU220" s="19" t="s">
        <v>81</v>
      </c>
    </row>
    <row r="221" spans="1:65" s="2" customFormat="1">
      <c r="A221" s="36"/>
      <c r="B221" s="37"/>
      <c r="C221" s="38"/>
      <c r="D221" s="198" t="s">
        <v>164</v>
      </c>
      <c r="E221" s="38"/>
      <c r="F221" s="199" t="s">
        <v>356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164</v>
      </c>
      <c r="AU221" s="19" t="s">
        <v>81</v>
      </c>
    </row>
    <row r="222" spans="1:65" s="12" customFormat="1" ht="25.9" customHeight="1">
      <c r="B222" s="164"/>
      <c r="C222" s="165"/>
      <c r="D222" s="166" t="s">
        <v>71</v>
      </c>
      <c r="E222" s="167" t="s">
        <v>357</v>
      </c>
      <c r="F222" s="167" t="s">
        <v>358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P223+P232+P293+P299+P336+P391+P413+P419+P425+P591+P616</f>
        <v>0</v>
      </c>
      <c r="Q222" s="172"/>
      <c r="R222" s="173">
        <f>R223+R232+R293+R299+R336+R391+R413+R419+R425+R591+R616</f>
        <v>63.25400715</v>
      </c>
      <c r="S222" s="172"/>
      <c r="T222" s="174">
        <f>T223+T232+T293+T299+T336+T391+T413+T419+T425+T591+T616</f>
        <v>116.7857688</v>
      </c>
      <c r="AR222" s="175" t="s">
        <v>81</v>
      </c>
      <c r="AT222" s="176" t="s">
        <v>71</v>
      </c>
      <c r="AU222" s="176" t="s">
        <v>72</v>
      </c>
      <c r="AY222" s="175" t="s">
        <v>152</v>
      </c>
      <c r="BK222" s="177">
        <f>BK223+BK232+BK293+BK299+BK336+BK391+BK413+BK419+BK425+BK591+BK616</f>
        <v>0</v>
      </c>
    </row>
    <row r="223" spans="1:65" s="12" customFormat="1" ht="22.9" customHeight="1">
      <c r="B223" s="164"/>
      <c r="C223" s="165"/>
      <c r="D223" s="166" t="s">
        <v>71</v>
      </c>
      <c r="E223" s="178" t="s">
        <v>359</v>
      </c>
      <c r="F223" s="178" t="s">
        <v>360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SUM(P224:P231)</f>
        <v>0</v>
      </c>
      <c r="Q223" s="172"/>
      <c r="R223" s="173">
        <f>SUM(R224:R231)</f>
        <v>0.27012000000000003</v>
      </c>
      <c r="S223" s="172"/>
      <c r="T223" s="174">
        <f>SUM(T224:T231)</f>
        <v>0</v>
      </c>
      <c r="AR223" s="175" t="s">
        <v>81</v>
      </c>
      <c r="AT223" s="176" t="s">
        <v>71</v>
      </c>
      <c r="AU223" s="176" t="s">
        <v>79</v>
      </c>
      <c r="AY223" s="175" t="s">
        <v>152</v>
      </c>
      <c r="BK223" s="177">
        <f>SUM(BK224:BK231)</f>
        <v>0</v>
      </c>
    </row>
    <row r="224" spans="1:65" s="2" customFormat="1" ht="21.75" customHeight="1">
      <c r="A224" s="36"/>
      <c r="B224" s="37"/>
      <c r="C224" s="180" t="s">
        <v>8</v>
      </c>
      <c r="D224" s="180" t="s">
        <v>155</v>
      </c>
      <c r="E224" s="181" t="s">
        <v>362</v>
      </c>
      <c r="F224" s="182" t="s">
        <v>363</v>
      </c>
      <c r="G224" s="183" t="s">
        <v>158</v>
      </c>
      <c r="H224" s="184">
        <v>45.02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6.0000000000000001E-3</v>
      </c>
      <c r="R224" s="189">
        <f>Q224*H224</f>
        <v>0.27012000000000003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336</v>
      </c>
      <c r="AT224" s="191" t="s">
        <v>155</v>
      </c>
      <c r="AU224" s="191" t="s">
        <v>81</v>
      </c>
      <c r="AY224" s="19" t="s">
        <v>152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79</v>
      </c>
      <c r="BK224" s="192">
        <f>ROUND(I224*H224,2)</f>
        <v>0</v>
      </c>
      <c r="BL224" s="19" t="s">
        <v>336</v>
      </c>
      <c r="BM224" s="191" t="s">
        <v>1145</v>
      </c>
    </row>
    <row r="225" spans="1:65" s="2" customFormat="1">
      <c r="A225" s="36"/>
      <c r="B225" s="37"/>
      <c r="C225" s="38"/>
      <c r="D225" s="193" t="s">
        <v>162</v>
      </c>
      <c r="E225" s="38"/>
      <c r="F225" s="194" t="s">
        <v>363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162</v>
      </c>
      <c r="AU225" s="19" t="s">
        <v>81</v>
      </c>
    </row>
    <row r="226" spans="1:65" s="2" customFormat="1" ht="58.5">
      <c r="A226" s="36"/>
      <c r="B226" s="37"/>
      <c r="C226" s="38"/>
      <c r="D226" s="193" t="s">
        <v>228</v>
      </c>
      <c r="E226" s="38"/>
      <c r="F226" s="232" t="s">
        <v>365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228</v>
      </c>
      <c r="AU226" s="19" t="s">
        <v>81</v>
      </c>
    </row>
    <row r="227" spans="1:65" s="13" customFormat="1">
      <c r="B227" s="200"/>
      <c r="C227" s="201"/>
      <c r="D227" s="193" t="s">
        <v>166</v>
      </c>
      <c r="E227" s="202" t="s">
        <v>19</v>
      </c>
      <c r="F227" s="203" t="s">
        <v>1090</v>
      </c>
      <c r="G227" s="201"/>
      <c r="H227" s="202" t="s">
        <v>19</v>
      </c>
      <c r="I227" s="204"/>
      <c r="J227" s="201"/>
      <c r="K227" s="201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166</v>
      </c>
      <c r="AU227" s="209" t="s">
        <v>81</v>
      </c>
      <c r="AV227" s="13" t="s">
        <v>79</v>
      </c>
      <c r="AW227" s="13" t="s">
        <v>33</v>
      </c>
      <c r="AX227" s="13" t="s">
        <v>72</v>
      </c>
      <c r="AY227" s="209" t="s">
        <v>152</v>
      </c>
    </row>
    <row r="228" spans="1:65" s="14" customFormat="1">
      <c r="B228" s="210"/>
      <c r="C228" s="211"/>
      <c r="D228" s="193" t="s">
        <v>166</v>
      </c>
      <c r="E228" s="212" t="s">
        <v>19</v>
      </c>
      <c r="F228" s="213" t="s">
        <v>1091</v>
      </c>
      <c r="G228" s="211"/>
      <c r="H228" s="214">
        <v>35.22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166</v>
      </c>
      <c r="AU228" s="220" t="s">
        <v>81</v>
      </c>
      <c r="AV228" s="14" t="s">
        <v>81</v>
      </c>
      <c r="AW228" s="14" t="s">
        <v>33</v>
      </c>
      <c r="AX228" s="14" t="s">
        <v>72</v>
      </c>
      <c r="AY228" s="220" t="s">
        <v>152</v>
      </c>
    </row>
    <row r="229" spans="1:65" s="13" customFormat="1">
      <c r="B229" s="200"/>
      <c r="C229" s="201"/>
      <c r="D229" s="193" t="s">
        <v>166</v>
      </c>
      <c r="E229" s="202" t="s">
        <v>19</v>
      </c>
      <c r="F229" s="203" t="s">
        <v>1095</v>
      </c>
      <c r="G229" s="201"/>
      <c r="H229" s="202" t="s">
        <v>19</v>
      </c>
      <c r="I229" s="204"/>
      <c r="J229" s="201"/>
      <c r="K229" s="201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166</v>
      </c>
      <c r="AU229" s="209" t="s">
        <v>81</v>
      </c>
      <c r="AV229" s="13" t="s">
        <v>79</v>
      </c>
      <c r="AW229" s="13" t="s">
        <v>33</v>
      </c>
      <c r="AX229" s="13" t="s">
        <v>72</v>
      </c>
      <c r="AY229" s="209" t="s">
        <v>152</v>
      </c>
    </row>
    <row r="230" spans="1:65" s="14" customFormat="1">
      <c r="B230" s="210"/>
      <c r="C230" s="211"/>
      <c r="D230" s="193" t="s">
        <v>166</v>
      </c>
      <c r="E230" s="212" t="s">
        <v>19</v>
      </c>
      <c r="F230" s="213" t="s">
        <v>1096</v>
      </c>
      <c r="G230" s="211"/>
      <c r="H230" s="214">
        <v>9.8000000000000007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166</v>
      </c>
      <c r="AU230" s="220" t="s">
        <v>81</v>
      </c>
      <c r="AV230" s="14" t="s">
        <v>81</v>
      </c>
      <c r="AW230" s="14" t="s">
        <v>33</v>
      </c>
      <c r="AX230" s="14" t="s">
        <v>72</v>
      </c>
      <c r="AY230" s="220" t="s">
        <v>152</v>
      </c>
    </row>
    <row r="231" spans="1:65" s="15" customFormat="1">
      <c r="B231" s="221"/>
      <c r="C231" s="222"/>
      <c r="D231" s="193" t="s">
        <v>166</v>
      </c>
      <c r="E231" s="223" t="s">
        <v>19</v>
      </c>
      <c r="F231" s="224" t="s">
        <v>175</v>
      </c>
      <c r="G231" s="222"/>
      <c r="H231" s="225">
        <v>45.02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166</v>
      </c>
      <c r="AU231" s="231" t="s">
        <v>81</v>
      </c>
      <c r="AV231" s="15" t="s">
        <v>160</v>
      </c>
      <c r="AW231" s="15" t="s">
        <v>33</v>
      </c>
      <c r="AX231" s="15" t="s">
        <v>79</v>
      </c>
      <c r="AY231" s="231" t="s">
        <v>152</v>
      </c>
    </row>
    <row r="232" spans="1:65" s="12" customFormat="1" ht="22.9" customHeight="1">
      <c r="B232" s="164"/>
      <c r="C232" s="165"/>
      <c r="D232" s="166" t="s">
        <v>71</v>
      </c>
      <c r="E232" s="178" t="s">
        <v>366</v>
      </c>
      <c r="F232" s="178" t="s">
        <v>367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SUM(P233:P292)</f>
        <v>0</v>
      </c>
      <c r="Q232" s="172"/>
      <c r="R232" s="173">
        <f>SUM(R233:R292)</f>
        <v>0.81604169999999987</v>
      </c>
      <c r="S232" s="172"/>
      <c r="T232" s="174">
        <f>SUM(T233:T292)</f>
        <v>0</v>
      </c>
      <c r="AR232" s="175" t="s">
        <v>81</v>
      </c>
      <c r="AT232" s="176" t="s">
        <v>71</v>
      </c>
      <c r="AU232" s="176" t="s">
        <v>79</v>
      </c>
      <c r="AY232" s="175" t="s">
        <v>152</v>
      </c>
      <c r="BK232" s="177">
        <f>SUM(BK233:BK292)</f>
        <v>0</v>
      </c>
    </row>
    <row r="233" spans="1:65" s="2" customFormat="1" ht="24.2" customHeight="1">
      <c r="A233" s="36"/>
      <c r="B233" s="37"/>
      <c r="C233" s="180" t="s">
        <v>336</v>
      </c>
      <c r="D233" s="180" t="s">
        <v>155</v>
      </c>
      <c r="E233" s="181" t="s">
        <v>369</v>
      </c>
      <c r="F233" s="182" t="s">
        <v>370</v>
      </c>
      <c r="G233" s="183" t="s">
        <v>158</v>
      </c>
      <c r="H233" s="184">
        <v>192.15</v>
      </c>
      <c r="I233" s="185"/>
      <c r="J233" s="186">
        <f>ROUND(I233*H233,2)</f>
        <v>0</v>
      </c>
      <c r="K233" s="182" t="s">
        <v>159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336</v>
      </c>
      <c r="AT233" s="191" t="s">
        <v>155</v>
      </c>
      <c r="AU233" s="191" t="s">
        <v>81</v>
      </c>
      <c r="AY233" s="19" t="s">
        <v>152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79</v>
      </c>
      <c r="BK233" s="192">
        <f>ROUND(I233*H233,2)</f>
        <v>0</v>
      </c>
      <c r="BL233" s="19" t="s">
        <v>336</v>
      </c>
      <c r="BM233" s="191" t="s">
        <v>1146</v>
      </c>
    </row>
    <row r="234" spans="1:65" s="2" customFormat="1" ht="19.5">
      <c r="A234" s="36"/>
      <c r="B234" s="37"/>
      <c r="C234" s="38"/>
      <c r="D234" s="193" t="s">
        <v>162</v>
      </c>
      <c r="E234" s="38"/>
      <c r="F234" s="194" t="s">
        <v>372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162</v>
      </c>
      <c r="AU234" s="19" t="s">
        <v>81</v>
      </c>
    </row>
    <row r="235" spans="1:65" s="2" customFormat="1">
      <c r="A235" s="36"/>
      <c r="B235" s="37"/>
      <c r="C235" s="38"/>
      <c r="D235" s="198" t="s">
        <v>164</v>
      </c>
      <c r="E235" s="38"/>
      <c r="F235" s="199" t="s">
        <v>373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164</v>
      </c>
      <c r="AU235" s="19" t="s">
        <v>81</v>
      </c>
    </row>
    <row r="236" spans="1:65" s="13" customFormat="1">
      <c r="B236" s="200"/>
      <c r="C236" s="201"/>
      <c r="D236" s="193" t="s">
        <v>166</v>
      </c>
      <c r="E236" s="202" t="s">
        <v>19</v>
      </c>
      <c r="F236" s="203" t="s">
        <v>1147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166</v>
      </c>
      <c r="AU236" s="209" t="s">
        <v>81</v>
      </c>
      <c r="AV236" s="13" t="s">
        <v>79</v>
      </c>
      <c r="AW236" s="13" t="s">
        <v>33</v>
      </c>
      <c r="AX236" s="13" t="s">
        <v>72</v>
      </c>
      <c r="AY236" s="209" t="s">
        <v>152</v>
      </c>
    </row>
    <row r="237" spans="1:65" s="14" customFormat="1">
      <c r="B237" s="210"/>
      <c r="C237" s="211"/>
      <c r="D237" s="193" t="s">
        <v>166</v>
      </c>
      <c r="E237" s="212" t="s">
        <v>19</v>
      </c>
      <c r="F237" s="213" t="s">
        <v>1148</v>
      </c>
      <c r="G237" s="211"/>
      <c r="H237" s="214">
        <v>37.340000000000003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81</v>
      </c>
      <c r="AV237" s="14" t="s">
        <v>81</v>
      </c>
      <c r="AW237" s="14" t="s">
        <v>33</v>
      </c>
      <c r="AX237" s="14" t="s">
        <v>72</v>
      </c>
      <c r="AY237" s="220" t="s">
        <v>152</v>
      </c>
    </row>
    <row r="238" spans="1:65" s="14" customFormat="1">
      <c r="B238" s="210"/>
      <c r="C238" s="211"/>
      <c r="D238" s="193" t="s">
        <v>166</v>
      </c>
      <c r="E238" s="212" t="s">
        <v>19</v>
      </c>
      <c r="F238" s="213" t="s">
        <v>1149</v>
      </c>
      <c r="G238" s="211"/>
      <c r="H238" s="214">
        <v>35.159999999999997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166</v>
      </c>
      <c r="AU238" s="220" t="s">
        <v>81</v>
      </c>
      <c r="AV238" s="14" t="s">
        <v>81</v>
      </c>
      <c r="AW238" s="14" t="s">
        <v>33</v>
      </c>
      <c r="AX238" s="14" t="s">
        <v>72</v>
      </c>
      <c r="AY238" s="220" t="s">
        <v>152</v>
      </c>
    </row>
    <row r="239" spans="1:65" s="16" customFormat="1">
      <c r="B239" s="233"/>
      <c r="C239" s="234"/>
      <c r="D239" s="193" t="s">
        <v>166</v>
      </c>
      <c r="E239" s="235" t="s">
        <v>19</v>
      </c>
      <c r="F239" s="236" t="s">
        <v>377</v>
      </c>
      <c r="G239" s="234"/>
      <c r="H239" s="237">
        <v>72.5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166</v>
      </c>
      <c r="AU239" s="243" t="s">
        <v>81</v>
      </c>
      <c r="AV239" s="16" t="s">
        <v>153</v>
      </c>
      <c r="AW239" s="16" t="s">
        <v>33</v>
      </c>
      <c r="AX239" s="16" t="s">
        <v>72</v>
      </c>
      <c r="AY239" s="243" t="s">
        <v>152</v>
      </c>
    </row>
    <row r="240" spans="1:65" s="13" customFormat="1">
      <c r="B240" s="200"/>
      <c r="C240" s="201"/>
      <c r="D240" s="193" t="s">
        <v>166</v>
      </c>
      <c r="E240" s="202" t="s">
        <v>19</v>
      </c>
      <c r="F240" s="203" t="s">
        <v>1090</v>
      </c>
      <c r="G240" s="201"/>
      <c r="H240" s="202" t="s">
        <v>19</v>
      </c>
      <c r="I240" s="204"/>
      <c r="J240" s="201"/>
      <c r="K240" s="201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166</v>
      </c>
      <c r="AU240" s="209" t="s">
        <v>81</v>
      </c>
      <c r="AV240" s="13" t="s">
        <v>79</v>
      </c>
      <c r="AW240" s="13" t="s">
        <v>33</v>
      </c>
      <c r="AX240" s="13" t="s">
        <v>72</v>
      </c>
      <c r="AY240" s="209" t="s">
        <v>152</v>
      </c>
    </row>
    <row r="241" spans="1:65" s="14" customFormat="1">
      <c r="B241" s="210"/>
      <c r="C241" s="211"/>
      <c r="D241" s="193" t="s">
        <v>166</v>
      </c>
      <c r="E241" s="212" t="s">
        <v>19</v>
      </c>
      <c r="F241" s="213" t="s">
        <v>1091</v>
      </c>
      <c r="G241" s="211"/>
      <c r="H241" s="214">
        <v>35.22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152</v>
      </c>
    </row>
    <row r="242" spans="1:65" s="13" customFormat="1">
      <c r="B242" s="200"/>
      <c r="C242" s="201"/>
      <c r="D242" s="193" t="s">
        <v>166</v>
      </c>
      <c r="E242" s="202" t="s">
        <v>19</v>
      </c>
      <c r="F242" s="203" t="s">
        <v>1093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166</v>
      </c>
      <c r="AU242" s="209" t="s">
        <v>81</v>
      </c>
      <c r="AV242" s="13" t="s">
        <v>79</v>
      </c>
      <c r="AW242" s="13" t="s">
        <v>33</v>
      </c>
      <c r="AX242" s="13" t="s">
        <v>72</v>
      </c>
      <c r="AY242" s="209" t="s">
        <v>152</v>
      </c>
    </row>
    <row r="243" spans="1:65" s="14" customFormat="1">
      <c r="B243" s="210"/>
      <c r="C243" s="211"/>
      <c r="D243" s="193" t="s">
        <v>166</v>
      </c>
      <c r="E243" s="212" t="s">
        <v>19</v>
      </c>
      <c r="F243" s="213" t="s">
        <v>1150</v>
      </c>
      <c r="G243" s="211"/>
      <c r="H243" s="214">
        <v>39.86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152</v>
      </c>
    </row>
    <row r="244" spans="1:65" s="13" customFormat="1">
      <c r="B244" s="200"/>
      <c r="C244" s="201"/>
      <c r="D244" s="193" t="s">
        <v>166</v>
      </c>
      <c r="E244" s="202" t="s">
        <v>19</v>
      </c>
      <c r="F244" s="203" t="s">
        <v>1095</v>
      </c>
      <c r="G244" s="201"/>
      <c r="H244" s="202" t="s">
        <v>19</v>
      </c>
      <c r="I244" s="204"/>
      <c r="J244" s="201"/>
      <c r="K244" s="201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166</v>
      </c>
      <c r="AU244" s="209" t="s">
        <v>81</v>
      </c>
      <c r="AV244" s="13" t="s">
        <v>79</v>
      </c>
      <c r="AW244" s="13" t="s">
        <v>33</v>
      </c>
      <c r="AX244" s="13" t="s">
        <v>72</v>
      </c>
      <c r="AY244" s="209" t="s">
        <v>152</v>
      </c>
    </row>
    <row r="245" spans="1:65" s="14" customFormat="1">
      <c r="B245" s="210"/>
      <c r="C245" s="211"/>
      <c r="D245" s="193" t="s">
        <v>166</v>
      </c>
      <c r="E245" s="212" t="s">
        <v>19</v>
      </c>
      <c r="F245" s="213" t="s">
        <v>1096</v>
      </c>
      <c r="G245" s="211"/>
      <c r="H245" s="214">
        <v>9.8000000000000007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166</v>
      </c>
      <c r="AU245" s="220" t="s">
        <v>81</v>
      </c>
      <c r="AV245" s="14" t="s">
        <v>81</v>
      </c>
      <c r="AW245" s="14" t="s">
        <v>33</v>
      </c>
      <c r="AX245" s="14" t="s">
        <v>72</v>
      </c>
      <c r="AY245" s="220" t="s">
        <v>152</v>
      </c>
    </row>
    <row r="246" spans="1:65" s="13" customFormat="1">
      <c r="B246" s="200"/>
      <c r="C246" s="201"/>
      <c r="D246" s="193" t="s">
        <v>166</v>
      </c>
      <c r="E246" s="202" t="s">
        <v>19</v>
      </c>
      <c r="F246" s="203" t="s">
        <v>1097</v>
      </c>
      <c r="G246" s="201"/>
      <c r="H246" s="202" t="s">
        <v>19</v>
      </c>
      <c r="I246" s="204"/>
      <c r="J246" s="201"/>
      <c r="K246" s="201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166</v>
      </c>
      <c r="AU246" s="209" t="s">
        <v>81</v>
      </c>
      <c r="AV246" s="13" t="s">
        <v>79</v>
      </c>
      <c r="AW246" s="13" t="s">
        <v>33</v>
      </c>
      <c r="AX246" s="13" t="s">
        <v>72</v>
      </c>
      <c r="AY246" s="209" t="s">
        <v>152</v>
      </c>
    </row>
    <row r="247" spans="1:65" s="14" customFormat="1">
      <c r="B247" s="210"/>
      <c r="C247" s="211"/>
      <c r="D247" s="193" t="s">
        <v>166</v>
      </c>
      <c r="E247" s="212" t="s">
        <v>19</v>
      </c>
      <c r="F247" s="213" t="s">
        <v>1098</v>
      </c>
      <c r="G247" s="211"/>
      <c r="H247" s="214">
        <v>34.770000000000003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152</v>
      </c>
    </row>
    <row r="248" spans="1:65" s="15" customFormat="1">
      <c r="B248" s="221"/>
      <c r="C248" s="222"/>
      <c r="D248" s="193" t="s">
        <v>166</v>
      </c>
      <c r="E248" s="223" t="s">
        <v>19</v>
      </c>
      <c r="F248" s="224" t="s">
        <v>175</v>
      </c>
      <c r="G248" s="222"/>
      <c r="H248" s="225">
        <v>192.15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166</v>
      </c>
      <c r="AU248" s="231" t="s">
        <v>81</v>
      </c>
      <c r="AV248" s="15" t="s">
        <v>160</v>
      </c>
      <c r="AW248" s="15" t="s">
        <v>33</v>
      </c>
      <c r="AX248" s="15" t="s">
        <v>79</v>
      </c>
      <c r="AY248" s="231" t="s">
        <v>152</v>
      </c>
    </row>
    <row r="249" spans="1:65" s="2" customFormat="1" ht="24.2" customHeight="1">
      <c r="A249" s="36"/>
      <c r="B249" s="37"/>
      <c r="C249" s="244" t="s">
        <v>343</v>
      </c>
      <c r="D249" s="244" t="s">
        <v>379</v>
      </c>
      <c r="E249" s="245" t="s">
        <v>392</v>
      </c>
      <c r="F249" s="246" t="s">
        <v>393</v>
      </c>
      <c r="G249" s="247" t="s">
        <v>158</v>
      </c>
      <c r="H249" s="248">
        <v>35.465000000000003</v>
      </c>
      <c r="I249" s="249"/>
      <c r="J249" s="250">
        <f>ROUND(I249*H249,2)</f>
        <v>0</v>
      </c>
      <c r="K249" s="246" t="s">
        <v>159</v>
      </c>
      <c r="L249" s="251"/>
      <c r="M249" s="252" t="s">
        <v>19</v>
      </c>
      <c r="N249" s="253" t="s">
        <v>43</v>
      </c>
      <c r="O249" s="66"/>
      <c r="P249" s="189">
        <f>O249*H249</f>
        <v>0</v>
      </c>
      <c r="Q249" s="189">
        <v>2.8E-3</v>
      </c>
      <c r="R249" s="189">
        <f>Q249*H249</f>
        <v>9.9302000000000015E-2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382</v>
      </c>
      <c r="AT249" s="191" t="s">
        <v>379</v>
      </c>
      <c r="AU249" s="191" t="s">
        <v>81</v>
      </c>
      <c r="AY249" s="19" t="s">
        <v>152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79</v>
      </c>
      <c r="BK249" s="192">
        <f>ROUND(I249*H249,2)</f>
        <v>0</v>
      </c>
      <c r="BL249" s="19" t="s">
        <v>336</v>
      </c>
      <c r="BM249" s="191" t="s">
        <v>1151</v>
      </c>
    </row>
    <row r="250" spans="1:65" s="2" customFormat="1">
      <c r="A250" s="36"/>
      <c r="B250" s="37"/>
      <c r="C250" s="38"/>
      <c r="D250" s="193" t="s">
        <v>162</v>
      </c>
      <c r="E250" s="38"/>
      <c r="F250" s="194" t="s">
        <v>393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162</v>
      </c>
      <c r="AU250" s="19" t="s">
        <v>81</v>
      </c>
    </row>
    <row r="251" spans="1:65" s="2" customFormat="1" ht="39">
      <c r="A251" s="36"/>
      <c r="B251" s="37"/>
      <c r="C251" s="38"/>
      <c r="D251" s="193" t="s">
        <v>228</v>
      </c>
      <c r="E251" s="38"/>
      <c r="F251" s="232" t="s">
        <v>1152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228</v>
      </c>
      <c r="AU251" s="19" t="s">
        <v>81</v>
      </c>
    </row>
    <row r="252" spans="1:65" s="14" customFormat="1">
      <c r="B252" s="210"/>
      <c r="C252" s="211"/>
      <c r="D252" s="193" t="s">
        <v>166</v>
      </c>
      <c r="E252" s="212" t="s">
        <v>19</v>
      </c>
      <c r="F252" s="213" t="s">
        <v>1113</v>
      </c>
      <c r="G252" s="211"/>
      <c r="H252" s="214">
        <v>34.770000000000003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81</v>
      </c>
      <c r="AV252" s="14" t="s">
        <v>81</v>
      </c>
      <c r="AW252" s="14" t="s">
        <v>33</v>
      </c>
      <c r="AX252" s="14" t="s">
        <v>72</v>
      </c>
      <c r="AY252" s="220" t="s">
        <v>152</v>
      </c>
    </row>
    <row r="253" spans="1:65" s="14" customFormat="1">
      <c r="B253" s="210"/>
      <c r="C253" s="211"/>
      <c r="D253" s="193" t="s">
        <v>166</v>
      </c>
      <c r="E253" s="212" t="s">
        <v>19</v>
      </c>
      <c r="F253" s="213" t="s">
        <v>1153</v>
      </c>
      <c r="G253" s="211"/>
      <c r="H253" s="214">
        <v>0.69499999999999995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166</v>
      </c>
      <c r="AU253" s="220" t="s">
        <v>81</v>
      </c>
      <c r="AV253" s="14" t="s">
        <v>81</v>
      </c>
      <c r="AW253" s="14" t="s">
        <v>33</v>
      </c>
      <c r="AX253" s="14" t="s">
        <v>72</v>
      </c>
      <c r="AY253" s="220" t="s">
        <v>152</v>
      </c>
    </row>
    <row r="254" spans="1:65" s="15" customFormat="1">
      <c r="B254" s="221"/>
      <c r="C254" s="222"/>
      <c r="D254" s="193" t="s">
        <v>166</v>
      </c>
      <c r="E254" s="223" t="s">
        <v>19</v>
      </c>
      <c r="F254" s="224" t="s">
        <v>175</v>
      </c>
      <c r="G254" s="222"/>
      <c r="H254" s="225">
        <v>35.465000000000003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81</v>
      </c>
      <c r="AV254" s="15" t="s">
        <v>160</v>
      </c>
      <c r="AW254" s="15" t="s">
        <v>33</v>
      </c>
      <c r="AX254" s="15" t="s">
        <v>79</v>
      </c>
      <c r="AY254" s="231" t="s">
        <v>152</v>
      </c>
    </row>
    <row r="255" spans="1:65" s="2" customFormat="1" ht="24.2" customHeight="1">
      <c r="A255" s="36"/>
      <c r="B255" s="37"/>
      <c r="C255" s="244" t="s">
        <v>351</v>
      </c>
      <c r="D255" s="244" t="s">
        <v>379</v>
      </c>
      <c r="E255" s="245" t="s">
        <v>380</v>
      </c>
      <c r="F255" s="246" t="s">
        <v>381</v>
      </c>
      <c r="G255" s="247" t="s">
        <v>158</v>
      </c>
      <c r="H255" s="248">
        <v>73.95</v>
      </c>
      <c r="I255" s="249"/>
      <c r="J255" s="250">
        <f>ROUND(I255*H255,2)</f>
        <v>0</v>
      </c>
      <c r="K255" s="246" t="s">
        <v>159</v>
      </c>
      <c r="L255" s="251"/>
      <c r="M255" s="252" t="s">
        <v>19</v>
      </c>
      <c r="N255" s="253" t="s">
        <v>43</v>
      </c>
      <c r="O255" s="66"/>
      <c r="P255" s="189">
        <f>O255*H255</f>
        <v>0</v>
      </c>
      <c r="Q255" s="189">
        <v>3.5000000000000001E-3</v>
      </c>
      <c r="R255" s="189">
        <f>Q255*H255</f>
        <v>0.25882500000000003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382</v>
      </c>
      <c r="AT255" s="191" t="s">
        <v>379</v>
      </c>
      <c r="AU255" s="191" t="s">
        <v>81</v>
      </c>
      <c r="AY255" s="19" t="s">
        <v>152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79</v>
      </c>
      <c r="BK255" s="192">
        <f>ROUND(I255*H255,2)</f>
        <v>0</v>
      </c>
      <c r="BL255" s="19" t="s">
        <v>336</v>
      </c>
      <c r="BM255" s="191" t="s">
        <v>1154</v>
      </c>
    </row>
    <row r="256" spans="1:65" s="2" customFormat="1">
      <c r="A256" s="36"/>
      <c r="B256" s="37"/>
      <c r="C256" s="38"/>
      <c r="D256" s="193" t="s">
        <v>162</v>
      </c>
      <c r="E256" s="38"/>
      <c r="F256" s="194" t="s">
        <v>381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162</v>
      </c>
      <c r="AU256" s="19" t="s">
        <v>81</v>
      </c>
    </row>
    <row r="257" spans="1:65" s="2" customFormat="1" ht="48.75">
      <c r="A257" s="36"/>
      <c r="B257" s="37"/>
      <c r="C257" s="38"/>
      <c r="D257" s="193" t="s">
        <v>228</v>
      </c>
      <c r="E257" s="38"/>
      <c r="F257" s="232" t="s">
        <v>384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228</v>
      </c>
      <c r="AU257" s="19" t="s">
        <v>81</v>
      </c>
    </row>
    <row r="258" spans="1:65" s="14" customFormat="1">
      <c r="B258" s="210"/>
      <c r="C258" s="211"/>
      <c r="D258" s="193" t="s">
        <v>166</v>
      </c>
      <c r="E258" s="212" t="s">
        <v>19</v>
      </c>
      <c r="F258" s="213" t="s">
        <v>1155</v>
      </c>
      <c r="G258" s="211"/>
      <c r="H258" s="214">
        <v>73.95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81</v>
      </c>
      <c r="AV258" s="14" t="s">
        <v>81</v>
      </c>
      <c r="AW258" s="14" t="s">
        <v>33</v>
      </c>
      <c r="AX258" s="14" t="s">
        <v>79</v>
      </c>
      <c r="AY258" s="220" t="s">
        <v>152</v>
      </c>
    </row>
    <row r="259" spans="1:65" s="2" customFormat="1" ht="24.2" customHeight="1">
      <c r="A259" s="36"/>
      <c r="B259" s="37"/>
      <c r="C259" s="244" t="s">
        <v>361</v>
      </c>
      <c r="D259" s="244" t="s">
        <v>379</v>
      </c>
      <c r="E259" s="245" t="s">
        <v>387</v>
      </c>
      <c r="F259" s="246" t="s">
        <v>388</v>
      </c>
      <c r="G259" s="247" t="s">
        <v>158</v>
      </c>
      <c r="H259" s="248">
        <v>50.652999999999999</v>
      </c>
      <c r="I259" s="249"/>
      <c r="J259" s="250">
        <f>ROUND(I259*H259,2)</f>
        <v>0</v>
      </c>
      <c r="K259" s="246" t="s">
        <v>159</v>
      </c>
      <c r="L259" s="251"/>
      <c r="M259" s="252" t="s">
        <v>19</v>
      </c>
      <c r="N259" s="253" t="s">
        <v>43</v>
      </c>
      <c r="O259" s="66"/>
      <c r="P259" s="189">
        <f>O259*H259</f>
        <v>0</v>
      </c>
      <c r="Q259" s="189">
        <v>4.1999999999999997E-3</v>
      </c>
      <c r="R259" s="189">
        <f>Q259*H259</f>
        <v>0.21274259999999998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382</v>
      </c>
      <c r="AT259" s="191" t="s">
        <v>379</v>
      </c>
      <c r="AU259" s="191" t="s">
        <v>81</v>
      </c>
      <c r="AY259" s="19" t="s">
        <v>152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79</v>
      </c>
      <c r="BK259" s="192">
        <f>ROUND(I259*H259,2)</f>
        <v>0</v>
      </c>
      <c r="BL259" s="19" t="s">
        <v>336</v>
      </c>
      <c r="BM259" s="191" t="s">
        <v>1156</v>
      </c>
    </row>
    <row r="260" spans="1:65" s="2" customFormat="1">
      <c r="A260" s="36"/>
      <c r="B260" s="37"/>
      <c r="C260" s="38"/>
      <c r="D260" s="193" t="s">
        <v>162</v>
      </c>
      <c r="E260" s="38"/>
      <c r="F260" s="194" t="s">
        <v>388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162</v>
      </c>
      <c r="AU260" s="19" t="s">
        <v>81</v>
      </c>
    </row>
    <row r="261" spans="1:65" s="14" customFormat="1">
      <c r="B261" s="210"/>
      <c r="C261" s="211"/>
      <c r="D261" s="193" t="s">
        <v>166</v>
      </c>
      <c r="E261" s="212" t="s">
        <v>19</v>
      </c>
      <c r="F261" s="213" t="s">
        <v>1111</v>
      </c>
      <c r="G261" s="211"/>
      <c r="H261" s="214">
        <v>39.86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166</v>
      </c>
      <c r="AU261" s="220" t="s">
        <v>81</v>
      </c>
      <c r="AV261" s="14" t="s">
        <v>81</v>
      </c>
      <c r="AW261" s="14" t="s">
        <v>33</v>
      </c>
      <c r="AX261" s="14" t="s">
        <v>72</v>
      </c>
      <c r="AY261" s="220" t="s">
        <v>152</v>
      </c>
    </row>
    <row r="262" spans="1:65" s="14" customFormat="1">
      <c r="B262" s="210"/>
      <c r="C262" s="211"/>
      <c r="D262" s="193" t="s">
        <v>166</v>
      </c>
      <c r="E262" s="212" t="s">
        <v>19</v>
      </c>
      <c r="F262" s="213" t="s">
        <v>1112</v>
      </c>
      <c r="G262" s="211"/>
      <c r="H262" s="214">
        <v>9.8000000000000007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81</v>
      </c>
      <c r="AV262" s="14" t="s">
        <v>81</v>
      </c>
      <c r="AW262" s="14" t="s">
        <v>33</v>
      </c>
      <c r="AX262" s="14" t="s">
        <v>72</v>
      </c>
      <c r="AY262" s="220" t="s">
        <v>152</v>
      </c>
    </row>
    <row r="263" spans="1:65" s="16" customFormat="1">
      <c r="B263" s="233"/>
      <c r="C263" s="234"/>
      <c r="D263" s="193" t="s">
        <v>166</v>
      </c>
      <c r="E263" s="235" t="s">
        <v>19</v>
      </c>
      <c r="F263" s="236" t="s">
        <v>377</v>
      </c>
      <c r="G263" s="234"/>
      <c r="H263" s="237">
        <v>49.66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166</v>
      </c>
      <c r="AU263" s="243" t="s">
        <v>81</v>
      </c>
      <c r="AV263" s="16" t="s">
        <v>153</v>
      </c>
      <c r="AW263" s="16" t="s">
        <v>33</v>
      </c>
      <c r="AX263" s="16" t="s">
        <v>72</v>
      </c>
      <c r="AY263" s="243" t="s">
        <v>152</v>
      </c>
    </row>
    <row r="264" spans="1:65" s="14" customFormat="1">
      <c r="B264" s="210"/>
      <c r="C264" s="211"/>
      <c r="D264" s="193" t="s">
        <v>166</v>
      </c>
      <c r="E264" s="212" t="s">
        <v>19</v>
      </c>
      <c r="F264" s="213" t="s">
        <v>1157</v>
      </c>
      <c r="G264" s="211"/>
      <c r="H264" s="214">
        <v>0.99299999999999999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166</v>
      </c>
      <c r="AU264" s="220" t="s">
        <v>81</v>
      </c>
      <c r="AV264" s="14" t="s">
        <v>81</v>
      </c>
      <c r="AW264" s="14" t="s">
        <v>33</v>
      </c>
      <c r="AX264" s="14" t="s">
        <v>72</v>
      </c>
      <c r="AY264" s="220" t="s">
        <v>152</v>
      </c>
    </row>
    <row r="265" spans="1:65" s="15" customFormat="1">
      <c r="B265" s="221"/>
      <c r="C265" s="222"/>
      <c r="D265" s="193" t="s">
        <v>166</v>
      </c>
      <c r="E265" s="223" t="s">
        <v>19</v>
      </c>
      <c r="F265" s="224" t="s">
        <v>175</v>
      </c>
      <c r="G265" s="222"/>
      <c r="H265" s="225">
        <v>50.652999999999999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166</v>
      </c>
      <c r="AU265" s="231" t="s">
        <v>81</v>
      </c>
      <c r="AV265" s="15" t="s">
        <v>160</v>
      </c>
      <c r="AW265" s="15" t="s">
        <v>33</v>
      </c>
      <c r="AX265" s="15" t="s">
        <v>79</v>
      </c>
      <c r="AY265" s="231" t="s">
        <v>152</v>
      </c>
    </row>
    <row r="266" spans="1:65" s="2" customFormat="1" ht="24.2" customHeight="1">
      <c r="A266" s="36"/>
      <c r="B266" s="37"/>
      <c r="C266" s="244" t="s">
        <v>368</v>
      </c>
      <c r="D266" s="244" t="s">
        <v>379</v>
      </c>
      <c r="E266" s="245" t="s">
        <v>1158</v>
      </c>
      <c r="F266" s="246" t="s">
        <v>1159</v>
      </c>
      <c r="G266" s="247" t="s">
        <v>158</v>
      </c>
      <c r="H266" s="248">
        <v>35.923999999999999</v>
      </c>
      <c r="I266" s="249"/>
      <c r="J266" s="250">
        <f>ROUND(I266*H266,2)</f>
        <v>0</v>
      </c>
      <c r="K266" s="246" t="s">
        <v>159</v>
      </c>
      <c r="L266" s="251"/>
      <c r="M266" s="252" t="s">
        <v>19</v>
      </c>
      <c r="N266" s="253" t="s">
        <v>43</v>
      </c>
      <c r="O266" s="66"/>
      <c r="P266" s="189">
        <f>O266*H266</f>
        <v>0</v>
      </c>
      <c r="Q266" s="189">
        <v>4.8999999999999998E-3</v>
      </c>
      <c r="R266" s="189">
        <f>Q266*H266</f>
        <v>0.17602759999999998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382</v>
      </c>
      <c r="AT266" s="191" t="s">
        <v>379</v>
      </c>
      <c r="AU266" s="191" t="s">
        <v>81</v>
      </c>
      <c r="AY266" s="19" t="s">
        <v>152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79</v>
      </c>
      <c r="BK266" s="192">
        <f>ROUND(I266*H266,2)</f>
        <v>0</v>
      </c>
      <c r="BL266" s="19" t="s">
        <v>336</v>
      </c>
      <c r="BM266" s="191" t="s">
        <v>1160</v>
      </c>
    </row>
    <row r="267" spans="1:65" s="2" customFormat="1">
      <c r="A267" s="36"/>
      <c r="B267" s="37"/>
      <c r="C267" s="38"/>
      <c r="D267" s="193" t="s">
        <v>162</v>
      </c>
      <c r="E267" s="38"/>
      <c r="F267" s="194" t="s">
        <v>1159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162</v>
      </c>
      <c r="AU267" s="19" t="s">
        <v>81</v>
      </c>
    </row>
    <row r="268" spans="1:65" s="2" customFormat="1" ht="39">
      <c r="A268" s="36"/>
      <c r="B268" s="37"/>
      <c r="C268" s="38"/>
      <c r="D268" s="193" t="s">
        <v>228</v>
      </c>
      <c r="E268" s="38"/>
      <c r="F268" s="232" t="s">
        <v>1161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228</v>
      </c>
      <c r="AU268" s="19" t="s">
        <v>81</v>
      </c>
    </row>
    <row r="269" spans="1:65" s="14" customFormat="1">
      <c r="B269" s="210"/>
      <c r="C269" s="211"/>
      <c r="D269" s="193" t="s">
        <v>166</v>
      </c>
      <c r="E269" s="212" t="s">
        <v>19</v>
      </c>
      <c r="F269" s="213" t="s">
        <v>1162</v>
      </c>
      <c r="G269" s="211"/>
      <c r="H269" s="214">
        <v>35.22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81</v>
      </c>
      <c r="AV269" s="14" t="s">
        <v>81</v>
      </c>
      <c r="AW269" s="14" t="s">
        <v>33</v>
      </c>
      <c r="AX269" s="14" t="s">
        <v>72</v>
      </c>
      <c r="AY269" s="220" t="s">
        <v>152</v>
      </c>
    </row>
    <row r="270" spans="1:65" s="14" customFormat="1">
      <c r="B270" s="210"/>
      <c r="C270" s="211"/>
      <c r="D270" s="193" t="s">
        <v>166</v>
      </c>
      <c r="E270" s="212" t="s">
        <v>19</v>
      </c>
      <c r="F270" s="213" t="s">
        <v>1163</v>
      </c>
      <c r="G270" s="211"/>
      <c r="H270" s="214">
        <v>0.70399999999999996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166</v>
      </c>
      <c r="AU270" s="220" t="s">
        <v>81</v>
      </c>
      <c r="AV270" s="14" t="s">
        <v>81</v>
      </c>
      <c r="AW270" s="14" t="s">
        <v>33</v>
      </c>
      <c r="AX270" s="14" t="s">
        <v>72</v>
      </c>
      <c r="AY270" s="220" t="s">
        <v>152</v>
      </c>
    </row>
    <row r="271" spans="1:65" s="15" customFormat="1">
      <c r="B271" s="221"/>
      <c r="C271" s="222"/>
      <c r="D271" s="193" t="s">
        <v>166</v>
      </c>
      <c r="E271" s="223" t="s">
        <v>19</v>
      </c>
      <c r="F271" s="224" t="s">
        <v>175</v>
      </c>
      <c r="G271" s="222"/>
      <c r="H271" s="225">
        <v>35.923999999999999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166</v>
      </c>
      <c r="AU271" s="231" t="s">
        <v>81</v>
      </c>
      <c r="AV271" s="15" t="s">
        <v>160</v>
      </c>
      <c r="AW271" s="15" t="s">
        <v>33</v>
      </c>
      <c r="AX271" s="15" t="s">
        <v>79</v>
      </c>
      <c r="AY271" s="231" t="s">
        <v>152</v>
      </c>
    </row>
    <row r="272" spans="1:65" s="2" customFormat="1" ht="24.2" customHeight="1">
      <c r="A272" s="36"/>
      <c r="B272" s="37"/>
      <c r="C272" s="180" t="s">
        <v>7</v>
      </c>
      <c r="D272" s="180" t="s">
        <v>155</v>
      </c>
      <c r="E272" s="181" t="s">
        <v>398</v>
      </c>
      <c r="F272" s="182" t="s">
        <v>399</v>
      </c>
      <c r="G272" s="183" t="s">
        <v>158</v>
      </c>
      <c r="H272" s="184">
        <v>116.65</v>
      </c>
      <c r="I272" s="185"/>
      <c r="J272" s="186">
        <f>ROUND(I272*H272,2)</f>
        <v>0</v>
      </c>
      <c r="K272" s="182" t="s">
        <v>159</v>
      </c>
      <c r="L272" s="41"/>
      <c r="M272" s="187" t="s">
        <v>19</v>
      </c>
      <c r="N272" s="188" t="s">
        <v>43</v>
      </c>
      <c r="O272" s="66"/>
      <c r="P272" s="189">
        <f>O272*H272</f>
        <v>0</v>
      </c>
      <c r="Q272" s="189">
        <v>1.0000000000000001E-5</v>
      </c>
      <c r="R272" s="189">
        <f>Q272*H272</f>
        <v>1.1665000000000002E-3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336</v>
      </c>
      <c r="AT272" s="191" t="s">
        <v>155</v>
      </c>
      <c r="AU272" s="191" t="s">
        <v>81</v>
      </c>
      <c r="AY272" s="19" t="s">
        <v>152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79</v>
      </c>
      <c r="BK272" s="192">
        <f>ROUND(I272*H272,2)</f>
        <v>0</v>
      </c>
      <c r="BL272" s="19" t="s">
        <v>336</v>
      </c>
      <c r="BM272" s="191" t="s">
        <v>1164</v>
      </c>
    </row>
    <row r="273" spans="1:65" s="2" customFormat="1" ht="29.25">
      <c r="A273" s="36"/>
      <c r="B273" s="37"/>
      <c r="C273" s="38"/>
      <c r="D273" s="193" t="s">
        <v>162</v>
      </c>
      <c r="E273" s="38"/>
      <c r="F273" s="194" t="s">
        <v>401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162</v>
      </c>
      <c r="AU273" s="19" t="s">
        <v>81</v>
      </c>
    </row>
    <row r="274" spans="1:65" s="2" customFormat="1">
      <c r="A274" s="36"/>
      <c r="B274" s="37"/>
      <c r="C274" s="38"/>
      <c r="D274" s="198" t="s">
        <v>164</v>
      </c>
      <c r="E274" s="38"/>
      <c r="F274" s="199" t="s">
        <v>402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164</v>
      </c>
      <c r="AU274" s="19" t="s">
        <v>81</v>
      </c>
    </row>
    <row r="275" spans="1:65" s="2" customFormat="1" ht="29.25">
      <c r="A275" s="36"/>
      <c r="B275" s="37"/>
      <c r="C275" s="38"/>
      <c r="D275" s="193" t="s">
        <v>228</v>
      </c>
      <c r="E275" s="38"/>
      <c r="F275" s="232" t="s">
        <v>403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228</v>
      </c>
      <c r="AU275" s="19" t="s">
        <v>81</v>
      </c>
    </row>
    <row r="276" spans="1:65" s="14" customFormat="1">
      <c r="B276" s="210"/>
      <c r="C276" s="211"/>
      <c r="D276" s="193" t="s">
        <v>166</v>
      </c>
      <c r="E276" s="212" t="s">
        <v>19</v>
      </c>
      <c r="F276" s="213" t="s">
        <v>1165</v>
      </c>
      <c r="G276" s="211"/>
      <c r="H276" s="214">
        <v>32.22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81</v>
      </c>
      <c r="AV276" s="14" t="s">
        <v>81</v>
      </c>
      <c r="AW276" s="14" t="s">
        <v>33</v>
      </c>
      <c r="AX276" s="14" t="s">
        <v>72</v>
      </c>
      <c r="AY276" s="220" t="s">
        <v>152</v>
      </c>
    </row>
    <row r="277" spans="1:65" s="14" customFormat="1">
      <c r="B277" s="210"/>
      <c r="C277" s="211"/>
      <c r="D277" s="193" t="s">
        <v>166</v>
      </c>
      <c r="E277" s="212" t="s">
        <v>19</v>
      </c>
      <c r="F277" s="213" t="s">
        <v>1166</v>
      </c>
      <c r="G277" s="211"/>
      <c r="H277" s="214">
        <v>39.86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166</v>
      </c>
      <c r="AU277" s="220" t="s">
        <v>81</v>
      </c>
      <c r="AV277" s="14" t="s">
        <v>81</v>
      </c>
      <c r="AW277" s="14" t="s">
        <v>33</v>
      </c>
      <c r="AX277" s="14" t="s">
        <v>72</v>
      </c>
      <c r="AY277" s="220" t="s">
        <v>152</v>
      </c>
    </row>
    <row r="278" spans="1:65" s="14" customFormat="1">
      <c r="B278" s="210"/>
      <c r="C278" s="211"/>
      <c r="D278" s="193" t="s">
        <v>166</v>
      </c>
      <c r="E278" s="212" t="s">
        <v>19</v>
      </c>
      <c r="F278" s="213" t="s">
        <v>1167</v>
      </c>
      <c r="G278" s="211"/>
      <c r="H278" s="214">
        <v>9.8000000000000007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81</v>
      </c>
      <c r="AV278" s="14" t="s">
        <v>81</v>
      </c>
      <c r="AW278" s="14" t="s">
        <v>33</v>
      </c>
      <c r="AX278" s="14" t="s">
        <v>72</v>
      </c>
      <c r="AY278" s="220" t="s">
        <v>152</v>
      </c>
    </row>
    <row r="279" spans="1:65" s="14" customFormat="1">
      <c r="B279" s="210"/>
      <c r="C279" s="211"/>
      <c r="D279" s="193" t="s">
        <v>166</v>
      </c>
      <c r="E279" s="212" t="s">
        <v>19</v>
      </c>
      <c r="F279" s="213" t="s">
        <v>1168</v>
      </c>
      <c r="G279" s="211"/>
      <c r="H279" s="214">
        <v>34.770000000000003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166</v>
      </c>
      <c r="AU279" s="220" t="s">
        <v>81</v>
      </c>
      <c r="AV279" s="14" t="s">
        <v>81</v>
      </c>
      <c r="AW279" s="14" t="s">
        <v>33</v>
      </c>
      <c r="AX279" s="14" t="s">
        <v>72</v>
      </c>
      <c r="AY279" s="220" t="s">
        <v>152</v>
      </c>
    </row>
    <row r="280" spans="1:65" s="15" customFormat="1">
      <c r="B280" s="221"/>
      <c r="C280" s="222"/>
      <c r="D280" s="193" t="s">
        <v>166</v>
      </c>
      <c r="E280" s="223" t="s">
        <v>19</v>
      </c>
      <c r="F280" s="224" t="s">
        <v>175</v>
      </c>
      <c r="G280" s="222"/>
      <c r="H280" s="225">
        <v>116.65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166</v>
      </c>
      <c r="AU280" s="231" t="s">
        <v>81</v>
      </c>
      <c r="AV280" s="15" t="s">
        <v>160</v>
      </c>
      <c r="AW280" s="15" t="s">
        <v>33</v>
      </c>
      <c r="AX280" s="15" t="s">
        <v>79</v>
      </c>
      <c r="AY280" s="231" t="s">
        <v>152</v>
      </c>
    </row>
    <row r="281" spans="1:65" s="2" customFormat="1" ht="24.2" customHeight="1">
      <c r="A281" s="36"/>
      <c r="B281" s="37"/>
      <c r="C281" s="244" t="s">
        <v>386</v>
      </c>
      <c r="D281" s="244" t="s">
        <v>379</v>
      </c>
      <c r="E281" s="245" t="s">
        <v>405</v>
      </c>
      <c r="F281" s="246" t="s">
        <v>406</v>
      </c>
      <c r="G281" s="247" t="s">
        <v>158</v>
      </c>
      <c r="H281" s="248">
        <v>135.95599999999999</v>
      </c>
      <c r="I281" s="249"/>
      <c r="J281" s="250">
        <f>ROUND(I281*H281,2)</f>
        <v>0</v>
      </c>
      <c r="K281" s="246" t="s">
        <v>159</v>
      </c>
      <c r="L281" s="251"/>
      <c r="M281" s="252" t="s">
        <v>19</v>
      </c>
      <c r="N281" s="253" t="s">
        <v>43</v>
      </c>
      <c r="O281" s="66"/>
      <c r="P281" s="189">
        <f>O281*H281</f>
        <v>0</v>
      </c>
      <c r="Q281" s="189">
        <v>5.0000000000000001E-4</v>
      </c>
      <c r="R281" s="189">
        <f>Q281*H281</f>
        <v>6.7977999999999997E-2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382</v>
      </c>
      <c r="AT281" s="191" t="s">
        <v>379</v>
      </c>
      <c r="AU281" s="191" t="s">
        <v>81</v>
      </c>
      <c r="AY281" s="19" t="s">
        <v>152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79</v>
      </c>
      <c r="BK281" s="192">
        <f>ROUND(I281*H281,2)</f>
        <v>0</v>
      </c>
      <c r="BL281" s="19" t="s">
        <v>336</v>
      </c>
      <c r="BM281" s="191" t="s">
        <v>1169</v>
      </c>
    </row>
    <row r="282" spans="1:65" s="2" customFormat="1" ht="19.5">
      <c r="A282" s="36"/>
      <c r="B282" s="37"/>
      <c r="C282" s="38"/>
      <c r="D282" s="193" t="s">
        <v>162</v>
      </c>
      <c r="E282" s="38"/>
      <c r="F282" s="194" t="s">
        <v>406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162</v>
      </c>
      <c r="AU282" s="19" t="s">
        <v>81</v>
      </c>
    </row>
    <row r="283" spans="1:65" s="14" customFormat="1">
      <c r="B283" s="210"/>
      <c r="C283" s="211"/>
      <c r="D283" s="193" t="s">
        <v>166</v>
      </c>
      <c r="E283" s="212" t="s">
        <v>19</v>
      </c>
      <c r="F283" s="213" t="s">
        <v>1165</v>
      </c>
      <c r="G283" s="211"/>
      <c r="H283" s="214">
        <v>32.22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166</v>
      </c>
      <c r="AU283" s="220" t="s">
        <v>81</v>
      </c>
      <c r="AV283" s="14" t="s">
        <v>81</v>
      </c>
      <c r="AW283" s="14" t="s">
        <v>33</v>
      </c>
      <c r="AX283" s="14" t="s">
        <v>72</v>
      </c>
      <c r="AY283" s="220" t="s">
        <v>152</v>
      </c>
    </row>
    <row r="284" spans="1:65" s="14" customFormat="1">
      <c r="B284" s="210"/>
      <c r="C284" s="211"/>
      <c r="D284" s="193" t="s">
        <v>166</v>
      </c>
      <c r="E284" s="212" t="s">
        <v>19</v>
      </c>
      <c r="F284" s="213" t="s">
        <v>1166</v>
      </c>
      <c r="G284" s="211"/>
      <c r="H284" s="214">
        <v>39.86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166</v>
      </c>
      <c r="AU284" s="220" t="s">
        <v>81</v>
      </c>
      <c r="AV284" s="14" t="s">
        <v>81</v>
      </c>
      <c r="AW284" s="14" t="s">
        <v>33</v>
      </c>
      <c r="AX284" s="14" t="s">
        <v>72</v>
      </c>
      <c r="AY284" s="220" t="s">
        <v>152</v>
      </c>
    </row>
    <row r="285" spans="1:65" s="14" customFormat="1">
      <c r="B285" s="210"/>
      <c r="C285" s="211"/>
      <c r="D285" s="193" t="s">
        <v>166</v>
      </c>
      <c r="E285" s="212" t="s">
        <v>19</v>
      </c>
      <c r="F285" s="213" t="s">
        <v>1167</v>
      </c>
      <c r="G285" s="211"/>
      <c r="H285" s="214">
        <v>9.8000000000000007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166</v>
      </c>
      <c r="AU285" s="220" t="s">
        <v>81</v>
      </c>
      <c r="AV285" s="14" t="s">
        <v>81</v>
      </c>
      <c r="AW285" s="14" t="s">
        <v>33</v>
      </c>
      <c r="AX285" s="14" t="s">
        <v>72</v>
      </c>
      <c r="AY285" s="220" t="s">
        <v>152</v>
      </c>
    </row>
    <row r="286" spans="1:65" s="14" customFormat="1">
      <c r="B286" s="210"/>
      <c r="C286" s="211"/>
      <c r="D286" s="193" t="s">
        <v>166</v>
      </c>
      <c r="E286" s="212" t="s">
        <v>19</v>
      </c>
      <c r="F286" s="213" t="s">
        <v>1168</v>
      </c>
      <c r="G286" s="211"/>
      <c r="H286" s="214">
        <v>34.770000000000003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166</v>
      </c>
      <c r="AU286" s="220" t="s">
        <v>81</v>
      </c>
      <c r="AV286" s="14" t="s">
        <v>81</v>
      </c>
      <c r="AW286" s="14" t="s">
        <v>33</v>
      </c>
      <c r="AX286" s="14" t="s">
        <v>72</v>
      </c>
      <c r="AY286" s="220" t="s">
        <v>152</v>
      </c>
    </row>
    <row r="287" spans="1:65" s="16" customFormat="1">
      <c r="B287" s="233"/>
      <c r="C287" s="234"/>
      <c r="D287" s="193" t="s">
        <v>166</v>
      </c>
      <c r="E287" s="235" t="s">
        <v>19</v>
      </c>
      <c r="F287" s="236" t="s">
        <v>377</v>
      </c>
      <c r="G287" s="234"/>
      <c r="H287" s="237">
        <v>116.65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166</v>
      </c>
      <c r="AU287" s="243" t="s">
        <v>81</v>
      </c>
      <c r="AV287" s="16" t="s">
        <v>153</v>
      </c>
      <c r="AW287" s="16" t="s">
        <v>33</v>
      </c>
      <c r="AX287" s="16" t="s">
        <v>72</v>
      </c>
      <c r="AY287" s="243" t="s">
        <v>152</v>
      </c>
    </row>
    <row r="288" spans="1:65" s="14" customFormat="1">
      <c r="B288" s="210"/>
      <c r="C288" s="211"/>
      <c r="D288" s="193" t="s">
        <v>166</v>
      </c>
      <c r="E288" s="212" t="s">
        <v>19</v>
      </c>
      <c r="F288" s="213" t="s">
        <v>1170</v>
      </c>
      <c r="G288" s="211"/>
      <c r="H288" s="214">
        <v>19.306000000000001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166</v>
      </c>
      <c r="AU288" s="220" t="s">
        <v>81</v>
      </c>
      <c r="AV288" s="14" t="s">
        <v>81</v>
      </c>
      <c r="AW288" s="14" t="s">
        <v>33</v>
      </c>
      <c r="AX288" s="14" t="s">
        <v>72</v>
      </c>
      <c r="AY288" s="220" t="s">
        <v>152</v>
      </c>
    </row>
    <row r="289" spans="1:65" s="15" customFormat="1">
      <c r="B289" s="221"/>
      <c r="C289" s="222"/>
      <c r="D289" s="193" t="s">
        <v>166</v>
      </c>
      <c r="E289" s="223" t="s">
        <v>19</v>
      </c>
      <c r="F289" s="224" t="s">
        <v>175</v>
      </c>
      <c r="G289" s="222"/>
      <c r="H289" s="225">
        <v>135.95600000000002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166</v>
      </c>
      <c r="AU289" s="231" t="s">
        <v>81</v>
      </c>
      <c r="AV289" s="15" t="s">
        <v>160</v>
      </c>
      <c r="AW289" s="15" t="s">
        <v>33</v>
      </c>
      <c r="AX289" s="15" t="s">
        <v>79</v>
      </c>
      <c r="AY289" s="231" t="s">
        <v>152</v>
      </c>
    </row>
    <row r="290" spans="1:65" s="2" customFormat="1" ht="24.2" customHeight="1">
      <c r="A290" s="36"/>
      <c r="B290" s="37"/>
      <c r="C290" s="180" t="s">
        <v>391</v>
      </c>
      <c r="D290" s="180" t="s">
        <v>155</v>
      </c>
      <c r="E290" s="181" t="s">
        <v>410</v>
      </c>
      <c r="F290" s="182" t="s">
        <v>411</v>
      </c>
      <c r="G290" s="183" t="s">
        <v>327</v>
      </c>
      <c r="H290" s="184">
        <v>0.81599999999999995</v>
      </c>
      <c r="I290" s="185"/>
      <c r="J290" s="186">
        <f>ROUND(I290*H290,2)</f>
        <v>0</v>
      </c>
      <c r="K290" s="182" t="s">
        <v>159</v>
      </c>
      <c r="L290" s="41"/>
      <c r="M290" s="187" t="s">
        <v>19</v>
      </c>
      <c r="N290" s="188" t="s">
        <v>43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336</v>
      </c>
      <c r="AT290" s="191" t="s">
        <v>155</v>
      </c>
      <c r="AU290" s="191" t="s">
        <v>81</v>
      </c>
      <c r="AY290" s="19" t="s">
        <v>152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79</v>
      </c>
      <c r="BK290" s="192">
        <f>ROUND(I290*H290,2)</f>
        <v>0</v>
      </c>
      <c r="BL290" s="19" t="s">
        <v>336</v>
      </c>
      <c r="BM290" s="191" t="s">
        <v>1171</v>
      </c>
    </row>
    <row r="291" spans="1:65" s="2" customFormat="1" ht="29.25">
      <c r="A291" s="36"/>
      <c r="B291" s="37"/>
      <c r="C291" s="38"/>
      <c r="D291" s="193" t="s">
        <v>162</v>
      </c>
      <c r="E291" s="38"/>
      <c r="F291" s="194" t="s">
        <v>413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162</v>
      </c>
      <c r="AU291" s="19" t="s">
        <v>81</v>
      </c>
    </row>
    <row r="292" spans="1:65" s="2" customFormat="1">
      <c r="A292" s="36"/>
      <c r="B292" s="37"/>
      <c r="C292" s="38"/>
      <c r="D292" s="198" t="s">
        <v>164</v>
      </c>
      <c r="E292" s="38"/>
      <c r="F292" s="199" t="s">
        <v>414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164</v>
      </c>
      <c r="AU292" s="19" t="s">
        <v>81</v>
      </c>
    </row>
    <row r="293" spans="1:65" s="12" customFormat="1" ht="22.9" customHeight="1">
      <c r="B293" s="164"/>
      <c r="C293" s="165"/>
      <c r="D293" s="166" t="s">
        <v>71</v>
      </c>
      <c r="E293" s="178" t="s">
        <v>415</v>
      </c>
      <c r="F293" s="178" t="s">
        <v>416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SUM(P294:P298)</f>
        <v>0</v>
      </c>
      <c r="Q293" s="172"/>
      <c r="R293" s="173">
        <f>SUM(R294:R298)</f>
        <v>0</v>
      </c>
      <c r="S293" s="172"/>
      <c r="T293" s="174">
        <f>SUM(T294:T298)</f>
        <v>0.19799999999999998</v>
      </c>
      <c r="AR293" s="175" t="s">
        <v>81</v>
      </c>
      <c r="AT293" s="176" t="s">
        <v>71</v>
      </c>
      <c r="AU293" s="176" t="s">
        <v>79</v>
      </c>
      <c r="AY293" s="175" t="s">
        <v>152</v>
      </c>
      <c r="BK293" s="177">
        <f>SUM(BK294:BK298)</f>
        <v>0</v>
      </c>
    </row>
    <row r="294" spans="1:65" s="2" customFormat="1" ht="21.75" customHeight="1">
      <c r="A294" s="36"/>
      <c r="B294" s="37"/>
      <c r="C294" s="180" t="s">
        <v>397</v>
      </c>
      <c r="D294" s="180" t="s">
        <v>155</v>
      </c>
      <c r="E294" s="181" t="s">
        <v>418</v>
      </c>
      <c r="F294" s="182" t="s">
        <v>419</v>
      </c>
      <c r="G294" s="183" t="s">
        <v>158</v>
      </c>
      <c r="H294" s="184">
        <v>11</v>
      </c>
      <c r="I294" s="185"/>
      <c r="J294" s="186">
        <f>ROUND(I294*H294,2)</f>
        <v>0</v>
      </c>
      <c r="K294" s="182" t="s">
        <v>159</v>
      </c>
      <c r="L294" s="41"/>
      <c r="M294" s="187" t="s">
        <v>19</v>
      </c>
      <c r="N294" s="188" t="s">
        <v>43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1.7999999999999999E-2</v>
      </c>
      <c r="T294" s="190">
        <f>S294*H294</f>
        <v>0.19799999999999998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336</v>
      </c>
      <c r="AT294" s="191" t="s">
        <v>155</v>
      </c>
      <c r="AU294" s="191" t="s">
        <v>81</v>
      </c>
      <c r="AY294" s="19" t="s">
        <v>152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79</v>
      </c>
      <c r="BK294" s="192">
        <f>ROUND(I294*H294,2)</f>
        <v>0</v>
      </c>
      <c r="BL294" s="19" t="s">
        <v>336</v>
      </c>
      <c r="BM294" s="191" t="s">
        <v>1172</v>
      </c>
    </row>
    <row r="295" spans="1:65" s="2" customFormat="1">
      <c r="A295" s="36"/>
      <c r="B295" s="37"/>
      <c r="C295" s="38"/>
      <c r="D295" s="193" t="s">
        <v>162</v>
      </c>
      <c r="E295" s="38"/>
      <c r="F295" s="194" t="s">
        <v>421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162</v>
      </c>
      <c r="AU295" s="19" t="s">
        <v>81</v>
      </c>
    </row>
    <row r="296" spans="1:65" s="2" customFormat="1">
      <c r="A296" s="36"/>
      <c r="B296" s="37"/>
      <c r="C296" s="38"/>
      <c r="D296" s="198" t="s">
        <v>164</v>
      </c>
      <c r="E296" s="38"/>
      <c r="F296" s="199" t="s">
        <v>422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164</v>
      </c>
      <c r="AU296" s="19" t="s">
        <v>81</v>
      </c>
    </row>
    <row r="297" spans="1:65" s="13" customFormat="1">
      <c r="B297" s="200"/>
      <c r="C297" s="201"/>
      <c r="D297" s="193" t="s">
        <v>166</v>
      </c>
      <c r="E297" s="202" t="s">
        <v>19</v>
      </c>
      <c r="F297" s="203" t="s">
        <v>288</v>
      </c>
      <c r="G297" s="201"/>
      <c r="H297" s="202" t="s">
        <v>19</v>
      </c>
      <c r="I297" s="204"/>
      <c r="J297" s="201"/>
      <c r="K297" s="201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166</v>
      </c>
      <c r="AU297" s="209" t="s">
        <v>81</v>
      </c>
      <c r="AV297" s="13" t="s">
        <v>79</v>
      </c>
      <c r="AW297" s="13" t="s">
        <v>33</v>
      </c>
      <c r="AX297" s="13" t="s">
        <v>72</v>
      </c>
      <c r="AY297" s="209" t="s">
        <v>152</v>
      </c>
    </row>
    <row r="298" spans="1:65" s="14" customFormat="1">
      <c r="B298" s="210"/>
      <c r="C298" s="211"/>
      <c r="D298" s="193" t="s">
        <v>166</v>
      </c>
      <c r="E298" s="212" t="s">
        <v>19</v>
      </c>
      <c r="F298" s="213" t="s">
        <v>423</v>
      </c>
      <c r="G298" s="211"/>
      <c r="H298" s="214">
        <v>11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166</v>
      </c>
      <c r="AU298" s="220" t="s">
        <v>81</v>
      </c>
      <c r="AV298" s="14" t="s">
        <v>81</v>
      </c>
      <c r="AW298" s="14" t="s">
        <v>33</v>
      </c>
      <c r="AX298" s="14" t="s">
        <v>79</v>
      </c>
      <c r="AY298" s="220" t="s">
        <v>152</v>
      </c>
    </row>
    <row r="299" spans="1:65" s="12" customFormat="1" ht="22.9" customHeight="1">
      <c r="B299" s="164"/>
      <c r="C299" s="165"/>
      <c r="D299" s="166" t="s">
        <v>71</v>
      </c>
      <c r="E299" s="178" t="s">
        <v>424</v>
      </c>
      <c r="F299" s="178" t="s">
        <v>425</v>
      </c>
      <c r="G299" s="165"/>
      <c r="H299" s="165"/>
      <c r="I299" s="168"/>
      <c r="J299" s="179">
        <f>BK299</f>
        <v>0</v>
      </c>
      <c r="K299" s="165"/>
      <c r="L299" s="170"/>
      <c r="M299" s="171"/>
      <c r="N299" s="172"/>
      <c r="O299" s="172"/>
      <c r="P299" s="173">
        <f>SUM(P300:P335)</f>
        <v>0</v>
      </c>
      <c r="Q299" s="172"/>
      <c r="R299" s="173">
        <f>SUM(R300:R335)</f>
        <v>54.740405899999999</v>
      </c>
      <c r="S299" s="172"/>
      <c r="T299" s="174">
        <f>SUM(T300:T335)</f>
        <v>0</v>
      </c>
      <c r="AR299" s="175" t="s">
        <v>81</v>
      </c>
      <c r="AT299" s="176" t="s">
        <v>71</v>
      </c>
      <c r="AU299" s="176" t="s">
        <v>79</v>
      </c>
      <c r="AY299" s="175" t="s">
        <v>152</v>
      </c>
      <c r="BK299" s="177">
        <f>SUM(BK300:BK335)</f>
        <v>0</v>
      </c>
    </row>
    <row r="300" spans="1:65" s="2" customFormat="1" ht="24.2" customHeight="1">
      <c r="A300" s="36"/>
      <c r="B300" s="37"/>
      <c r="C300" s="180" t="s">
        <v>404</v>
      </c>
      <c r="D300" s="180" t="s">
        <v>155</v>
      </c>
      <c r="E300" s="181" t="s">
        <v>1173</v>
      </c>
      <c r="F300" s="182" t="s">
        <v>1174</v>
      </c>
      <c r="G300" s="183" t="s">
        <v>158</v>
      </c>
      <c r="H300" s="184">
        <v>19.489999999999998</v>
      </c>
      <c r="I300" s="185"/>
      <c r="J300" s="186">
        <f>ROUND(I300*H300,2)</f>
        <v>0</v>
      </c>
      <c r="K300" s="182" t="s">
        <v>159</v>
      </c>
      <c r="L300" s="41"/>
      <c r="M300" s="187" t="s">
        <v>19</v>
      </c>
      <c r="N300" s="188" t="s">
        <v>43</v>
      </c>
      <c r="O300" s="66"/>
      <c r="P300" s="189">
        <f>O300*H300</f>
        <v>0</v>
      </c>
      <c r="Q300" s="189">
        <v>3.2710000000000003E-2</v>
      </c>
      <c r="R300" s="189">
        <f>Q300*H300</f>
        <v>0.63751789999999997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336</v>
      </c>
      <c r="AT300" s="191" t="s">
        <v>155</v>
      </c>
      <c r="AU300" s="191" t="s">
        <v>81</v>
      </c>
      <c r="AY300" s="19" t="s">
        <v>152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79</v>
      </c>
      <c r="BK300" s="192">
        <f>ROUND(I300*H300,2)</f>
        <v>0</v>
      </c>
      <c r="BL300" s="19" t="s">
        <v>336</v>
      </c>
      <c r="BM300" s="191" t="s">
        <v>1175</v>
      </c>
    </row>
    <row r="301" spans="1:65" s="2" customFormat="1" ht="19.5">
      <c r="A301" s="36"/>
      <c r="B301" s="37"/>
      <c r="C301" s="38"/>
      <c r="D301" s="193" t="s">
        <v>162</v>
      </c>
      <c r="E301" s="38"/>
      <c r="F301" s="194" t="s">
        <v>1176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162</v>
      </c>
      <c r="AU301" s="19" t="s">
        <v>81</v>
      </c>
    </row>
    <row r="302" spans="1:65" s="2" customFormat="1">
      <c r="A302" s="36"/>
      <c r="B302" s="37"/>
      <c r="C302" s="38"/>
      <c r="D302" s="198" t="s">
        <v>164</v>
      </c>
      <c r="E302" s="38"/>
      <c r="F302" s="199" t="s">
        <v>1177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164</v>
      </c>
      <c r="AU302" s="19" t="s">
        <v>81</v>
      </c>
    </row>
    <row r="303" spans="1:65" s="13" customFormat="1">
      <c r="B303" s="200"/>
      <c r="C303" s="201"/>
      <c r="D303" s="193" t="s">
        <v>166</v>
      </c>
      <c r="E303" s="202" t="s">
        <v>19</v>
      </c>
      <c r="F303" s="203" t="s">
        <v>1178</v>
      </c>
      <c r="G303" s="201"/>
      <c r="H303" s="202" t="s">
        <v>19</v>
      </c>
      <c r="I303" s="204"/>
      <c r="J303" s="201"/>
      <c r="K303" s="201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166</v>
      </c>
      <c r="AU303" s="209" t="s">
        <v>81</v>
      </c>
      <c r="AV303" s="13" t="s">
        <v>79</v>
      </c>
      <c r="AW303" s="13" t="s">
        <v>33</v>
      </c>
      <c r="AX303" s="13" t="s">
        <v>72</v>
      </c>
      <c r="AY303" s="209" t="s">
        <v>152</v>
      </c>
    </row>
    <row r="304" spans="1:65" s="14" customFormat="1">
      <c r="B304" s="210"/>
      <c r="C304" s="211"/>
      <c r="D304" s="193" t="s">
        <v>166</v>
      </c>
      <c r="E304" s="212" t="s">
        <v>19</v>
      </c>
      <c r="F304" s="213" t="s">
        <v>1179</v>
      </c>
      <c r="G304" s="211"/>
      <c r="H304" s="214">
        <v>19.489999999999998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166</v>
      </c>
      <c r="AU304" s="220" t="s">
        <v>81</v>
      </c>
      <c r="AV304" s="14" t="s">
        <v>81</v>
      </c>
      <c r="AW304" s="14" t="s">
        <v>33</v>
      </c>
      <c r="AX304" s="14" t="s">
        <v>79</v>
      </c>
      <c r="AY304" s="220" t="s">
        <v>152</v>
      </c>
    </row>
    <row r="305" spans="1:65" s="2" customFormat="1" ht="24.2" customHeight="1">
      <c r="A305" s="36"/>
      <c r="B305" s="37"/>
      <c r="C305" s="180" t="s">
        <v>409</v>
      </c>
      <c r="D305" s="180" t="s">
        <v>155</v>
      </c>
      <c r="E305" s="181" t="s">
        <v>427</v>
      </c>
      <c r="F305" s="182" t="s">
        <v>428</v>
      </c>
      <c r="G305" s="183" t="s">
        <v>158</v>
      </c>
      <c r="H305" s="184">
        <v>1232.8</v>
      </c>
      <c r="I305" s="185"/>
      <c r="J305" s="186">
        <f>ROUND(I305*H305,2)</f>
        <v>0</v>
      </c>
      <c r="K305" s="182" t="s">
        <v>159</v>
      </c>
      <c r="L305" s="41"/>
      <c r="M305" s="187" t="s">
        <v>19</v>
      </c>
      <c r="N305" s="188" t="s">
        <v>43</v>
      </c>
      <c r="O305" s="66"/>
      <c r="P305" s="189">
        <f>O305*H305</f>
        <v>0</v>
      </c>
      <c r="Q305" s="189">
        <v>4.2709999999999998E-2</v>
      </c>
      <c r="R305" s="189">
        <f>Q305*H305</f>
        <v>52.652887999999997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336</v>
      </c>
      <c r="AT305" s="191" t="s">
        <v>155</v>
      </c>
      <c r="AU305" s="191" t="s">
        <v>81</v>
      </c>
      <c r="AY305" s="19" t="s">
        <v>152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79</v>
      </c>
      <c r="BK305" s="192">
        <f>ROUND(I305*H305,2)</f>
        <v>0</v>
      </c>
      <c r="BL305" s="19" t="s">
        <v>336</v>
      </c>
      <c r="BM305" s="191" t="s">
        <v>1180</v>
      </c>
    </row>
    <row r="306" spans="1:65" s="2" customFormat="1" ht="19.5">
      <c r="A306" s="36"/>
      <c r="B306" s="37"/>
      <c r="C306" s="38"/>
      <c r="D306" s="193" t="s">
        <v>162</v>
      </c>
      <c r="E306" s="38"/>
      <c r="F306" s="194" t="s">
        <v>430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162</v>
      </c>
      <c r="AU306" s="19" t="s">
        <v>81</v>
      </c>
    </row>
    <row r="307" spans="1:65" s="2" customFormat="1">
      <c r="A307" s="36"/>
      <c r="B307" s="37"/>
      <c r="C307" s="38"/>
      <c r="D307" s="198" t="s">
        <v>164</v>
      </c>
      <c r="E307" s="38"/>
      <c r="F307" s="199" t="s">
        <v>431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164</v>
      </c>
      <c r="AU307" s="19" t="s">
        <v>81</v>
      </c>
    </row>
    <row r="308" spans="1:65" s="2" customFormat="1" ht="146.25">
      <c r="A308" s="36"/>
      <c r="B308" s="37"/>
      <c r="C308" s="38"/>
      <c r="D308" s="193" t="s">
        <v>228</v>
      </c>
      <c r="E308" s="38"/>
      <c r="F308" s="232" t="s">
        <v>432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228</v>
      </c>
      <c r="AU308" s="19" t="s">
        <v>81</v>
      </c>
    </row>
    <row r="309" spans="1:65" s="13" customFormat="1">
      <c r="B309" s="200"/>
      <c r="C309" s="201"/>
      <c r="D309" s="193" t="s">
        <v>166</v>
      </c>
      <c r="E309" s="202" t="s">
        <v>19</v>
      </c>
      <c r="F309" s="203" t="s">
        <v>1181</v>
      </c>
      <c r="G309" s="201"/>
      <c r="H309" s="202" t="s">
        <v>19</v>
      </c>
      <c r="I309" s="204"/>
      <c r="J309" s="201"/>
      <c r="K309" s="201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166</v>
      </c>
      <c r="AU309" s="209" t="s">
        <v>81</v>
      </c>
      <c r="AV309" s="13" t="s">
        <v>79</v>
      </c>
      <c r="AW309" s="13" t="s">
        <v>33</v>
      </c>
      <c r="AX309" s="13" t="s">
        <v>72</v>
      </c>
      <c r="AY309" s="209" t="s">
        <v>152</v>
      </c>
    </row>
    <row r="310" spans="1:65" s="14" customFormat="1">
      <c r="B310" s="210"/>
      <c r="C310" s="211"/>
      <c r="D310" s="193" t="s">
        <v>166</v>
      </c>
      <c r="E310" s="212" t="s">
        <v>19</v>
      </c>
      <c r="F310" s="213" t="s">
        <v>1182</v>
      </c>
      <c r="G310" s="211"/>
      <c r="H310" s="214">
        <v>159.13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81</v>
      </c>
      <c r="AV310" s="14" t="s">
        <v>81</v>
      </c>
      <c r="AW310" s="14" t="s">
        <v>33</v>
      </c>
      <c r="AX310" s="14" t="s">
        <v>72</v>
      </c>
      <c r="AY310" s="220" t="s">
        <v>152</v>
      </c>
    </row>
    <row r="311" spans="1:65" s="14" customFormat="1">
      <c r="B311" s="210"/>
      <c r="C311" s="211"/>
      <c r="D311" s="193" t="s">
        <v>166</v>
      </c>
      <c r="E311" s="212" t="s">
        <v>19</v>
      </c>
      <c r="F311" s="213" t="s">
        <v>1183</v>
      </c>
      <c r="G311" s="211"/>
      <c r="H311" s="214">
        <v>223.48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166</v>
      </c>
      <c r="AU311" s="220" t="s">
        <v>81</v>
      </c>
      <c r="AV311" s="14" t="s">
        <v>81</v>
      </c>
      <c r="AW311" s="14" t="s">
        <v>33</v>
      </c>
      <c r="AX311" s="14" t="s">
        <v>72</v>
      </c>
      <c r="AY311" s="220" t="s">
        <v>152</v>
      </c>
    </row>
    <row r="312" spans="1:65" s="14" customFormat="1">
      <c r="B312" s="210"/>
      <c r="C312" s="211"/>
      <c r="D312" s="193" t="s">
        <v>166</v>
      </c>
      <c r="E312" s="212" t="s">
        <v>19</v>
      </c>
      <c r="F312" s="213" t="s">
        <v>1184</v>
      </c>
      <c r="G312" s="211"/>
      <c r="H312" s="214">
        <v>142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81</v>
      </c>
      <c r="AV312" s="14" t="s">
        <v>81</v>
      </c>
      <c r="AW312" s="14" t="s">
        <v>33</v>
      </c>
      <c r="AX312" s="14" t="s">
        <v>72</v>
      </c>
      <c r="AY312" s="220" t="s">
        <v>152</v>
      </c>
    </row>
    <row r="313" spans="1:65" s="14" customFormat="1">
      <c r="B313" s="210"/>
      <c r="C313" s="211"/>
      <c r="D313" s="193" t="s">
        <v>166</v>
      </c>
      <c r="E313" s="212" t="s">
        <v>19</v>
      </c>
      <c r="F313" s="213" t="s">
        <v>1185</v>
      </c>
      <c r="G313" s="211"/>
      <c r="H313" s="214">
        <v>202.12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166</v>
      </c>
      <c r="AU313" s="220" t="s">
        <v>81</v>
      </c>
      <c r="AV313" s="14" t="s">
        <v>81</v>
      </c>
      <c r="AW313" s="14" t="s">
        <v>33</v>
      </c>
      <c r="AX313" s="14" t="s">
        <v>72</v>
      </c>
      <c r="AY313" s="220" t="s">
        <v>152</v>
      </c>
    </row>
    <row r="314" spans="1:65" s="14" customFormat="1">
      <c r="B314" s="210"/>
      <c r="C314" s="211"/>
      <c r="D314" s="193" t="s">
        <v>166</v>
      </c>
      <c r="E314" s="212" t="s">
        <v>19</v>
      </c>
      <c r="F314" s="213" t="s">
        <v>1186</v>
      </c>
      <c r="G314" s="211"/>
      <c r="H314" s="214">
        <v>179.77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166</v>
      </c>
      <c r="AU314" s="220" t="s">
        <v>81</v>
      </c>
      <c r="AV314" s="14" t="s">
        <v>81</v>
      </c>
      <c r="AW314" s="14" t="s">
        <v>33</v>
      </c>
      <c r="AX314" s="14" t="s">
        <v>72</v>
      </c>
      <c r="AY314" s="220" t="s">
        <v>152</v>
      </c>
    </row>
    <row r="315" spans="1:65" s="14" customFormat="1">
      <c r="B315" s="210"/>
      <c r="C315" s="211"/>
      <c r="D315" s="193" t="s">
        <v>166</v>
      </c>
      <c r="E315" s="212" t="s">
        <v>19</v>
      </c>
      <c r="F315" s="213" t="s">
        <v>1187</v>
      </c>
      <c r="G315" s="211"/>
      <c r="H315" s="214">
        <v>196.4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166</v>
      </c>
      <c r="AU315" s="220" t="s">
        <v>81</v>
      </c>
      <c r="AV315" s="14" t="s">
        <v>81</v>
      </c>
      <c r="AW315" s="14" t="s">
        <v>33</v>
      </c>
      <c r="AX315" s="14" t="s">
        <v>72</v>
      </c>
      <c r="AY315" s="220" t="s">
        <v>152</v>
      </c>
    </row>
    <row r="316" spans="1:65" s="16" customFormat="1">
      <c r="B316" s="233"/>
      <c r="C316" s="234"/>
      <c r="D316" s="193" t="s">
        <v>166</v>
      </c>
      <c r="E316" s="235" t="s">
        <v>19</v>
      </c>
      <c r="F316" s="236" t="s">
        <v>377</v>
      </c>
      <c r="G316" s="234"/>
      <c r="H316" s="237">
        <v>1102.9000000000001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166</v>
      </c>
      <c r="AU316" s="243" t="s">
        <v>81</v>
      </c>
      <c r="AV316" s="16" t="s">
        <v>153</v>
      </c>
      <c r="AW316" s="16" t="s">
        <v>33</v>
      </c>
      <c r="AX316" s="16" t="s">
        <v>72</v>
      </c>
      <c r="AY316" s="243" t="s">
        <v>152</v>
      </c>
    </row>
    <row r="317" spans="1:65" s="13" customFormat="1" ht="22.5">
      <c r="B317" s="200"/>
      <c r="C317" s="201"/>
      <c r="D317" s="193" t="s">
        <v>166</v>
      </c>
      <c r="E317" s="202" t="s">
        <v>19</v>
      </c>
      <c r="F317" s="203" t="s">
        <v>1188</v>
      </c>
      <c r="G317" s="201"/>
      <c r="H317" s="202" t="s">
        <v>19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166</v>
      </c>
      <c r="AU317" s="209" t="s">
        <v>81</v>
      </c>
      <c r="AV317" s="13" t="s">
        <v>79</v>
      </c>
      <c r="AW317" s="13" t="s">
        <v>33</v>
      </c>
      <c r="AX317" s="13" t="s">
        <v>72</v>
      </c>
      <c r="AY317" s="209" t="s">
        <v>152</v>
      </c>
    </row>
    <row r="318" spans="1:65" s="14" customFormat="1">
      <c r="B318" s="210"/>
      <c r="C318" s="211"/>
      <c r="D318" s="193" t="s">
        <v>166</v>
      </c>
      <c r="E318" s="212" t="s">
        <v>19</v>
      </c>
      <c r="F318" s="213" t="s">
        <v>1189</v>
      </c>
      <c r="G318" s="211"/>
      <c r="H318" s="214">
        <v>7.1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166</v>
      </c>
      <c r="AU318" s="220" t="s">
        <v>81</v>
      </c>
      <c r="AV318" s="14" t="s">
        <v>81</v>
      </c>
      <c r="AW318" s="14" t="s">
        <v>33</v>
      </c>
      <c r="AX318" s="14" t="s">
        <v>72</v>
      </c>
      <c r="AY318" s="220" t="s">
        <v>152</v>
      </c>
    </row>
    <row r="319" spans="1:65" s="14" customFormat="1">
      <c r="B319" s="210"/>
      <c r="C319" s="211"/>
      <c r="D319" s="193" t="s">
        <v>166</v>
      </c>
      <c r="E319" s="212" t="s">
        <v>19</v>
      </c>
      <c r="F319" s="213" t="s">
        <v>1190</v>
      </c>
      <c r="G319" s="211"/>
      <c r="H319" s="214">
        <v>17.5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166</v>
      </c>
      <c r="AU319" s="220" t="s">
        <v>81</v>
      </c>
      <c r="AV319" s="14" t="s">
        <v>81</v>
      </c>
      <c r="AW319" s="14" t="s">
        <v>33</v>
      </c>
      <c r="AX319" s="14" t="s">
        <v>72</v>
      </c>
      <c r="AY319" s="220" t="s">
        <v>152</v>
      </c>
    </row>
    <row r="320" spans="1:65" s="14" customFormat="1">
      <c r="B320" s="210"/>
      <c r="C320" s="211"/>
      <c r="D320" s="193" t="s">
        <v>166</v>
      </c>
      <c r="E320" s="212" t="s">
        <v>19</v>
      </c>
      <c r="F320" s="213" t="s">
        <v>1191</v>
      </c>
      <c r="G320" s="211"/>
      <c r="H320" s="214">
        <v>8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152</v>
      </c>
    </row>
    <row r="321" spans="1:65" s="14" customFormat="1">
      <c r="B321" s="210"/>
      <c r="C321" s="211"/>
      <c r="D321" s="193" t="s">
        <v>166</v>
      </c>
      <c r="E321" s="212" t="s">
        <v>19</v>
      </c>
      <c r="F321" s="213" t="s">
        <v>1192</v>
      </c>
      <c r="G321" s="211"/>
      <c r="H321" s="214">
        <v>11.8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81</v>
      </c>
      <c r="AV321" s="14" t="s">
        <v>81</v>
      </c>
      <c r="AW321" s="14" t="s">
        <v>33</v>
      </c>
      <c r="AX321" s="14" t="s">
        <v>72</v>
      </c>
      <c r="AY321" s="220" t="s">
        <v>152</v>
      </c>
    </row>
    <row r="322" spans="1:65" s="14" customFormat="1">
      <c r="B322" s="210"/>
      <c r="C322" s="211"/>
      <c r="D322" s="193" t="s">
        <v>166</v>
      </c>
      <c r="E322" s="212" t="s">
        <v>19</v>
      </c>
      <c r="F322" s="213" t="s">
        <v>1193</v>
      </c>
      <c r="G322" s="211"/>
      <c r="H322" s="214">
        <v>13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166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152</v>
      </c>
    </row>
    <row r="323" spans="1:65" s="16" customFormat="1">
      <c r="B323" s="233"/>
      <c r="C323" s="234"/>
      <c r="D323" s="193" t="s">
        <v>166</v>
      </c>
      <c r="E323" s="235" t="s">
        <v>19</v>
      </c>
      <c r="F323" s="236" t="s">
        <v>377</v>
      </c>
      <c r="G323" s="234"/>
      <c r="H323" s="237">
        <v>57.400000000000006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166</v>
      </c>
      <c r="AU323" s="243" t="s">
        <v>81</v>
      </c>
      <c r="AV323" s="16" t="s">
        <v>153</v>
      </c>
      <c r="AW323" s="16" t="s">
        <v>33</v>
      </c>
      <c r="AX323" s="16" t="s">
        <v>72</v>
      </c>
      <c r="AY323" s="243" t="s">
        <v>152</v>
      </c>
    </row>
    <row r="324" spans="1:65" s="13" customFormat="1">
      <c r="B324" s="200"/>
      <c r="C324" s="201"/>
      <c r="D324" s="193" t="s">
        <v>166</v>
      </c>
      <c r="E324" s="202" t="s">
        <v>19</v>
      </c>
      <c r="F324" s="203" t="s">
        <v>1147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166</v>
      </c>
      <c r="AU324" s="209" t="s">
        <v>81</v>
      </c>
      <c r="AV324" s="13" t="s">
        <v>79</v>
      </c>
      <c r="AW324" s="13" t="s">
        <v>33</v>
      </c>
      <c r="AX324" s="13" t="s">
        <v>72</v>
      </c>
      <c r="AY324" s="209" t="s">
        <v>152</v>
      </c>
    </row>
    <row r="325" spans="1:65" s="14" customFormat="1">
      <c r="B325" s="210"/>
      <c r="C325" s="211"/>
      <c r="D325" s="193" t="s">
        <v>166</v>
      </c>
      <c r="E325" s="212" t="s">
        <v>19</v>
      </c>
      <c r="F325" s="213" t="s">
        <v>1148</v>
      </c>
      <c r="G325" s="211"/>
      <c r="H325" s="214">
        <v>37.340000000000003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166</v>
      </c>
      <c r="AU325" s="220" t="s">
        <v>81</v>
      </c>
      <c r="AV325" s="14" t="s">
        <v>81</v>
      </c>
      <c r="AW325" s="14" t="s">
        <v>33</v>
      </c>
      <c r="AX325" s="14" t="s">
        <v>72</v>
      </c>
      <c r="AY325" s="220" t="s">
        <v>152</v>
      </c>
    </row>
    <row r="326" spans="1:65" s="14" customFormat="1">
      <c r="B326" s="210"/>
      <c r="C326" s="211"/>
      <c r="D326" s="193" t="s">
        <v>166</v>
      </c>
      <c r="E326" s="212" t="s">
        <v>19</v>
      </c>
      <c r="F326" s="213" t="s">
        <v>1149</v>
      </c>
      <c r="G326" s="211"/>
      <c r="H326" s="214">
        <v>35.159999999999997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81</v>
      </c>
      <c r="AV326" s="14" t="s">
        <v>81</v>
      </c>
      <c r="AW326" s="14" t="s">
        <v>33</v>
      </c>
      <c r="AX326" s="14" t="s">
        <v>72</v>
      </c>
      <c r="AY326" s="220" t="s">
        <v>152</v>
      </c>
    </row>
    <row r="327" spans="1:65" s="16" customFormat="1">
      <c r="B327" s="233"/>
      <c r="C327" s="234"/>
      <c r="D327" s="193" t="s">
        <v>166</v>
      </c>
      <c r="E327" s="235" t="s">
        <v>19</v>
      </c>
      <c r="F327" s="236" t="s">
        <v>377</v>
      </c>
      <c r="G327" s="234"/>
      <c r="H327" s="237">
        <v>72.5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166</v>
      </c>
      <c r="AU327" s="243" t="s">
        <v>81</v>
      </c>
      <c r="AV327" s="16" t="s">
        <v>153</v>
      </c>
      <c r="AW327" s="16" t="s">
        <v>33</v>
      </c>
      <c r="AX327" s="16" t="s">
        <v>72</v>
      </c>
      <c r="AY327" s="243" t="s">
        <v>152</v>
      </c>
    </row>
    <row r="328" spans="1:65" s="15" customFormat="1">
      <c r="B328" s="221"/>
      <c r="C328" s="222"/>
      <c r="D328" s="193" t="s">
        <v>166</v>
      </c>
      <c r="E328" s="223" t="s">
        <v>19</v>
      </c>
      <c r="F328" s="224" t="s">
        <v>175</v>
      </c>
      <c r="G328" s="222"/>
      <c r="H328" s="225">
        <v>1232.8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166</v>
      </c>
      <c r="AU328" s="231" t="s">
        <v>81</v>
      </c>
      <c r="AV328" s="15" t="s">
        <v>160</v>
      </c>
      <c r="AW328" s="15" t="s">
        <v>33</v>
      </c>
      <c r="AX328" s="15" t="s">
        <v>79</v>
      </c>
      <c r="AY328" s="231" t="s">
        <v>152</v>
      </c>
    </row>
    <row r="329" spans="1:65" s="2" customFormat="1" ht="24.2" customHeight="1">
      <c r="A329" s="36"/>
      <c r="B329" s="37"/>
      <c r="C329" s="180" t="s">
        <v>417</v>
      </c>
      <c r="D329" s="180" t="s">
        <v>155</v>
      </c>
      <c r="E329" s="181" t="s">
        <v>448</v>
      </c>
      <c r="F329" s="182" t="s">
        <v>449</v>
      </c>
      <c r="G329" s="183" t="s">
        <v>158</v>
      </c>
      <c r="H329" s="184">
        <v>290</v>
      </c>
      <c r="I329" s="185"/>
      <c r="J329" s="186">
        <f>ROUND(I329*H329,2)</f>
        <v>0</v>
      </c>
      <c r="K329" s="182" t="s">
        <v>159</v>
      </c>
      <c r="L329" s="41"/>
      <c r="M329" s="187" t="s">
        <v>19</v>
      </c>
      <c r="N329" s="188" t="s">
        <v>43</v>
      </c>
      <c r="O329" s="66"/>
      <c r="P329" s="189">
        <f>O329*H329</f>
        <v>0</v>
      </c>
      <c r="Q329" s="189">
        <v>5.0000000000000001E-3</v>
      </c>
      <c r="R329" s="189">
        <f>Q329*H329</f>
        <v>1.45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336</v>
      </c>
      <c r="AT329" s="191" t="s">
        <v>155</v>
      </c>
      <c r="AU329" s="191" t="s">
        <v>81</v>
      </c>
      <c r="AY329" s="19" t="s">
        <v>152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79</v>
      </c>
      <c r="BK329" s="192">
        <f>ROUND(I329*H329,2)</f>
        <v>0</v>
      </c>
      <c r="BL329" s="19" t="s">
        <v>336</v>
      </c>
      <c r="BM329" s="191" t="s">
        <v>1194</v>
      </c>
    </row>
    <row r="330" spans="1:65" s="2" customFormat="1" ht="19.5">
      <c r="A330" s="36"/>
      <c r="B330" s="37"/>
      <c r="C330" s="38"/>
      <c r="D330" s="193" t="s">
        <v>162</v>
      </c>
      <c r="E330" s="38"/>
      <c r="F330" s="194" t="s">
        <v>451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162</v>
      </c>
      <c r="AU330" s="19" t="s">
        <v>81</v>
      </c>
    </row>
    <row r="331" spans="1:65" s="2" customFormat="1">
      <c r="A331" s="36"/>
      <c r="B331" s="37"/>
      <c r="C331" s="38"/>
      <c r="D331" s="198" t="s">
        <v>164</v>
      </c>
      <c r="E331" s="38"/>
      <c r="F331" s="199" t="s">
        <v>452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164</v>
      </c>
      <c r="AU331" s="19" t="s">
        <v>81</v>
      </c>
    </row>
    <row r="332" spans="1:65" s="14" customFormat="1">
      <c r="B332" s="210"/>
      <c r="C332" s="211"/>
      <c r="D332" s="193" t="s">
        <v>166</v>
      </c>
      <c r="E332" s="212" t="s">
        <v>19</v>
      </c>
      <c r="F332" s="213" t="s">
        <v>1195</v>
      </c>
      <c r="G332" s="211"/>
      <c r="H332" s="214">
        <v>290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81</v>
      </c>
      <c r="AV332" s="14" t="s">
        <v>81</v>
      </c>
      <c r="AW332" s="14" t="s">
        <v>33</v>
      </c>
      <c r="AX332" s="14" t="s">
        <v>79</v>
      </c>
      <c r="AY332" s="220" t="s">
        <v>152</v>
      </c>
    </row>
    <row r="333" spans="1:65" s="2" customFormat="1" ht="24.2" customHeight="1">
      <c r="A333" s="36"/>
      <c r="B333" s="37"/>
      <c r="C333" s="180" t="s">
        <v>426</v>
      </c>
      <c r="D333" s="180" t="s">
        <v>155</v>
      </c>
      <c r="E333" s="181" t="s">
        <v>455</v>
      </c>
      <c r="F333" s="182" t="s">
        <v>456</v>
      </c>
      <c r="G333" s="183" t="s">
        <v>327</v>
      </c>
      <c r="H333" s="184">
        <v>54.74</v>
      </c>
      <c r="I333" s="185"/>
      <c r="J333" s="186">
        <f>ROUND(I333*H333,2)</f>
        <v>0</v>
      </c>
      <c r="K333" s="182" t="s">
        <v>159</v>
      </c>
      <c r="L333" s="41"/>
      <c r="M333" s="187" t="s">
        <v>19</v>
      </c>
      <c r="N333" s="188" t="s">
        <v>43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336</v>
      </c>
      <c r="AT333" s="191" t="s">
        <v>155</v>
      </c>
      <c r="AU333" s="191" t="s">
        <v>81</v>
      </c>
      <c r="AY333" s="19" t="s">
        <v>152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79</v>
      </c>
      <c r="BK333" s="192">
        <f>ROUND(I333*H333,2)</f>
        <v>0</v>
      </c>
      <c r="BL333" s="19" t="s">
        <v>336</v>
      </c>
      <c r="BM333" s="191" t="s">
        <v>1196</v>
      </c>
    </row>
    <row r="334" spans="1:65" s="2" customFormat="1" ht="39">
      <c r="A334" s="36"/>
      <c r="B334" s="37"/>
      <c r="C334" s="38"/>
      <c r="D334" s="193" t="s">
        <v>162</v>
      </c>
      <c r="E334" s="38"/>
      <c r="F334" s="194" t="s">
        <v>458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162</v>
      </c>
      <c r="AU334" s="19" t="s">
        <v>81</v>
      </c>
    </row>
    <row r="335" spans="1:65" s="2" customFormat="1">
      <c r="A335" s="36"/>
      <c r="B335" s="37"/>
      <c r="C335" s="38"/>
      <c r="D335" s="198" t="s">
        <v>164</v>
      </c>
      <c r="E335" s="38"/>
      <c r="F335" s="199" t="s">
        <v>459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164</v>
      </c>
      <c r="AU335" s="19" t="s">
        <v>81</v>
      </c>
    </row>
    <row r="336" spans="1:65" s="12" customFormat="1" ht="22.9" customHeight="1">
      <c r="B336" s="164"/>
      <c r="C336" s="165"/>
      <c r="D336" s="166" t="s">
        <v>71</v>
      </c>
      <c r="E336" s="178" t="s">
        <v>460</v>
      </c>
      <c r="F336" s="178" t="s">
        <v>461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SUM(P337:P390)</f>
        <v>0</v>
      </c>
      <c r="Q336" s="172"/>
      <c r="R336" s="173">
        <f>SUM(R337:R390)</f>
        <v>0</v>
      </c>
      <c r="S336" s="172"/>
      <c r="T336" s="174">
        <f>SUM(T337:T390)</f>
        <v>0</v>
      </c>
      <c r="AR336" s="175" t="s">
        <v>81</v>
      </c>
      <c r="AT336" s="176" t="s">
        <v>71</v>
      </c>
      <c r="AU336" s="176" t="s">
        <v>79</v>
      </c>
      <c r="AY336" s="175" t="s">
        <v>152</v>
      </c>
      <c r="BK336" s="177">
        <f>SUM(BK337:BK390)</f>
        <v>0</v>
      </c>
    </row>
    <row r="337" spans="1:65" s="2" customFormat="1" ht="33" customHeight="1">
      <c r="A337" s="36"/>
      <c r="B337" s="37"/>
      <c r="C337" s="180" t="s">
        <v>447</v>
      </c>
      <c r="D337" s="180" t="s">
        <v>155</v>
      </c>
      <c r="E337" s="181" t="s">
        <v>1197</v>
      </c>
      <c r="F337" s="182" t="s">
        <v>464</v>
      </c>
      <c r="G337" s="183" t="s">
        <v>465</v>
      </c>
      <c r="H337" s="184">
        <v>19</v>
      </c>
      <c r="I337" s="185"/>
      <c r="J337" s="186">
        <f>ROUND(I337*H337,2)</f>
        <v>0</v>
      </c>
      <c r="K337" s="182" t="s">
        <v>19</v>
      </c>
      <c r="L337" s="41"/>
      <c r="M337" s="187" t="s">
        <v>19</v>
      </c>
      <c r="N337" s="188" t="s">
        <v>43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336</v>
      </c>
      <c r="AT337" s="191" t="s">
        <v>155</v>
      </c>
      <c r="AU337" s="191" t="s">
        <v>81</v>
      </c>
      <c r="AY337" s="19" t="s">
        <v>152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79</v>
      </c>
      <c r="BK337" s="192">
        <f>ROUND(I337*H337,2)</f>
        <v>0</v>
      </c>
      <c r="BL337" s="19" t="s">
        <v>336</v>
      </c>
      <c r="BM337" s="191" t="s">
        <v>1198</v>
      </c>
    </row>
    <row r="338" spans="1:65" s="2" customFormat="1" ht="19.5">
      <c r="A338" s="36"/>
      <c r="B338" s="37"/>
      <c r="C338" s="38"/>
      <c r="D338" s="193" t="s">
        <v>162</v>
      </c>
      <c r="E338" s="38"/>
      <c r="F338" s="194" t="s">
        <v>464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162</v>
      </c>
      <c r="AU338" s="19" t="s">
        <v>81</v>
      </c>
    </row>
    <row r="339" spans="1:65" s="2" customFormat="1" ht="409.5">
      <c r="A339" s="36"/>
      <c r="B339" s="37"/>
      <c r="C339" s="38"/>
      <c r="D339" s="193" t="s">
        <v>228</v>
      </c>
      <c r="E339" s="38"/>
      <c r="F339" s="232" t="s">
        <v>467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228</v>
      </c>
      <c r="AU339" s="19" t="s">
        <v>81</v>
      </c>
    </row>
    <row r="340" spans="1:65" s="2" customFormat="1" ht="33" customHeight="1">
      <c r="A340" s="36"/>
      <c r="B340" s="37"/>
      <c r="C340" s="180" t="s">
        <v>454</v>
      </c>
      <c r="D340" s="180" t="s">
        <v>155</v>
      </c>
      <c r="E340" s="181" t="s">
        <v>1199</v>
      </c>
      <c r="F340" s="182" t="s">
        <v>469</v>
      </c>
      <c r="G340" s="183" t="s">
        <v>465</v>
      </c>
      <c r="H340" s="184">
        <v>9</v>
      </c>
      <c r="I340" s="185"/>
      <c r="J340" s="186">
        <f>ROUND(I340*H340,2)</f>
        <v>0</v>
      </c>
      <c r="K340" s="182" t="s">
        <v>19</v>
      </c>
      <c r="L340" s="41"/>
      <c r="M340" s="187" t="s">
        <v>19</v>
      </c>
      <c r="N340" s="188" t="s">
        <v>43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336</v>
      </c>
      <c r="AT340" s="191" t="s">
        <v>155</v>
      </c>
      <c r="AU340" s="191" t="s">
        <v>81</v>
      </c>
      <c r="AY340" s="19" t="s">
        <v>152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79</v>
      </c>
      <c r="BK340" s="192">
        <f>ROUND(I340*H340,2)</f>
        <v>0</v>
      </c>
      <c r="BL340" s="19" t="s">
        <v>336</v>
      </c>
      <c r="BM340" s="191" t="s">
        <v>1200</v>
      </c>
    </row>
    <row r="341" spans="1:65" s="2" customFormat="1" ht="19.5">
      <c r="A341" s="36"/>
      <c r="B341" s="37"/>
      <c r="C341" s="38"/>
      <c r="D341" s="193" t="s">
        <v>162</v>
      </c>
      <c r="E341" s="38"/>
      <c r="F341" s="194" t="s">
        <v>469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162</v>
      </c>
      <c r="AU341" s="19" t="s">
        <v>81</v>
      </c>
    </row>
    <row r="342" spans="1:65" s="2" customFormat="1" ht="409.5">
      <c r="A342" s="36"/>
      <c r="B342" s="37"/>
      <c r="C342" s="38"/>
      <c r="D342" s="193" t="s">
        <v>228</v>
      </c>
      <c r="E342" s="38"/>
      <c r="F342" s="232" t="s">
        <v>471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228</v>
      </c>
      <c r="AU342" s="19" t="s">
        <v>81</v>
      </c>
    </row>
    <row r="343" spans="1:65" s="2" customFormat="1" ht="33" customHeight="1">
      <c r="A343" s="36"/>
      <c r="B343" s="37"/>
      <c r="C343" s="180" t="s">
        <v>462</v>
      </c>
      <c r="D343" s="180" t="s">
        <v>155</v>
      </c>
      <c r="E343" s="181" t="s">
        <v>1201</v>
      </c>
      <c r="F343" s="182" t="s">
        <v>474</v>
      </c>
      <c r="G343" s="183" t="s">
        <v>465</v>
      </c>
      <c r="H343" s="184">
        <v>5</v>
      </c>
      <c r="I343" s="185"/>
      <c r="J343" s="186">
        <f>ROUND(I343*H343,2)</f>
        <v>0</v>
      </c>
      <c r="K343" s="182" t="s">
        <v>19</v>
      </c>
      <c r="L343" s="41"/>
      <c r="M343" s="187" t="s">
        <v>19</v>
      </c>
      <c r="N343" s="188" t="s">
        <v>43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336</v>
      </c>
      <c r="AT343" s="191" t="s">
        <v>155</v>
      </c>
      <c r="AU343" s="191" t="s">
        <v>81</v>
      </c>
      <c r="AY343" s="19" t="s">
        <v>152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79</v>
      </c>
      <c r="BK343" s="192">
        <f>ROUND(I343*H343,2)</f>
        <v>0</v>
      </c>
      <c r="BL343" s="19" t="s">
        <v>336</v>
      </c>
      <c r="BM343" s="191" t="s">
        <v>1202</v>
      </c>
    </row>
    <row r="344" spans="1:65" s="2" customFormat="1" ht="19.5">
      <c r="A344" s="36"/>
      <c r="B344" s="37"/>
      <c r="C344" s="38"/>
      <c r="D344" s="193" t="s">
        <v>162</v>
      </c>
      <c r="E344" s="38"/>
      <c r="F344" s="194" t="s">
        <v>474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162</v>
      </c>
      <c r="AU344" s="19" t="s">
        <v>81</v>
      </c>
    </row>
    <row r="345" spans="1:65" s="2" customFormat="1" ht="409.5">
      <c r="A345" s="36"/>
      <c r="B345" s="37"/>
      <c r="C345" s="38"/>
      <c r="D345" s="193" t="s">
        <v>228</v>
      </c>
      <c r="E345" s="38"/>
      <c r="F345" s="232" t="s">
        <v>477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228</v>
      </c>
      <c r="AU345" s="19" t="s">
        <v>81</v>
      </c>
    </row>
    <row r="346" spans="1:65" s="2" customFormat="1" ht="33" customHeight="1">
      <c r="A346" s="36"/>
      <c r="B346" s="37"/>
      <c r="C346" s="180" t="s">
        <v>382</v>
      </c>
      <c r="D346" s="180" t="s">
        <v>155</v>
      </c>
      <c r="E346" s="181" t="s">
        <v>1203</v>
      </c>
      <c r="F346" s="182" t="s">
        <v>464</v>
      </c>
      <c r="G346" s="183" t="s">
        <v>465</v>
      </c>
      <c r="H346" s="184">
        <v>12</v>
      </c>
      <c r="I346" s="185"/>
      <c r="J346" s="186">
        <f>ROUND(I346*H346,2)</f>
        <v>0</v>
      </c>
      <c r="K346" s="182" t="s">
        <v>19</v>
      </c>
      <c r="L346" s="41"/>
      <c r="M346" s="187" t="s">
        <v>19</v>
      </c>
      <c r="N346" s="188" t="s">
        <v>43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336</v>
      </c>
      <c r="AT346" s="191" t="s">
        <v>155</v>
      </c>
      <c r="AU346" s="191" t="s">
        <v>81</v>
      </c>
      <c r="AY346" s="19" t="s">
        <v>152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79</v>
      </c>
      <c r="BK346" s="192">
        <f>ROUND(I346*H346,2)</f>
        <v>0</v>
      </c>
      <c r="BL346" s="19" t="s">
        <v>336</v>
      </c>
      <c r="BM346" s="191" t="s">
        <v>1204</v>
      </c>
    </row>
    <row r="347" spans="1:65" s="2" customFormat="1" ht="19.5">
      <c r="A347" s="36"/>
      <c r="B347" s="37"/>
      <c r="C347" s="38"/>
      <c r="D347" s="193" t="s">
        <v>162</v>
      </c>
      <c r="E347" s="38"/>
      <c r="F347" s="194" t="s">
        <v>464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162</v>
      </c>
      <c r="AU347" s="19" t="s">
        <v>81</v>
      </c>
    </row>
    <row r="348" spans="1:65" s="2" customFormat="1" ht="390">
      <c r="A348" s="36"/>
      <c r="B348" s="37"/>
      <c r="C348" s="38"/>
      <c r="D348" s="193" t="s">
        <v>228</v>
      </c>
      <c r="E348" s="38"/>
      <c r="F348" s="232" t="s">
        <v>481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228</v>
      </c>
      <c r="AU348" s="19" t="s">
        <v>81</v>
      </c>
    </row>
    <row r="349" spans="1:65" s="2" customFormat="1" ht="33" customHeight="1">
      <c r="A349" s="36"/>
      <c r="B349" s="37"/>
      <c r="C349" s="180" t="s">
        <v>472</v>
      </c>
      <c r="D349" s="180" t="s">
        <v>155</v>
      </c>
      <c r="E349" s="181" t="s">
        <v>1205</v>
      </c>
      <c r="F349" s="182" t="s">
        <v>464</v>
      </c>
      <c r="G349" s="183" t="s">
        <v>465</v>
      </c>
      <c r="H349" s="184">
        <v>3</v>
      </c>
      <c r="I349" s="185"/>
      <c r="J349" s="186">
        <f>ROUND(I349*H349,2)</f>
        <v>0</v>
      </c>
      <c r="K349" s="182" t="s">
        <v>19</v>
      </c>
      <c r="L349" s="41"/>
      <c r="M349" s="187" t="s">
        <v>19</v>
      </c>
      <c r="N349" s="188" t="s">
        <v>43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336</v>
      </c>
      <c r="AT349" s="191" t="s">
        <v>155</v>
      </c>
      <c r="AU349" s="191" t="s">
        <v>81</v>
      </c>
      <c r="AY349" s="19" t="s">
        <v>152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79</v>
      </c>
      <c r="BK349" s="192">
        <f>ROUND(I349*H349,2)</f>
        <v>0</v>
      </c>
      <c r="BL349" s="19" t="s">
        <v>336</v>
      </c>
      <c r="BM349" s="191" t="s">
        <v>1206</v>
      </c>
    </row>
    <row r="350" spans="1:65" s="2" customFormat="1" ht="19.5">
      <c r="A350" s="36"/>
      <c r="B350" s="37"/>
      <c r="C350" s="38"/>
      <c r="D350" s="193" t="s">
        <v>162</v>
      </c>
      <c r="E350" s="38"/>
      <c r="F350" s="194" t="s">
        <v>464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162</v>
      </c>
      <c r="AU350" s="19" t="s">
        <v>81</v>
      </c>
    </row>
    <row r="351" spans="1:65" s="2" customFormat="1" ht="390">
      <c r="A351" s="36"/>
      <c r="B351" s="37"/>
      <c r="C351" s="38"/>
      <c r="D351" s="193" t="s">
        <v>228</v>
      </c>
      <c r="E351" s="38"/>
      <c r="F351" s="232" t="s">
        <v>1207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228</v>
      </c>
      <c r="AU351" s="19" t="s">
        <v>81</v>
      </c>
    </row>
    <row r="352" spans="1:65" s="2" customFormat="1" ht="33" customHeight="1">
      <c r="A352" s="36"/>
      <c r="B352" s="37"/>
      <c r="C352" s="180" t="s">
        <v>478</v>
      </c>
      <c r="D352" s="180" t="s">
        <v>155</v>
      </c>
      <c r="E352" s="181" t="s">
        <v>1208</v>
      </c>
      <c r="F352" s="182" t="s">
        <v>488</v>
      </c>
      <c r="G352" s="183" t="s">
        <v>465</v>
      </c>
      <c r="H352" s="184">
        <v>24</v>
      </c>
      <c r="I352" s="185"/>
      <c r="J352" s="186">
        <f>ROUND(I352*H352,2)</f>
        <v>0</v>
      </c>
      <c r="K352" s="182" t="s">
        <v>19</v>
      </c>
      <c r="L352" s="41"/>
      <c r="M352" s="187" t="s">
        <v>19</v>
      </c>
      <c r="N352" s="188" t="s">
        <v>43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336</v>
      </c>
      <c r="AT352" s="191" t="s">
        <v>155</v>
      </c>
      <c r="AU352" s="191" t="s">
        <v>81</v>
      </c>
      <c r="AY352" s="19" t="s">
        <v>152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79</v>
      </c>
      <c r="BK352" s="192">
        <f>ROUND(I352*H352,2)</f>
        <v>0</v>
      </c>
      <c r="BL352" s="19" t="s">
        <v>336</v>
      </c>
      <c r="BM352" s="191" t="s">
        <v>1209</v>
      </c>
    </row>
    <row r="353" spans="1:65" s="2" customFormat="1" ht="19.5">
      <c r="A353" s="36"/>
      <c r="B353" s="37"/>
      <c r="C353" s="38"/>
      <c r="D353" s="193" t="s">
        <v>162</v>
      </c>
      <c r="E353" s="38"/>
      <c r="F353" s="194" t="s">
        <v>490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162</v>
      </c>
      <c r="AU353" s="19" t="s">
        <v>81</v>
      </c>
    </row>
    <row r="354" spans="1:65" s="2" customFormat="1" ht="399.75">
      <c r="A354" s="36"/>
      <c r="B354" s="37"/>
      <c r="C354" s="38"/>
      <c r="D354" s="193" t="s">
        <v>228</v>
      </c>
      <c r="E354" s="38"/>
      <c r="F354" s="232" t="s">
        <v>1210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228</v>
      </c>
      <c r="AU354" s="19" t="s">
        <v>81</v>
      </c>
    </row>
    <row r="355" spans="1:65" s="2" customFormat="1" ht="33" customHeight="1">
      <c r="A355" s="36"/>
      <c r="B355" s="37"/>
      <c r="C355" s="180" t="s">
        <v>482</v>
      </c>
      <c r="D355" s="180" t="s">
        <v>155</v>
      </c>
      <c r="E355" s="181" t="s">
        <v>1211</v>
      </c>
      <c r="F355" s="182" t="s">
        <v>539</v>
      </c>
      <c r="G355" s="183" t="s">
        <v>465</v>
      </c>
      <c r="H355" s="184">
        <v>5</v>
      </c>
      <c r="I355" s="185"/>
      <c r="J355" s="186">
        <f>ROUND(I355*H355,2)</f>
        <v>0</v>
      </c>
      <c r="K355" s="182" t="s">
        <v>19</v>
      </c>
      <c r="L355" s="41"/>
      <c r="M355" s="187" t="s">
        <v>19</v>
      </c>
      <c r="N355" s="188" t="s">
        <v>43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336</v>
      </c>
      <c r="AT355" s="191" t="s">
        <v>155</v>
      </c>
      <c r="AU355" s="191" t="s">
        <v>81</v>
      </c>
      <c r="AY355" s="19" t="s">
        <v>152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79</v>
      </c>
      <c r="BK355" s="192">
        <f>ROUND(I355*H355,2)</f>
        <v>0</v>
      </c>
      <c r="BL355" s="19" t="s">
        <v>336</v>
      </c>
      <c r="BM355" s="191" t="s">
        <v>1212</v>
      </c>
    </row>
    <row r="356" spans="1:65" s="2" customFormat="1" ht="19.5">
      <c r="A356" s="36"/>
      <c r="B356" s="37"/>
      <c r="C356" s="38"/>
      <c r="D356" s="193" t="s">
        <v>162</v>
      </c>
      <c r="E356" s="38"/>
      <c r="F356" s="194" t="s">
        <v>541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162</v>
      </c>
      <c r="AU356" s="19" t="s">
        <v>81</v>
      </c>
    </row>
    <row r="357" spans="1:65" s="2" customFormat="1" ht="360.75">
      <c r="A357" s="36"/>
      <c r="B357" s="37"/>
      <c r="C357" s="38"/>
      <c r="D357" s="193" t="s">
        <v>228</v>
      </c>
      <c r="E357" s="38"/>
      <c r="F357" s="232" t="s">
        <v>1213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228</v>
      </c>
      <c r="AU357" s="19" t="s">
        <v>81</v>
      </c>
    </row>
    <row r="358" spans="1:65" s="2" customFormat="1" ht="33" customHeight="1">
      <c r="A358" s="36"/>
      <c r="B358" s="37"/>
      <c r="C358" s="180" t="s">
        <v>486</v>
      </c>
      <c r="D358" s="180" t="s">
        <v>155</v>
      </c>
      <c r="E358" s="181" t="s">
        <v>1214</v>
      </c>
      <c r="F358" s="182" t="s">
        <v>1215</v>
      </c>
      <c r="G358" s="183" t="s">
        <v>465</v>
      </c>
      <c r="H358" s="184">
        <v>4</v>
      </c>
      <c r="I358" s="185"/>
      <c r="J358" s="186">
        <f>ROUND(I358*H358,2)</f>
        <v>0</v>
      </c>
      <c r="K358" s="182" t="s">
        <v>19</v>
      </c>
      <c r="L358" s="41"/>
      <c r="M358" s="187" t="s">
        <v>19</v>
      </c>
      <c r="N358" s="188" t="s">
        <v>43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336</v>
      </c>
      <c r="AT358" s="191" t="s">
        <v>155</v>
      </c>
      <c r="AU358" s="191" t="s">
        <v>81</v>
      </c>
      <c r="AY358" s="19" t="s">
        <v>152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79</v>
      </c>
      <c r="BK358" s="192">
        <f>ROUND(I358*H358,2)</f>
        <v>0</v>
      </c>
      <c r="BL358" s="19" t="s">
        <v>336</v>
      </c>
      <c r="BM358" s="191" t="s">
        <v>1216</v>
      </c>
    </row>
    <row r="359" spans="1:65" s="2" customFormat="1" ht="19.5">
      <c r="A359" s="36"/>
      <c r="B359" s="37"/>
      <c r="C359" s="38"/>
      <c r="D359" s="193" t="s">
        <v>162</v>
      </c>
      <c r="E359" s="38"/>
      <c r="F359" s="194" t="s">
        <v>1217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162</v>
      </c>
      <c r="AU359" s="19" t="s">
        <v>81</v>
      </c>
    </row>
    <row r="360" spans="1:65" s="2" customFormat="1" ht="351">
      <c r="A360" s="36"/>
      <c r="B360" s="37"/>
      <c r="C360" s="38"/>
      <c r="D360" s="193" t="s">
        <v>228</v>
      </c>
      <c r="E360" s="38"/>
      <c r="F360" s="232" t="s">
        <v>1218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228</v>
      </c>
      <c r="AU360" s="19" t="s">
        <v>81</v>
      </c>
    </row>
    <row r="361" spans="1:65" s="2" customFormat="1" ht="33" customHeight="1">
      <c r="A361" s="36"/>
      <c r="B361" s="37"/>
      <c r="C361" s="180" t="s">
        <v>492</v>
      </c>
      <c r="D361" s="180" t="s">
        <v>155</v>
      </c>
      <c r="E361" s="181" t="s">
        <v>1219</v>
      </c>
      <c r="F361" s="182" t="s">
        <v>494</v>
      </c>
      <c r="G361" s="183" t="s">
        <v>465</v>
      </c>
      <c r="H361" s="184">
        <v>27</v>
      </c>
      <c r="I361" s="185"/>
      <c r="J361" s="186">
        <f>ROUND(I361*H361,2)</f>
        <v>0</v>
      </c>
      <c r="K361" s="182" t="s">
        <v>19</v>
      </c>
      <c r="L361" s="41"/>
      <c r="M361" s="187" t="s">
        <v>19</v>
      </c>
      <c r="N361" s="188" t="s">
        <v>43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336</v>
      </c>
      <c r="AT361" s="191" t="s">
        <v>155</v>
      </c>
      <c r="AU361" s="191" t="s">
        <v>81</v>
      </c>
      <c r="AY361" s="19" t="s">
        <v>152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79</v>
      </c>
      <c r="BK361" s="192">
        <f>ROUND(I361*H361,2)</f>
        <v>0</v>
      </c>
      <c r="BL361" s="19" t="s">
        <v>336</v>
      </c>
      <c r="BM361" s="191" t="s">
        <v>1220</v>
      </c>
    </row>
    <row r="362" spans="1:65" s="2" customFormat="1" ht="19.5">
      <c r="A362" s="36"/>
      <c r="B362" s="37"/>
      <c r="C362" s="38"/>
      <c r="D362" s="193" t="s">
        <v>162</v>
      </c>
      <c r="E362" s="38"/>
      <c r="F362" s="194" t="s">
        <v>496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162</v>
      </c>
      <c r="AU362" s="19" t="s">
        <v>81</v>
      </c>
    </row>
    <row r="363" spans="1:65" s="2" customFormat="1" ht="380.25">
      <c r="A363" s="36"/>
      <c r="B363" s="37"/>
      <c r="C363" s="38"/>
      <c r="D363" s="193" t="s">
        <v>228</v>
      </c>
      <c r="E363" s="38"/>
      <c r="F363" s="232" t="s">
        <v>1221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228</v>
      </c>
      <c r="AU363" s="19" t="s">
        <v>81</v>
      </c>
    </row>
    <row r="364" spans="1:65" s="2" customFormat="1" ht="33" customHeight="1">
      <c r="A364" s="36"/>
      <c r="B364" s="37"/>
      <c r="C364" s="180" t="s">
        <v>498</v>
      </c>
      <c r="D364" s="180" t="s">
        <v>155</v>
      </c>
      <c r="E364" s="181" t="s">
        <v>1222</v>
      </c>
      <c r="F364" s="182" t="s">
        <v>494</v>
      </c>
      <c r="G364" s="183" t="s">
        <v>465</v>
      </c>
      <c r="H364" s="184">
        <v>3</v>
      </c>
      <c r="I364" s="185"/>
      <c r="J364" s="186">
        <f>ROUND(I364*H364,2)</f>
        <v>0</v>
      </c>
      <c r="K364" s="182" t="s">
        <v>19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336</v>
      </c>
      <c r="AT364" s="191" t="s">
        <v>155</v>
      </c>
      <c r="AU364" s="191" t="s">
        <v>81</v>
      </c>
      <c r="AY364" s="19" t="s">
        <v>152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79</v>
      </c>
      <c r="BK364" s="192">
        <f>ROUND(I364*H364,2)</f>
        <v>0</v>
      </c>
      <c r="BL364" s="19" t="s">
        <v>336</v>
      </c>
      <c r="BM364" s="191" t="s">
        <v>1223</v>
      </c>
    </row>
    <row r="365" spans="1:65" s="2" customFormat="1" ht="19.5">
      <c r="A365" s="36"/>
      <c r="B365" s="37"/>
      <c r="C365" s="38"/>
      <c r="D365" s="193" t="s">
        <v>162</v>
      </c>
      <c r="E365" s="38"/>
      <c r="F365" s="194" t="s">
        <v>496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162</v>
      </c>
      <c r="AU365" s="19" t="s">
        <v>81</v>
      </c>
    </row>
    <row r="366" spans="1:65" s="2" customFormat="1" ht="360.75">
      <c r="A366" s="36"/>
      <c r="B366" s="37"/>
      <c r="C366" s="38"/>
      <c r="D366" s="193" t="s">
        <v>228</v>
      </c>
      <c r="E366" s="38"/>
      <c r="F366" s="232" t="s">
        <v>1224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228</v>
      </c>
      <c r="AU366" s="19" t="s">
        <v>81</v>
      </c>
    </row>
    <row r="367" spans="1:65" s="2" customFormat="1" ht="33" customHeight="1">
      <c r="A367" s="36"/>
      <c r="B367" s="37"/>
      <c r="C367" s="180" t="s">
        <v>504</v>
      </c>
      <c r="D367" s="180" t="s">
        <v>155</v>
      </c>
      <c r="E367" s="181" t="s">
        <v>1225</v>
      </c>
      <c r="F367" s="182" t="s">
        <v>1226</v>
      </c>
      <c r="G367" s="183" t="s">
        <v>465</v>
      </c>
      <c r="H367" s="184">
        <v>2</v>
      </c>
      <c r="I367" s="185"/>
      <c r="J367" s="186">
        <f>ROUND(I367*H367,2)</f>
        <v>0</v>
      </c>
      <c r="K367" s="182" t="s">
        <v>19</v>
      </c>
      <c r="L367" s="41"/>
      <c r="M367" s="187" t="s">
        <v>19</v>
      </c>
      <c r="N367" s="188" t="s">
        <v>43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336</v>
      </c>
      <c r="AT367" s="191" t="s">
        <v>155</v>
      </c>
      <c r="AU367" s="191" t="s">
        <v>81</v>
      </c>
      <c r="AY367" s="19" t="s">
        <v>152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79</v>
      </c>
      <c r="BK367" s="192">
        <f>ROUND(I367*H367,2)</f>
        <v>0</v>
      </c>
      <c r="BL367" s="19" t="s">
        <v>336</v>
      </c>
      <c r="BM367" s="191" t="s">
        <v>1227</v>
      </c>
    </row>
    <row r="368" spans="1:65" s="2" customFormat="1" ht="19.5">
      <c r="A368" s="36"/>
      <c r="B368" s="37"/>
      <c r="C368" s="38"/>
      <c r="D368" s="193" t="s">
        <v>162</v>
      </c>
      <c r="E368" s="38"/>
      <c r="F368" s="194" t="s">
        <v>1228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162</v>
      </c>
      <c r="AU368" s="19" t="s">
        <v>81</v>
      </c>
    </row>
    <row r="369" spans="1:65" s="2" customFormat="1" ht="360.75">
      <c r="A369" s="36"/>
      <c r="B369" s="37"/>
      <c r="C369" s="38"/>
      <c r="D369" s="193" t="s">
        <v>228</v>
      </c>
      <c r="E369" s="38"/>
      <c r="F369" s="232" t="s">
        <v>1229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228</v>
      </c>
      <c r="AU369" s="19" t="s">
        <v>81</v>
      </c>
    </row>
    <row r="370" spans="1:65" s="2" customFormat="1" ht="33" customHeight="1">
      <c r="A370" s="36"/>
      <c r="B370" s="37"/>
      <c r="C370" s="180" t="s">
        <v>510</v>
      </c>
      <c r="D370" s="180" t="s">
        <v>155</v>
      </c>
      <c r="E370" s="181" t="s">
        <v>1230</v>
      </c>
      <c r="F370" s="182" t="s">
        <v>506</v>
      </c>
      <c r="G370" s="183" t="s">
        <v>465</v>
      </c>
      <c r="H370" s="184">
        <v>7</v>
      </c>
      <c r="I370" s="185"/>
      <c r="J370" s="186">
        <f>ROUND(I370*H370,2)</f>
        <v>0</v>
      </c>
      <c r="K370" s="182" t="s">
        <v>19</v>
      </c>
      <c r="L370" s="41"/>
      <c r="M370" s="187" t="s">
        <v>19</v>
      </c>
      <c r="N370" s="188" t="s">
        <v>43</v>
      </c>
      <c r="O370" s="66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336</v>
      </c>
      <c r="AT370" s="191" t="s">
        <v>155</v>
      </c>
      <c r="AU370" s="191" t="s">
        <v>81</v>
      </c>
      <c r="AY370" s="19" t="s">
        <v>152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79</v>
      </c>
      <c r="BK370" s="192">
        <f>ROUND(I370*H370,2)</f>
        <v>0</v>
      </c>
      <c r="BL370" s="19" t="s">
        <v>336</v>
      </c>
      <c r="BM370" s="191" t="s">
        <v>1231</v>
      </c>
    </row>
    <row r="371" spans="1:65" s="2" customFormat="1" ht="19.5">
      <c r="A371" s="36"/>
      <c r="B371" s="37"/>
      <c r="C371" s="38"/>
      <c r="D371" s="193" t="s">
        <v>162</v>
      </c>
      <c r="E371" s="38"/>
      <c r="F371" s="194" t="s">
        <v>508</v>
      </c>
      <c r="G371" s="38"/>
      <c r="H371" s="38"/>
      <c r="I371" s="195"/>
      <c r="J371" s="38"/>
      <c r="K371" s="38"/>
      <c r="L371" s="41"/>
      <c r="M371" s="196"/>
      <c r="N371" s="19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162</v>
      </c>
      <c r="AU371" s="19" t="s">
        <v>81</v>
      </c>
    </row>
    <row r="372" spans="1:65" s="2" customFormat="1" ht="370.5">
      <c r="A372" s="36"/>
      <c r="B372" s="37"/>
      <c r="C372" s="38"/>
      <c r="D372" s="193" t="s">
        <v>228</v>
      </c>
      <c r="E372" s="38"/>
      <c r="F372" s="232" t="s">
        <v>1232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228</v>
      </c>
      <c r="AU372" s="19" t="s">
        <v>81</v>
      </c>
    </row>
    <row r="373" spans="1:65" s="2" customFormat="1" ht="33" customHeight="1">
      <c r="A373" s="36"/>
      <c r="B373" s="37"/>
      <c r="C373" s="180" t="s">
        <v>516</v>
      </c>
      <c r="D373" s="180" t="s">
        <v>155</v>
      </c>
      <c r="E373" s="181" t="s">
        <v>1233</v>
      </c>
      <c r="F373" s="182" t="s">
        <v>1234</v>
      </c>
      <c r="G373" s="183" t="s">
        <v>465</v>
      </c>
      <c r="H373" s="184">
        <v>5</v>
      </c>
      <c r="I373" s="185"/>
      <c r="J373" s="186">
        <f>ROUND(I373*H373,2)</f>
        <v>0</v>
      </c>
      <c r="K373" s="182" t="s">
        <v>19</v>
      </c>
      <c r="L373" s="41"/>
      <c r="M373" s="187" t="s">
        <v>19</v>
      </c>
      <c r="N373" s="188" t="s">
        <v>43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336</v>
      </c>
      <c r="AT373" s="191" t="s">
        <v>155</v>
      </c>
      <c r="AU373" s="191" t="s">
        <v>81</v>
      </c>
      <c r="AY373" s="19" t="s">
        <v>152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79</v>
      </c>
      <c r="BK373" s="192">
        <f>ROUND(I373*H373,2)</f>
        <v>0</v>
      </c>
      <c r="BL373" s="19" t="s">
        <v>336</v>
      </c>
      <c r="BM373" s="191" t="s">
        <v>1235</v>
      </c>
    </row>
    <row r="374" spans="1:65" s="2" customFormat="1" ht="19.5">
      <c r="A374" s="36"/>
      <c r="B374" s="37"/>
      <c r="C374" s="38"/>
      <c r="D374" s="193" t="s">
        <v>162</v>
      </c>
      <c r="E374" s="38"/>
      <c r="F374" s="194" t="s">
        <v>1236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162</v>
      </c>
      <c r="AU374" s="19" t="s">
        <v>81</v>
      </c>
    </row>
    <row r="375" spans="1:65" s="2" customFormat="1" ht="341.25">
      <c r="A375" s="36"/>
      <c r="B375" s="37"/>
      <c r="C375" s="38"/>
      <c r="D375" s="193" t="s">
        <v>228</v>
      </c>
      <c r="E375" s="38"/>
      <c r="F375" s="232" t="s">
        <v>1237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228</v>
      </c>
      <c r="AU375" s="19" t="s">
        <v>81</v>
      </c>
    </row>
    <row r="376" spans="1:65" s="2" customFormat="1" ht="24.2" customHeight="1">
      <c r="A376" s="36"/>
      <c r="B376" s="37"/>
      <c r="C376" s="180" t="s">
        <v>521</v>
      </c>
      <c r="D376" s="180" t="s">
        <v>155</v>
      </c>
      <c r="E376" s="181" t="s">
        <v>1238</v>
      </c>
      <c r="F376" s="182" t="s">
        <v>1239</v>
      </c>
      <c r="G376" s="183" t="s">
        <v>465</v>
      </c>
      <c r="H376" s="184">
        <v>2</v>
      </c>
      <c r="I376" s="185"/>
      <c r="J376" s="186">
        <f>ROUND(I376*H376,2)</f>
        <v>0</v>
      </c>
      <c r="K376" s="182" t="s">
        <v>19</v>
      </c>
      <c r="L376" s="41"/>
      <c r="M376" s="187" t="s">
        <v>19</v>
      </c>
      <c r="N376" s="188" t="s">
        <v>43</v>
      </c>
      <c r="O376" s="66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336</v>
      </c>
      <c r="AT376" s="191" t="s">
        <v>155</v>
      </c>
      <c r="AU376" s="191" t="s">
        <v>81</v>
      </c>
      <c r="AY376" s="19" t="s">
        <v>152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79</v>
      </c>
      <c r="BK376" s="192">
        <f>ROUND(I376*H376,2)</f>
        <v>0</v>
      </c>
      <c r="BL376" s="19" t="s">
        <v>336</v>
      </c>
      <c r="BM376" s="191" t="s">
        <v>1240</v>
      </c>
    </row>
    <row r="377" spans="1:65" s="2" customFormat="1" ht="19.5">
      <c r="A377" s="36"/>
      <c r="B377" s="37"/>
      <c r="C377" s="38"/>
      <c r="D377" s="193" t="s">
        <v>162</v>
      </c>
      <c r="E377" s="38"/>
      <c r="F377" s="194" t="s">
        <v>1241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162</v>
      </c>
      <c r="AU377" s="19" t="s">
        <v>81</v>
      </c>
    </row>
    <row r="378" spans="1:65" s="2" customFormat="1" ht="331.5">
      <c r="A378" s="36"/>
      <c r="B378" s="37"/>
      <c r="C378" s="38"/>
      <c r="D378" s="193" t="s">
        <v>228</v>
      </c>
      <c r="E378" s="38"/>
      <c r="F378" s="232" t="s">
        <v>1242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228</v>
      </c>
      <c r="AU378" s="19" t="s">
        <v>81</v>
      </c>
    </row>
    <row r="379" spans="1:65" s="2" customFormat="1" ht="33" customHeight="1">
      <c r="A379" s="36"/>
      <c r="B379" s="37"/>
      <c r="C379" s="180" t="s">
        <v>527</v>
      </c>
      <c r="D379" s="180" t="s">
        <v>155</v>
      </c>
      <c r="E379" s="181" t="s">
        <v>1243</v>
      </c>
      <c r="F379" s="182" t="s">
        <v>512</v>
      </c>
      <c r="G379" s="183" t="s">
        <v>465</v>
      </c>
      <c r="H379" s="184">
        <v>1</v>
      </c>
      <c r="I379" s="185"/>
      <c r="J379" s="186">
        <f>ROUND(I379*H379,2)</f>
        <v>0</v>
      </c>
      <c r="K379" s="182" t="s">
        <v>19</v>
      </c>
      <c r="L379" s="41"/>
      <c r="M379" s="187" t="s">
        <v>19</v>
      </c>
      <c r="N379" s="188" t="s">
        <v>43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336</v>
      </c>
      <c r="AT379" s="191" t="s">
        <v>155</v>
      </c>
      <c r="AU379" s="191" t="s">
        <v>81</v>
      </c>
      <c r="AY379" s="19" t="s">
        <v>152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79</v>
      </c>
      <c r="BK379" s="192">
        <f>ROUND(I379*H379,2)</f>
        <v>0</v>
      </c>
      <c r="BL379" s="19" t="s">
        <v>336</v>
      </c>
      <c r="BM379" s="191" t="s">
        <v>1244</v>
      </c>
    </row>
    <row r="380" spans="1:65" s="2" customFormat="1" ht="19.5">
      <c r="A380" s="36"/>
      <c r="B380" s="37"/>
      <c r="C380" s="38"/>
      <c r="D380" s="193" t="s">
        <v>162</v>
      </c>
      <c r="E380" s="38"/>
      <c r="F380" s="194" t="s">
        <v>514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162</v>
      </c>
      <c r="AU380" s="19" t="s">
        <v>81</v>
      </c>
    </row>
    <row r="381" spans="1:65" s="2" customFormat="1" ht="341.25">
      <c r="A381" s="36"/>
      <c r="B381" s="37"/>
      <c r="C381" s="38"/>
      <c r="D381" s="193" t="s">
        <v>228</v>
      </c>
      <c r="E381" s="38"/>
      <c r="F381" s="232" t="s">
        <v>515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228</v>
      </c>
      <c r="AU381" s="19" t="s">
        <v>81</v>
      </c>
    </row>
    <row r="382" spans="1:65" s="2" customFormat="1" ht="24.2" customHeight="1">
      <c r="A382" s="36"/>
      <c r="B382" s="37"/>
      <c r="C382" s="180" t="s">
        <v>533</v>
      </c>
      <c r="D382" s="180" t="s">
        <v>155</v>
      </c>
      <c r="E382" s="181" t="s">
        <v>1245</v>
      </c>
      <c r="F382" s="182" t="s">
        <v>523</v>
      </c>
      <c r="G382" s="183" t="s">
        <v>465</v>
      </c>
      <c r="H382" s="184">
        <v>3</v>
      </c>
      <c r="I382" s="185"/>
      <c r="J382" s="186">
        <f>ROUND(I382*H382,2)</f>
        <v>0</v>
      </c>
      <c r="K382" s="182" t="s">
        <v>19</v>
      </c>
      <c r="L382" s="41"/>
      <c r="M382" s="187" t="s">
        <v>19</v>
      </c>
      <c r="N382" s="188" t="s">
        <v>43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336</v>
      </c>
      <c r="AT382" s="191" t="s">
        <v>155</v>
      </c>
      <c r="AU382" s="191" t="s">
        <v>81</v>
      </c>
      <c r="AY382" s="19" t="s">
        <v>152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79</v>
      </c>
      <c r="BK382" s="192">
        <f>ROUND(I382*H382,2)</f>
        <v>0</v>
      </c>
      <c r="BL382" s="19" t="s">
        <v>336</v>
      </c>
      <c r="BM382" s="191" t="s">
        <v>1246</v>
      </c>
    </row>
    <row r="383" spans="1:65" s="2" customFormat="1" ht="19.5">
      <c r="A383" s="36"/>
      <c r="B383" s="37"/>
      <c r="C383" s="38"/>
      <c r="D383" s="193" t="s">
        <v>162</v>
      </c>
      <c r="E383" s="38"/>
      <c r="F383" s="194" t="s">
        <v>525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162</v>
      </c>
      <c r="AU383" s="19" t="s">
        <v>81</v>
      </c>
    </row>
    <row r="384" spans="1:65" s="2" customFormat="1" ht="390">
      <c r="A384" s="36"/>
      <c r="B384" s="37"/>
      <c r="C384" s="38"/>
      <c r="D384" s="193" t="s">
        <v>228</v>
      </c>
      <c r="E384" s="38"/>
      <c r="F384" s="232" t="s">
        <v>526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228</v>
      </c>
      <c r="AU384" s="19" t="s">
        <v>81</v>
      </c>
    </row>
    <row r="385" spans="1:65" s="2" customFormat="1" ht="24.2" customHeight="1">
      <c r="A385" s="36"/>
      <c r="B385" s="37"/>
      <c r="C385" s="180" t="s">
        <v>537</v>
      </c>
      <c r="D385" s="180" t="s">
        <v>155</v>
      </c>
      <c r="E385" s="181" t="s">
        <v>1247</v>
      </c>
      <c r="F385" s="182" t="s">
        <v>529</v>
      </c>
      <c r="G385" s="183" t="s">
        <v>465</v>
      </c>
      <c r="H385" s="184">
        <v>1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43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336</v>
      </c>
      <c r="AT385" s="191" t="s">
        <v>155</v>
      </c>
      <c r="AU385" s="191" t="s">
        <v>81</v>
      </c>
      <c r="AY385" s="19" t="s">
        <v>152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79</v>
      </c>
      <c r="BK385" s="192">
        <f>ROUND(I385*H385,2)</f>
        <v>0</v>
      </c>
      <c r="BL385" s="19" t="s">
        <v>336</v>
      </c>
      <c r="BM385" s="191" t="s">
        <v>1248</v>
      </c>
    </row>
    <row r="386" spans="1:65" s="2" customFormat="1" ht="19.5">
      <c r="A386" s="36"/>
      <c r="B386" s="37"/>
      <c r="C386" s="38"/>
      <c r="D386" s="193" t="s">
        <v>162</v>
      </c>
      <c r="E386" s="38"/>
      <c r="F386" s="194" t="s">
        <v>531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162</v>
      </c>
      <c r="AU386" s="19" t="s">
        <v>81</v>
      </c>
    </row>
    <row r="387" spans="1:65" s="2" customFormat="1" ht="390">
      <c r="A387" s="36"/>
      <c r="B387" s="37"/>
      <c r="C387" s="38"/>
      <c r="D387" s="193" t="s">
        <v>228</v>
      </c>
      <c r="E387" s="38"/>
      <c r="F387" s="232" t="s">
        <v>532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228</v>
      </c>
      <c r="AU387" s="19" t="s">
        <v>81</v>
      </c>
    </row>
    <row r="388" spans="1:65" s="2" customFormat="1" ht="33" customHeight="1">
      <c r="A388" s="36"/>
      <c r="B388" s="37"/>
      <c r="C388" s="180" t="s">
        <v>545</v>
      </c>
      <c r="D388" s="180" t="s">
        <v>155</v>
      </c>
      <c r="E388" s="181" t="s">
        <v>1249</v>
      </c>
      <c r="F388" s="182" t="s">
        <v>539</v>
      </c>
      <c r="G388" s="183" t="s">
        <v>465</v>
      </c>
      <c r="H388" s="184">
        <v>2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43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336</v>
      </c>
      <c r="AT388" s="191" t="s">
        <v>155</v>
      </c>
      <c r="AU388" s="191" t="s">
        <v>81</v>
      </c>
      <c r="AY388" s="19" t="s">
        <v>152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79</v>
      </c>
      <c r="BK388" s="192">
        <f>ROUND(I388*H388,2)</f>
        <v>0</v>
      </c>
      <c r="BL388" s="19" t="s">
        <v>336</v>
      </c>
      <c r="BM388" s="191" t="s">
        <v>1250</v>
      </c>
    </row>
    <row r="389" spans="1:65" s="2" customFormat="1" ht="19.5">
      <c r="A389" s="36"/>
      <c r="B389" s="37"/>
      <c r="C389" s="38"/>
      <c r="D389" s="193" t="s">
        <v>162</v>
      </c>
      <c r="E389" s="38"/>
      <c r="F389" s="194" t="s">
        <v>541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162</v>
      </c>
      <c r="AU389" s="19" t="s">
        <v>81</v>
      </c>
    </row>
    <row r="390" spans="1:65" s="2" customFormat="1" ht="360.75">
      <c r="A390" s="36"/>
      <c r="B390" s="37"/>
      <c r="C390" s="38"/>
      <c r="D390" s="193" t="s">
        <v>228</v>
      </c>
      <c r="E390" s="38"/>
      <c r="F390" s="232" t="s">
        <v>1251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228</v>
      </c>
      <c r="AU390" s="19" t="s">
        <v>81</v>
      </c>
    </row>
    <row r="391" spans="1:65" s="12" customFormat="1" ht="22.9" customHeight="1">
      <c r="B391" s="164"/>
      <c r="C391" s="165"/>
      <c r="D391" s="166" t="s">
        <v>71</v>
      </c>
      <c r="E391" s="178" t="s">
        <v>543</v>
      </c>
      <c r="F391" s="178" t="s">
        <v>544</v>
      </c>
      <c r="G391" s="165"/>
      <c r="H391" s="165"/>
      <c r="I391" s="168"/>
      <c r="J391" s="179">
        <f>BK391</f>
        <v>0</v>
      </c>
      <c r="K391" s="165"/>
      <c r="L391" s="170"/>
      <c r="M391" s="171"/>
      <c r="N391" s="172"/>
      <c r="O391" s="172"/>
      <c r="P391" s="173">
        <f>SUM(P392:P412)</f>
        <v>0</v>
      </c>
      <c r="Q391" s="172"/>
      <c r="R391" s="173">
        <f>SUM(R392:R412)</f>
        <v>0</v>
      </c>
      <c r="S391" s="172"/>
      <c r="T391" s="174">
        <f>SUM(T392:T412)</f>
        <v>0</v>
      </c>
      <c r="AR391" s="175" t="s">
        <v>81</v>
      </c>
      <c r="AT391" s="176" t="s">
        <v>71</v>
      </c>
      <c r="AU391" s="176" t="s">
        <v>79</v>
      </c>
      <c r="AY391" s="175" t="s">
        <v>152</v>
      </c>
      <c r="BK391" s="177">
        <f>SUM(BK392:BK412)</f>
        <v>0</v>
      </c>
    </row>
    <row r="392" spans="1:65" s="2" customFormat="1" ht="37.9" customHeight="1">
      <c r="A392" s="36"/>
      <c r="B392" s="37"/>
      <c r="C392" s="180" t="s">
        <v>551</v>
      </c>
      <c r="D392" s="180" t="s">
        <v>155</v>
      </c>
      <c r="E392" s="181" t="s">
        <v>1252</v>
      </c>
      <c r="F392" s="182" t="s">
        <v>547</v>
      </c>
      <c r="G392" s="183" t="s">
        <v>465</v>
      </c>
      <c r="H392" s="184">
        <v>18</v>
      </c>
      <c r="I392" s="185"/>
      <c r="J392" s="186">
        <f>ROUND(I392*H392,2)</f>
        <v>0</v>
      </c>
      <c r="K392" s="182" t="s">
        <v>19</v>
      </c>
      <c r="L392" s="41"/>
      <c r="M392" s="187" t="s">
        <v>19</v>
      </c>
      <c r="N392" s="188" t="s">
        <v>43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336</v>
      </c>
      <c r="AT392" s="191" t="s">
        <v>155</v>
      </c>
      <c r="AU392" s="191" t="s">
        <v>81</v>
      </c>
      <c r="AY392" s="19" t="s">
        <v>152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79</v>
      </c>
      <c r="BK392" s="192">
        <f>ROUND(I392*H392,2)</f>
        <v>0</v>
      </c>
      <c r="BL392" s="19" t="s">
        <v>336</v>
      </c>
      <c r="BM392" s="191" t="s">
        <v>1253</v>
      </c>
    </row>
    <row r="393" spans="1:65" s="2" customFormat="1" ht="19.5">
      <c r="A393" s="36"/>
      <c r="B393" s="37"/>
      <c r="C393" s="38"/>
      <c r="D393" s="193" t="s">
        <v>162</v>
      </c>
      <c r="E393" s="38"/>
      <c r="F393" s="194" t="s">
        <v>549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162</v>
      </c>
      <c r="AU393" s="19" t="s">
        <v>81</v>
      </c>
    </row>
    <row r="394" spans="1:65" s="2" customFormat="1" ht="409.5">
      <c r="A394" s="36"/>
      <c r="B394" s="37"/>
      <c r="C394" s="38"/>
      <c r="D394" s="193" t="s">
        <v>228</v>
      </c>
      <c r="E394" s="38"/>
      <c r="F394" s="232" t="s">
        <v>550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228</v>
      </c>
      <c r="AU394" s="19" t="s">
        <v>81</v>
      </c>
    </row>
    <row r="395" spans="1:65" s="2" customFormat="1" ht="37.9" customHeight="1">
      <c r="A395" s="36"/>
      <c r="B395" s="37"/>
      <c r="C395" s="180" t="s">
        <v>556</v>
      </c>
      <c r="D395" s="180" t="s">
        <v>155</v>
      </c>
      <c r="E395" s="181" t="s">
        <v>1254</v>
      </c>
      <c r="F395" s="182" t="s">
        <v>1255</v>
      </c>
      <c r="G395" s="183" t="s">
        <v>465</v>
      </c>
      <c r="H395" s="184">
        <v>1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43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336</v>
      </c>
      <c r="AT395" s="191" t="s">
        <v>155</v>
      </c>
      <c r="AU395" s="191" t="s">
        <v>81</v>
      </c>
      <c r="AY395" s="19" t="s">
        <v>152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79</v>
      </c>
      <c r="BK395" s="192">
        <f>ROUND(I395*H395,2)</f>
        <v>0</v>
      </c>
      <c r="BL395" s="19" t="s">
        <v>336</v>
      </c>
      <c r="BM395" s="191" t="s">
        <v>1256</v>
      </c>
    </row>
    <row r="396" spans="1:65" s="2" customFormat="1" ht="19.5">
      <c r="A396" s="36"/>
      <c r="B396" s="37"/>
      <c r="C396" s="38"/>
      <c r="D396" s="193" t="s">
        <v>162</v>
      </c>
      <c r="E396" s="38"/>
      <c r="F396" s="194" t="s">
        <v>1255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162</v>
      </c>
      <c r="AU396" s="19" t="s">
        <v>81</v>
      </c>
    </row>
    <row r="397" spans="1:65" s="2" customFormat="1" ht="409.5">
      <c r="A397" s="36"/>
      <c r="B397" s="37"/>
      <c r="C397" s="38"/>
      <c r="D397" s="193" t="s">
        <v>228</v>
      </c>
      <c r="E397" s="38"/>
      <c r="F397" s="232" t="s">
        <v>1257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228</v>
      </c>
      <c r="AU397" s="19" t="s">
        <v>81</v>
      </c>
    </row>
    <row r="398" spans="1:65" s="2" customFormat="1" ht="37.9" customHeight="1">
      <c r="A398" s="36"/>
      <c r="B398" s="37"/>
      <c r="C398" s="180" t="s">
        <v>561</v>
      </c>
      <c r="D398" s="180" t="s">
        <v>155</v>
      </c>
      <c r="E398" s="181" t="s">
        <v>1258</v>
      </c>
      <c r="F398" s="182" t="s">
        <v>1259</v>
      </c>
      <c r="G398" s="183" t="s">
        <v>465</v>
      </c>
      <c r="H398" s="184">
        <v>1</v>
      </c>
      <c r="I398" s="185"/>
      <c r="J398" s="186">
        <f>ROUND(I398*H398,2)</f>
        <v>0</v>
      </c>
      <c r="K398" s="182" t="s">
        <v>19</v>
      </c>
      <c r="L398" s="41"/>
      <c r="M398" s="187" t="s">
        <v>19</v>
      </c>
      <c r="N398" s="188" t="s">
        <v>43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336</v>
      </c>
      <c r="AT398" s="191" t="s">
        <v>155</v>
      </c>
      <c r="AU398" s="191" t="s">
        <v>81</v>
      </c>
      <c r="AY398" s="19" t="s">
        <v>152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79</v>
      </c>
      <c r="BK398" s="192">
        <f>ROUND(I398*H398,2)</f>
        <v>0</v>
      </c>
      <c r="BL398" s="19" t="s">
        <v>336</v>
      </c>
      <c r="BM398" s="191" t="s">
        <v>1260</v>
      </c>
    </row>
    <row r="399" spans="1:65" s="2" customFormat="1" ht="19.5">
      <c r="A399" s="36"/>
      <c r="B399" s="37"/>
      <c r="C399" s="38"/>
      <c r="D399" s="193" t="s">
        <v>162</v>
      </c>
      <c r="E399" s="38"/>
      <c r="F399" s="194" t="s">
        <v>1259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162</v>
      </c>
      <c r="AU399" s="19" t="s">
        <v>81</v>
      </c>
    </row>
    <row r="400" spans="1:65" s="2" customFormat="1" ht="409.5">
      <c r="A400" s="36"/>
      <c r="B400" s="37"/>
      <c r="C400" s="38"/>
      <c r="D400" s="193" t="s">
        <v>228</v>
      </c>
      <c r="E400" s="38"/>
      <c r="F400" s="232" t="s">
        <v>1261</v>
      </c>
      <c r="G400" s="38"/>
      <c r="H400" s="38"/>
      <c r="I400" s="195"/>
      <c r="J400" s="38"/>
      <c r="K400" s="38"/>
      <c r="L400" s="41"/>
      <c r="M400" s="196"/>
      <c r="N400" s="197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228</v>
      </c>
      <c r="AU400" s="19" t="s">
        <v>81</v>
      </c>
    </row>
    <row r="401" spans="1:65" s="2" customFormat="1" ht="37.9" customHeight="1">
      <c r="A401" s="36"/>
      <c r="B401" s="37"/>
      <c r="C401" s="180" t="s">
        <v>568</v>
      </c>
      <c r="D401" s="180" t="s">
        <v>155</v>
      </c>
      <c r="E401" s="181" t="s">
        <v>1262</v>
      </c>
      <c r="F401" s="182" t="s">
        <v>1263</v>
      </c>
      <c r="G401" s="183" t="s">
        <v>465</v>
      </c>
      <c r="H401" s="184">
        <v>3</v>
      </c>
      <c r="I401" s="185"/>
      <c r="J401" s="186">
        <f>ROUND(I401*H401,2)</f>
        <v>0</v>
      </c>
      <c r="K401" s="182" t="s">
        <v>19</v>
      </c>
      <c r="L401" s="41"/>
      <c r="M401" s="187" t="s">
        <v>19</v>
      </c>
      <c r="N401" s="188" t="s">
        <v>43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336</v>
      </c>
      <c r="AT401" s="191" t="s">
        <v>155</v>
      </c>
      <c r="AU401" s="191" t="s">
        <v>81</v>
      </c>
      <c r="AY401" s="19" t="s">
        <v>152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79</v>
      </c>
      <c r="BK401" s="192">
        <f>ROUND(I401*H401,2)</f>
        <v>0</v>
      </c>
      <c r="BL401" s="19" t="s">
        <v>336</v>
      </c>
      <c r="BM401" s="191" t="s">
        <v>1264</v>
      </c>
    </row>
    <row r="402" spans="1:65" s="2" customFormat="1" ht="19.5">
      <c r="A402" s="36"/>
      <c r="B402" s="37"/>
      <c r="C402" s="38"/>
      <c r="D402" s="193" t="s">
        <v>162</v>
      </c>
      <c r="E402" s="38"/>
      <c r="F402" s="194" t="s">
        <v>1263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162</v>
      </c>
      <c r="AU402" s="19" t="s">
        <v>81</v>
      </c>
    </row>
    <row r="403" spans="1:65" s="2" customFormat="1" ht="409.5">
      <c r="A403" s="36"/>
      <c r="B403" s="37"/>
      <c r="C403" s="38"/>
      <c r="D403" s="193" t="s">
        <v>228</v>
      </c>
      <c r="E403" s="38"/>
      <c r="F403" s="232" t="s">
        <v>1265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228</v>
      </c>
      <c r="AU403" s="19" t="s">
        <v>81</v>
      </c>
    </row>
    <row r="404" spans="1:65" s="2" customFormat="1" ht="37.9" customHeight="1">
      <c r="A404" s="36"/>
      <c r="B404" s="37"/>
      <c r="C404" s="180" t="s">
        <v>576</v>
      </c>
      <c r="D404" s="180" t="s">
        <v>155</v>
      </c>
      <c r="E404" s="181" t="s">
        <v>1266</v>
      </c>
      <c r="F404" s="182" t="s">
        <v>558</v>
      </c>
      <c r="G404" s="183" t="s">
        <v>465</v>
      </c>
      <c r="H404" s="184">
        <v>22</v>
      </c>
      <c r="I404" s="185"/>
      <c r="J404" s="186">
        <f>ROUND(I404*H404,2)</f>
        <v>0</v>
      </c>
      <c r="K404" s="182" t="s">
        <v>19</v>
      </c>
      <c r="L404" s="41"/>
      <c r="M404" s="187" t="s">
        <v>19</v>
      </c>
      <c r="N404" s="188" t="s">
        <v>43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336</v>
      </c>
      <c r="AT404" s="191" t="s">
        <v>155</v>
      </c>
      <c r="AU404" s="191" t="s">
        <v>81</v>
      </c>
      <c r="AY404" s="19" t="s">
        <v>152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79</v>
      </c>
      <c r="BK404" s="192">
        <f>ROUND(I404*H404,2)</f>
        <v>0</v>
      </c>
      <c r="BL404" s="19" t="s">
        <v>336</v>
      </c>
      <c r="BM404" s="191" t="s">
        <v>1267</v>
      </c>
    </row>
    <row r="405" spans="1:65" s="2" customFormat="1" ht="19.5">
      <c r="A405" s="36"/>
      <c r="B405" s="37"/>
      <c r="C405" s="38"/>
      <c r="D405" s="193" t="s">
        <v>162</v>
      </c>
      <c r="E405" s="38"/>
      <c r="F405" s="194" t="s">
        <v>558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162</v>
      </c>
      <c r="AU405" s="19" t="s">
        <v>81</v>
      </c>
    </row>
    <row r="406" spans="1:65" s="2" customFormat="1" ht="409.5">
      <c r="A406" s="36"/>
      <c r="B406" s="37"/>
      <c r="C406" s="38"/>
      <c r="D406" s="193" t="s">
        <v>228</v>
      </c>
      <c r="E406" s="38"/>
      <c r="F406" s="232" t="s">
        <v>560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228</v>
      </c>
      <c r="AU406" s="19" t="s">
        <v>81</v>
      </c>
    </row>
    <row r="407" spans="1:65" s="2" customFormat="1" ht="37.9" customHeight="1">
      <c r="A407" s="36"/>
      <c r="B407" s="37"/>
      <c r="C407" s="180" t="s">
        <v>584</v>
      </c>
      <c r="D407" s="180" t="s">
        <v>155</v>
      </c>
      <c r="E407" s="181" t="s">
        <v>1268</v>
      </c>
      <c r="F407" s="182" t="s">
        <v>563</v>
      </c>
      <c r="G407" s="183" t="s">
        <v>465</v>
      </c>
      <c r="H407" s="184">
        <v>1</v>
      </c>
      <c r="I407" s="185"/>
      <c r="J407" s="186">
        <f>ROUND(I407*H407,2)</f>
        <v>0</v>
      </c>
      <c r="K407" s="182" t="s">
        <v>19</v>
      </c>
      <c r="L407" s="41"/>
      <c r="M407" s="187" t="s">
        <v>19</v>
      </c>
      <c r="N407" s="188" t="s">
        <v>43</v>
      </c>
      <c r="O407" s="66"/>
      <c r="P407" s="189">
        <f>O407*H407</f>
        <v>0</v>
      </c>
      <c r="Q407" s="189">
        <v>0</v>
      </c>
      <c r="R407" s="189">
        <f>Q407*H407</f>
        <v>0</v>
      </c>
      <c r="S407" s="189">
        <v>0</v>
      </c>
      <c r="T407" s="19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336</v>
      </c>
      <c r="AT407" s="191" t="s">
        <v>155</v>
      </c>
      <c r="AU407" s="191" t="s">
        <v>81</v>
      </c>
      <c r="AY407" s="19" t="s">
        <v>152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9" t="s">
        <v>79</v>
      </c>
      <c r="BK407" s="192">
        <f>ROUND(I407*H407,2)</f>
        <v>0</v>
      </c>
      <c r="BL407" s="19" t="s">
        <v>336</v>
      </c>
      <c r="BM407" s="191" t="s">
        <v>1269</v>
      </c>
    </row>
    <row r="408" spans="1:65" s="2" customFormat="1" ht="19.5">
      <c r="A408" s="36"/>
      <c r="B408" s="37"/>
      <c r="C408" s="38"/>
      <c r="D408" s="193" t="s">
        <v>162</v>
      </c>
      <c r="E408" s="38"/>
      <c r="F408" s="194" t="s">
        <v>563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162</v>
      </c>
      <c r="AU408" s="19" t="s">
        <v>81</v>
      </c>
    </row>
    <row r="409" spans="1:65" s="2" customFormat="1" ht="409.5">
      <c r="A409" s="36"/>
      <c r="B409" s="37"/>
      <c r="C409" s="38"/>
      <c r="D409" s="193" t="s">
        <v>228</v>
      </c>
      <c r="E409" s="38"/>
      <c r="F409" s="232" t="s">
        <v>565</v>
      </c>
      <c r="G409" s="38"/>
      <c r="H409" s="38"/>
      <c r="I409" s="195"/>
      <c r="J409" s="38"/>
      <c r="K409" s="38"/>
      <c r="L409" s="41"/>
      <c r="M409" s="196"/>
      <c r="N409" s="19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228</v>
      </c>
      <c r="AU409" s="19" t="s">
        <v>81</v>
      </c>
    </row>
    <row r="410" spans="1:65" s="2" customFormat="1" ht="37.9" customHeight="1">
      <c r="A410" s="36"/>
      <c r="B410" s="37"/>
      <c r="C410" s="180" t="s">
        <v>592</v>
      </c>
      <c r="D410" s="180" t="s">
        <v>155</v>
      </c>
      <c r="E410" s="181" t="s">
        <v>1270</v>
      </c>
      <c r="F410" s="182" t="s">
        <v>1271</v>
      </c>
      <c r="G410" s="183" t="s">
        <v>465</v>
      </c>
      <c r="H410" s="184">
        <v>1</v>
      </c>
      <c r="I410" s="185"/>
      <c r="J410" s="186">
        <f>ROUND(I410*H410,2)</f>
        <v>0</v>
      </c>
      <c r="K410" s="182" t="s">
        <v>19</v>
      </c>
      <c r="L410" s="41"/>
      <c r="M410" s="187" t="s">
        <v>19</v>
      </c>
      <c r="N410" s="188" t="s">
        <v>43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336</v>
      </c>
      <c r="AT410" s="191" t="s">
        <v>155</v>
      </c>
      <c r="AU410" s="191" t="s">
        <v>81</v>
      </c>
      <c r="AY410" s="19" t="s">
        <v>152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79</v>
      </c>
      <c r="BK410" s="192">
        <f>ROUND(I410*H410,2)</f>
        <v>0</v>
      </c>
      <c r="BL410" s="19" t="s">
        <v>336</v>
      </c>
      <c r="BM410" s="191" t="s">
        <v>1272</v>
      </c>
    </row>
    <row r="411" spans="1:65" s="2" customFormat="1" ht="19.5">
      <c r="A411" s="36"/>
      <c r="B411" s="37"/>
      <c r="C411" s="38"/>
      <c r="D411" s="193" t="s">
        <v>162</v>
      </c>
      <c r="E411" s="38"/>
      <c r="F411" s="194" t="s">
        <v>1271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162</v>
      </c>
      <c r="AU411" s="19" t="s">
        <v>81</v>
      </c>
    </row>
    <row r="412" spans="1:65" s="2" customFormat="1" ht="409.5">
      <c r="A412" s="36"/>
      <c r="B412" s="37"/>
      <c r="C412" s="38"/>
      <c r="D412" s="193" t="s">
        <v>228</v>
      </c>
      <c r="E412" s="38"/>
      <c r="F412" s="232" t="s">
        <v>1273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228</v>
      </c>
      <c r="AU412" s="19" t="s">
        <v>81</v>
      </c>
    </row>
    <row r="413" spans="1:65" s="12" customFormat="1" ht="22.9" customHeight="1">
      <c r="B413" s="164"/>
      <c r="C413" s="165"/>
      <c r="D413" s="166" t="s">
        <v>71</v>
      </c>
      <c r="E413" s="178" t="s">
        <v>566</v>
      </c>
      <c r="F413" s="178" t="s">
        <v>567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SUM(P414:P418)</f>
        <v>0</v>
      </c>
      <c r="Q413" s="172"/>
      <c r="R413" s="173">
        <f>SUM(R414:R418)</f>
        <v>0</v>
      </c>
      <c r="S413" s="172"/>
      <c r="T413" s="174">
        <f>SUM(T414:T418)</f>
        <v>114.7446588</v>
      </c>
      <c r="AR413" s="175" t="s">
        <v>81</v>
      </c>
      <c r="AT413" s="176" t="s">
        <v>71</v>
      </c>
      <c r="AU413" s="176" t="s">
        <v>79</v>
      </c>
      <c r="AY413" s="175" t="s">
        <v>152</v>
      </c>
      <c r="BK413" s="177">
        <f>SUM(BK414:BK418)</f>
        <v>0</v>
      </c>
    </row>
    <row r="414" spans="1:65" s="2" customFormat="1" ht="24.2" customHeight="1">
      <c r="A414" s="36"/>
      <c r="B414" s="37"/>
      <c r="C414" s="180" t="s">
        <v>601</v>
      </c>
      <c r="D414" s="180" t="s">
        <v>155</v>
      </c>
      <c r="E414" s="181" t="s">
        <v>569</v>
      </c>
      <c r="F414" s="182" t="s">
        <v>570</v>
      </c>
      <c r="G414" s="183" t="s">
        <v>158</v>
      </c>
      <c r="H414" s="184">
        <v>1379.64</v>
      </c>
      <c r="I414" s="185"/>
      <c r="J414" s="186">
        <f>ROUND(I414*H414,2)</f>
        <v>0</v>
      </c>
      <c r="K414" s="182" t="s">
        <v>159</v>
      </c>
      <c r="L414" s="41"/>
      <c r="M414" s="187" t="s">
        <v>19</v>
      </c>
      <c r="N414" s="188" t="s">
        <v>43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8.3169999999999994E-2</v>
      </c>
      <c r="T414" s="190">
        <f>S414*H414</f>
        <v>114.7446588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336</v>
      </c>
      <c r="AT414" s="191" t="s">
        <v>155</v>
      </c>
      <c r="AU414" s="191" t="s">
        <v>81</v>
      </c>
      <c r="AY414" s="19" t="s">
        <v>152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79</v>
      </c>
      <c r="BK414" s="192">
        <f>ROUND(I414*H414,2)</f>
        <v>0</v>
      </c>
      <c r="BL414" s="19" t="s">
        <v>336</v>
      </c>
      <c r="BM414" s="191" t="s">
        <v>1274</v>
      </c>
    </row>
    <row r="415" spans="1:65" s="2" customFormat="1">
      <c r="A415" s="36"/>
      <c r="B415" s="37"/>
      <c r="C415" s="38"/>
      <c r="D415" s="193" t="s">
        <v>162</v>
      </c>
      <c r="E415" s="38"/>
      <c r="F415" s="194" t="s">
        <v>570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162</v>
      </c>
      <c r="AU415" s="19" t="s">
        <v>81</v>
      </c>
    </row>
    <row r="416" spans="1:65" s="2" customFormat="1">
      <c r="A416" s="36"/>
      <c r="B416" s="37"/>
      <c r="C416" s="38"/>
      <c r="D416" s="198" t="s">
        <v>164</v>
      </c>
      <c r="E416" s="38"/>
      <c r="F416" s="199" t="s">
        <v>572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164</v>
      </c>
      <c r="AU416" s="19" t="s">
        <v>81</v>
      </c>
    </row>
    <row r="417" spans="1:65" s="13" customFormat="1">
      <c r="B417" s="200"/>
      <c r="C417" s="201"/>
      <c r="D417" s="193" t="s">
        <v>166</v>
      </c>
      <c r="E417" s="202" t="s">
        <v>19</v>
      </c>
      <c r="F417" s="203" t="s">
        <v>252</v>
      </c>
      <c r="G417" s="201"/>
      <c r="H417" s="202" t="s">
        <v>19</v>
      </c>
      <c r="I417" s="204"/>
      <c r="J417" s="201"/>
      <c r="K417" s="201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166</v>
      </c>
      <c r="AU417" s="209" t="s">
        <v>81</v>
      </c>
      <c r="AV417" s="13" t="s">
        <v>79</v>
      </c>
      <c r="AW417" s="13" t="s">
        <v>33</v>
      </c>
      <c r="AX417" s="13" t="s">
        <v>72</v>
      </c>
      <c r="AY417" s="209" t="s">
        <v>152</v>
      </c>
    </row>
    <row r="418" spans="1:65" s="14" customFormat="1">
      <c r="B418" s="210"/>
      <c r="C418" s="211"/>
      <c r="D418" s="193" t="s">
        <v>166</v>
      </c>
      <c r="E418" s="212" t="s">
        <v>19</v>
      </c>
      <c r="F418" s="213" t="s">
        <v>1275</v>
      </c>
      <c r="G418" s="211"/>
      <c r="H418" s="214">
        <v>1379.64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166</v>
      </c>
      <c r="AU418" s="220" t="s">
        <v>81</v>
      </c>
      <c r="AV418" s="14" t="s">
        <v>81</v>
      </c>
      <c r="AW418" s="14" t="s">
        <v>33</v>
      </c>
      <c r="AX418" s="14" t="s">
        <v>79</v>
      </c>
      <c r="AY418" s="220" t="s">
        <v>152</v>
      </c>
    </row>
    <row r="419" spans="1:65" s="12" customFormat="1" ht="22.9" customHeight="1">
      <c r="B419" s="164"/>
      <c r="C419" s="165"/>
      <c r="D419" s="166" t="s">
        <v>71</v>
      </c>
      <c r="E419" s="178" t="s">
        <v>574</v>
      </c>
      <c r="F419" s="178" t="s">
        <v>575</v>
      </c>
      <c r="G419" s="165"/>
      <c r="H419" s="165"/>
      <c r="I419" s="168"/>
      <c r="J419" s="179">
        <f>BK419</f>
        <v>0</v>
      </c>
      <c r="K419" s="165"/>
      <c r="L419" s="170"/>
      <c r="M419" s="171"/>
      <c r="N419" s="172"/>
      <c r="O419" s="172"/>
      <c r="P419" s="173">
        <f>SUM(P420:P424)</f>
        <v>0</v>
      </c>
      <c r="Q419" s="172"/>
      <c r="R419" s="173">
        <f>SUM(R420:R424)</f>
        <v>0</v>
      </c>
      <c r="S419" s="172"/>
      <c r="T419" s="174">
        <f>SUM(T420:T424)</f>
        <v>0.16499999999999998</v>
      </c>
      <c r="AR419" s="175" t="s">
        <v>81</v>
      </c>
      <c r="AT419" s="176" t="s">
        <v>71</v>
      </c>
      <c r="AU419" s="176" t="s">
        <v>79</v>
      </c>
      <c r="AY419" s="175" t="s">
        <v>152</v>
      </c>
      <c r="BK419" s="177">
        <f>SUM(BK420:BK424)</f>
        <v>0</v>
      </c>
    </row>
    <row r="420" spans="1:65" s="2" customFormat="1" ht="24.2" customHeight="1">
      <c r="A420" s="36"/>
      <c r="B420" s="37"/>
      <c r="C420" s="180" t="s">
        <v>607</v>
      </c>
      <c r="D420" s="180" t="s">
        <v>155</v>
      </c>
      <c r="E420" s="181" t="s">
        <v>577</v>
      </c>
      <c r="F420" s="182" t="s">
        <v>578</v>
      </c>
      <c r="G420" s="183" t="s">
        <v>158</v>
      </c>
      <c r="H420" s="184">
        <v>11</v>
      </c>
      <c r="I420" s="185"/>
      <c r="J420" s="186">
        <f>ROUND(I420*H420,2)</f>
        <v>0</v>
      </c>
      <c r="K420" s="182" t="s">
        <v>159</v>
      </c>
      <c r="L420" s="41"/>
      <c r="M420" s="187" t="s">
        <v>19</v>
      </c>
      <c r="N420" s="188" t="s">
        <v>43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1.4999999999999999E-2</v>
      </c>
      <c r="T420" s="190">
        <f>S420*H420</f>
        <v>0.16499999999999998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336</v>
      </c>
      <c r="AT420" s="191" t="s">
        <v>155</v>
      </c>
      <c r="AU420" s="191" t="s">
        <v>81</v>
      </c>
      <c r="AY420" s="19" t="s">
        <v>152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79</v>
      </c>
      <c r="BK420" s="192">
        <f>ROUND(I420*H420,2)</f>
        <v>0</v>
      </c>
      <c r="BL420" s="19" t="s">
        <v>336</v>
      </c>
      <c r="BM420" s="191" t="s">
        <v>1276</v>
      </c>
    </row>
    <row r="421" spans="1:65" s="2" customFormat="1">
      <c r="A421" s="36"/>
      <c r="B421" s="37"/>
      <c r="C421" s="38"/>
      <c r="D421" s="193" t="s">
        <v>162</v>
      </c>
      <c r="E421" s="38"/>
      <c r="F421" s="194" t="s">
        <v>580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162</v>
      </c>
      <c r="AU421" s="19" t="s">
        <v>81</v>
      </c>
    </row>
    <row r="422" spans="1:65" s="2" customFormat="1">
      <c r="A422" s="36"/>
      <c r="B422" s="37"/>
      <c r="C422" s="38"/>
      <c r="D422" s="198" t="s">
        <v>164</v>
      </c>
      <c r="E422" s="38"/>
      <c r="F422" s="199" t="s">
        <v>581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164</v>
      </c>
      <c r="AU422" s="19" t="s">
        <v>81</v>
      </c>
    </row>
    <row r="423" spans="1:65" s="13" customFormat="1">
      <c r="B423" s="200"/>
      <c r="C423" s="201"/>
      <c r="D423" s="193" t="s">
        <v>166</v>
      </c>
      <c r="E423" s="202" t="s">
        <v>19</v>
      </c>
      <c r="F423" s="203" t="s">
        <v>288</v>
      </c>
      <c r="G423" s="201"/>
      <c r="H423" s="202" t="s">
        <v>19</v>
      </c>
      <c r="I423" s="204"/>
      <c r="J423" s="201"/>
      <c r="K423" s="201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166</v>
      </c>
      <c r="AU423" s="209" t="s">
        <v>81</v>
      </c>
      <c r="AV423" s="13" t="s">
        <v>79</v>
      </c>
      <c r="AW423" s="13" t="s">
        <v>33</v>
      </c>
      <c r="AX423" s="13" t="s">
        <v>72</v>
      </c>
      <c r="AY423" s="209" t="s">
        <v>152</v>
      </c>
    </row>
    <row r="424" spans="1:65" s="14" customFormat="1">
      <c r="B424" s="210"/>
      <c r="C424" s="211"/>
      <c r="D424" s="193" t="s">
        <v>166</v>
      </c>
      <c r="E424" s="212" t="s">
        <v>19</v>
      </c>
      <c r="F424" s="213" t="s">
        <v>423</v>
      </c>
      <c r="G424" s="211"/>
      <c r="H424" s="214">
        <v>11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166</v>
      </c>
      <c r="AU424" s="220" t="s">
        <v>81</v>
      </c>
      <c r="AV424" s="14" t="s">
        <v>81</v>
      </c>
      <c r="AW424" s="14" t="s">
        <v>33</v>
      </c>
      <c r="AX424" s="14" t="s">
        <v>79</v>
      </c>
      <c r="AY424" s="220" t="s">
        <v>152</v>
      </c>
    </row>
    <row r="425" spans="1:65" s="12" customFormat="1" ht="22.9" customHeight="1">
      <c r="B425" s="164"/>
      <c r="C425" s="165"/>
      <c r="D425" s="166" t="s">
        <v>71</v>
      </c>
      <c r="E425" s="178" t="s">
        <v>582</v>
      </c>
      <c r="F425" s="178" t="s">
        <v>583</v>
      </c>
      <c r="G425" s="165"/>
      <c r="H425" s="165"/>
      <c r="I425" s="168"/>
      <c r="J425" s="179">
        <f>BK425</f>
        <v>0</v>
      </c>
      <c r="K425" s="165"/>
      <c r="L425" s="170"/>
      <c r="M425" s="171"/>
      <c r="N425" s="172"/>
      <c r="O425" s="172"/>
      <c r="P425" s="173">
        <f>SUM(P426:P590)</f>
        <v>0</v>
      </c>
      <c r="Q425" s="172"/>
      <c r="R425" s="173">
        <f>SUM(R426:R590)</f>
        <v>7.4274395499999999</v>
      </c>
      <c r="S425" s="172"/>
      <c r="T425" s="174">
        <f>SUM(T426:T590)</f>
        <v>1.67811</v>
      </c>
      <c r="AR425" s="175" t="s">
        <v>81</v>
      </c>
      <c r="AT425" s="176" t="s">
        <v>71</v>
      </c>
      <c r="AU425" s="176" t="s">
        <v>79</v>
      </c>
      <c r="AY425" s="175" t="s">
        <v>152</v>
      </c>
      <c r="BK425" s="177">
        <f>SUM(BK426:BK590)</f>
        <v>0</v>
      </c>
    </row>
    <row r="426" spans="1:65" s="2" customFormat="1" ht="16.5" customHeight="1">
      <c r="A426" s="36"/>
      <c r="B426" s="37"/>
      <c r="C426" s="180" t="s">
        <v>612</v>
      </c>
      <c r="D426" s="180" t="s">
        <v>155</v>
      </c>
      <c r="E426" s="181" t="s">
        <v>585</v>
      </c>
      <c r="F426" s="182" t="s">
        <v>586</v>
      </c>
      <c r="G426" s="183" t="s">
        <v>158</v>
      </c>
      <c r="H426" s="184">
        <v>1352.45</v>
      </c>
      <c r="I426" s="185"/>
      <c r="J426" s="186">
        <f>ROUND(I426*H426,2)</f>
        <v>0</v>
      </c>
      <c r="K426" s="182" t="s">
        <v>159</v>
      </c>
      <c r="L426" s="41"/>
      <c r="M426" s="187" t="s">
        <v>19</v>
      </c>
      <c r="N426" s="188" t="s">
        <v>43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336</v>
      </c>
      <c r="AT426" s="191" t="s">
        <v>155</v>
      </c>
      <c r="AU426" s="191" t="s">
        <v>81</v>
      </c>
      <c r="AY426" s="19" t="s">
        <v>152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79</v>
      </c>
      <c r="BK426" s="192">
        <f>ROUND(I426*H426,2)</f>
        <v>0</v>
      </c>
      <c r="BL426" s="19" t="s">
        <v>336</v>
      </c>
      <c r="BM426" s="191" t="s">
        <v>1277</v>
      </c>
    </row>
    <row r="427" spans="1:65" s="2" customFormat="1">
      <c r="A427" s="36"/>
      <c r="B427" s="37"/>
      <c r="C427" s="38"/>
      <c r="D427" s="193" t="s">
        <v>162</v>
      </c>
      <c r="E427" s="38"/>
      <c r="F427" s="194" t="s">
        <v>588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162</v>
      </c>
      <c r="AU427" s="19" t="s">
        <v>81</v>
      </c>
    </row>
    <row r="428" spans="1:65" s="2" customFormat="1">
      <c r="A428" s="36"/>
      <c r="B428" s="37"/>
      <c r="C428" s="38"/>
      <c r="D428" s="198" t="s">
        <v>164</v>
      </c>
      <c r="E428" s="38"/>
      <c r="F428" s="199" t="s">
        <v>589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164</v>
      </c>
      <c r="AU428" s="19" t="s">
        <v>81</v>
      </c>
    </row>
    <row r="429" spans="1:65" s="14" customFormat="1">
      <c r="B429" s="210"/>
      <c r="C429" s="211"/>
      <c r="D429" s="193" t="s">
        <v>166</v>
      </c>
      <c r="E429" s="212" t="s">
        <v>19</v>
      </c>
      <c r="F429" s="213" t="s">
        <v>1278</v>
      </c>
      <c r="G429" s="211"/>
      <c r="H429" s="214">
        <v>1102.9000000000001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166</v>
      </c>
      <c r="AU429" s="220" t="s">
        <v>81</v>
      </c>
      <c r="AV429" s="14" t="s">
        <v>81</v>
      </c>
      <c r="AW429" s="14" t="s">
        <v>33</v>
      </c>
      <c r="AX429" s="14" t="s">
        <v>72</v>
      </c>
      <c r="AY429" s="220" t="s">
        <v>152</v>
      </c>
    </row>
    <row r="430" spans="1:65" s="14" customFormat="1">
      <c r="B430" s="210"/>
      <c r="C430" s="211"/>
      <c r="D430" s="193" t="s">
        <v>166</v>
      </c>
      <c r="E430" s="212" t="s">
        <v>19</v>
      </c>
      <c r="F430" s="213" t="s">
        <v>1279</v>
      </c>
      <c r="G430" s="211"/>
      <c r="H430" s="214">
        <v>57.4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166</v>
      </c>
      <c r="AU430" s="220" t="s">
        <v>81</v>
      </c>
      <c r="AV430" s="14" t="s">
        <v>81</v>
      </c>
      <c r="AW430" s="14" t="s">
        <v>33</v>
      </c>
      <c r="AX430" s="14" t="s">
        <v>72</v>
      </c>
      <c r="AY430" s="220" t="s">
        <v>152</v>
      </c>
    </row>
    <row r="431" spans="1:65" s="14" customFormat="1">
      <c r="B431" s="210"/>
      <c r="C431" s="211"/>
      <c r="D431" s="193" t="s">
        <v>166</v>
      </c>
      <c r="E431" s="212" t="s">
        <v>19</v>
      </c>
      <c r="F431" s="213" t="s">
        <v>1280</v>
      </c>
      <c r="G431" s="211"/>
      <c r="H431" s="214">
        <v>72.5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166</v>
      </c>
      <c r="AU431" s="220" t="s">
        <v>81</v>
      </c>
      <c r="AV431" s="14" t="s">
        <v>81</v>
      </c>
      <c r="AW431" s="14" t="s">
        <v>33</v>
      </c>
      <c r="AX431" s="14" t="s">
        <v>72</v>
      </c>
      <c r="AY431" s="220" t="s">
        <v>152</v>
      </c>
    </row>
    <row r="432" spans="1:65" s="14" customFormat="1">
      <c r="B432" s="210"/>
      <c r="C432" s="211"/>
      <c r="D432" s="193" t="s">
        <v>166</v>
      </c>
      <c r="E432" s="212" t="s">
        <v>19</v>
      </c>
      <c r="F432" s="213" t="s">
        <v>1281</v>
      </c>
      <c r="G432" s="211"/>
      <c r="H432" s="214">
        <v>35.22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166</v>
      </c>
      <c r="AU432" s="220" t="s">
        <v>81</v>
      </c>
      <c r="AV432" s="14" t="s">
        <v>81</v>
      </c>
      <c r="AW432" s="14" t="s">
        <v>33</v>
      </c>
      <c r="AX432" s="14" t="s">
        <v>72</v>
      </c>
      <c r="AY432" s="220" t="s">
        <v>152</v>
      </c>
    </row>
    <row r="433" spans="1:65" s="14" customFormat="1">
      <c r="B433" s="210"/>
      <c r="C433" s="211"/>
      <c r="D433" s="193" t="s">
        <v>166</v>
      </c>
      <c r="E433" s="212" t="s">
        <v>19</v>
      </c>
      <c r="F433" s="213" t="s">
        <v>1166</v>
      </c>
      <c r="G433" s="211"/>
      <c r="H433" s="214">
        <v>39.86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166</v>
      </c>
      <c r="AU433" s="220" t="s">
        <v>81</v>
      </c>
      <c r="AV433" s="14" t="s">
        <v>81</v>
      </c>
      <c r="AW433" s="14" t="s">
        <v>33</v>
      </c>
      <c r="AX433" s="14" t="s">
        <v>72</v>
      </c>
      <c r="AY433" s="220" t="s">
        <v>152</v>
      </c>
    </row>
    <row r="434" spans="1:65" s="14" customFormat="1">
      <c r="B434" s="210"/>
      <c r="C434" s="211"/>
      <c r="D434" s="193" t="s">
        <v>166</v>
      </c>
      <c r="E434" s="212" t="s">
        <v>19</v>
      </c>
      <c r="F434" s="213" t="s">
        <v>1167</v>
      </c>
      <c r="G434" s="211"/>
      <c r="H434" s="214">
        <v>9.8000000000000007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166</v>
      </c>
      <c r="AU434" s="220" t="s">
        <v>81</v>
      </c>
      <c r="AV434" s="14" t="s">
        <v>81</v>
      </c>
      <c r="AW434" s="14" t="s">
        <v>33</v>
      </c>
      <c r="AX434" s="14" t="s">
        <v>72</v>
      </c>
      <c r="AY434" s="220" t="s">
        <v>152</v>
      </c>
    </row>
    <row r="435" spans="1:65" s="14" customFormat="1">
      <c r="B435" s="210"/>
      <c r="C435" s="211"/>
      <c r="D435" s="193" t="s">
        <v>166</v>
      </c>
      <c r="E435" s="212" t="s">
        <v>19</v>
      </c>
      <c r="F435" s="213" t="s">
        <v>1168</v>
      </c>
      <c r="G435" s="211"/>
      <c r="H435" s="214">
        <v>34.770000000000003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166</v>
      </c>
      <c r="AU435" s="220" t="s">
        <v>81</v>
      </c>
      <c r="AV435" s="14" t="s">
        <v>81</v>
      </c>
      <c r="AW435" s="14" t="s">
        <v>33</v>
      </c>
      <c r="AX435" s="14" t="s">
        <v>72</v>
      </c>
      <c r="AY435" s="220" t="s">
        <v>152</v>
      </c>
    </row>
    <row r="436" spans="1:65" s="15" customFormat="1">
      <c r="B436" s="221"/>
      <c r="C436" s="222"/>
      <c r="D436" s="193" t="s">
        <v>166</v>
      </c>
      <c r="E436" s="223" t="s">
        <v>19</v>
      </c>
      <c r="F436" s="224" t="s">
        <v>175</v>
      </c>
      <c r="G436" s="222"/>
      <c r="H436" s="225">
        <v>1352.45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166</v>
      </c>
      <c r="AU436" s="231" t="s">
        <v>81</v>
      </c>
      <c r="AV436" s="15" t="s">
        <v>160</v>
      </c>
      <c r="AW436" s="15" t="s">
        <v>33</v>
      </c>
      <c r="AX436" s="15" t="s">
        <v>79</v>
      </c>
      <c r="AY436" s="231" t="s">
        <v>152</v>
      </c>
    </row>
    <row r="437" spans="1:65" s="2" customFormat="1" ht="16.5" customHeight="1">
      <c r="A437" s="36"/>
      <c r="B437" s="37"/>
      <c r="C437" s="180" t="s">
        <v>616</v>
      </c>
      <c r="D437" s="180" t="s">
        <v>155</v>
      </c>
      <c r="E437" s="181" t="s">
        <v>593</v>
      </c>
      <c r="F437" s="182" t="s">
        <v>594</v>
      </c>
      <c r="G437" s="183" t="s">
        <v>239</v>
      </c>
      <c r="H437" s="184">
        <v>164.04499999999999</v>
      </c>
      <c r="I437" s="185"/>
      <c r="J437" s="186">
        <f>ROUND(I437*H437,2)</f>
        <v>0</v>
      </c>
      <c r="K437" s="182" t="s">
        <v>159</v>
      </c>
      <c r="L437" s="41"/>
      <c r="M437" s="187" t="s">
        <v>19</v>
      </c>
      <c r="N437" s="188" t="s">
        <v>43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336</v>
      </c>
      <c r="AT437" s="191" t="s">
        <v>155</v>
      </c>
      <c r="AU437" s="191" t="s">
        <v>81</v>
      </c>
      <c r="AY437" s="19" t="s">
        <v>152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79</v>
      </c>
      <c r="BK437" s="192">
        <f>ROUND(I437*H437,2)</f>
        <v>0</v>
      </c>
      <c r="BL437" s="19" t="s">
        <v>336</v>
      </c>
      <c r="BM437" s="191" t="s">
        <v>1282</v>
      </c>
    </row>
    <row r="438" spans="1:65" s="2" customFormat="1">
      <c r="A438" s="36"/>
      <c r="B438" s="37"/>
      <c r="C438" s="38"/>
      <c r="D438" s="193" t="s">
        <v>162</v>
      </c>
      <c r="E438" s="38"/>
      <c r="F438" s="194" t="s">
        <v>596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162</v>
      </c>
      <c r="AU438" s="19" t="s">
        <v>81</v>
      </c>
    </row>
    <row r="439" spans="1:65" s="2" customFormat="1">
      <c r="A439" s="36"/>
      <c r="B439" s="37"/>
      <c r="C439" s="38"/>
      <c r="D439" s="198" t="s">
        <v>164</v>
      </c>
      <c r="E439" s="38"/>
      <c r="F439" s="199" t="s">
        <v>597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164</v>
      </c>
      <c r="AU439" s="19" t="s">
        <v>81</v>
      </c>
    </row>
    <row r="440" spans="1:65" s="13" customFormat="1">
      <c r="B440" s="200"/>
      <c r="C440" s="201"/>
      <c r="D440" s="193" t="s">
        <v>166</v>
      </c>
      <c r="E440" s="202" t="s">
        <v>19</v>
      </c>
      <c r="F440" s="203" t="s">
        <v>1283</v>
      </c>
      <c r="G440" s="201"/>
      <c r="H440" s="202" t="s">
        <v>19</v>
      </c>
      <c r="I440" s="204"/>
      <c r="J440" s="201"/>
      <c r="K440" s="201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166</v>
      </c>
      <c r="AU440" s="209" t="s">
        <v>81</v>
      </c>
      <c r="AV440" s="13" t="s">
        <v>79</v>
      </c>
      <c r="AW440" s="13" t="s">
        <v>33</v>
      </c>
      <c r="AX440" s="13" t="s">
        <v>72</v>
      </c>
      <c r="AY440" s="209" t="s">
        <v>152</v>
      </c>
    </row>
    <row r="441" spans="1:65" s="14" customFormat="1">
      <c r="B441" s="210"/>
      <c r="C441" s="211"/>
      <c r="D441" s="193" t="s">
        <v>166</v>
      </c>
      <c r="E441" s="212" t="s">
        <v>19</v>
      </c>
      <c r="F441" s="213" t="s">
        <v>1284</v>
      </c>
      <c r="G441" s="211"/>
      <c r="H441" s="214">
        <v>34.365000000000002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166</v>
      </c>
      <c r="AU441" s="220" t="s">
        <v>81</v>
      </c>
      <c r="AV441" s="14" t="s">
        <v>81</v>
      </c>
      <c r="AW441" s="14" t="s">
        <v>33</v>
      </c>
      <c r="AX441" s="14" t="s">
        <v>72</v>
      </c>
      <c r="AY441" s="220" t="s">
        <v>152</v>
      </c>
    </row>
    <row r="442" spans="1:65" s="14" customFormat="1">
      <c r="B442" s="210"/>
      <c r="C442" s="211"/>
      <c r="D442" s="193" t="s">
        <v>166</v>
      </c>
      <c r="E442" s="212" t="s">
        <v>19</v>
      </c>
      <c r="F442" s="213" t="s">
        <v>1285</v>
      </c>
      <c r="G442" s="211"/>
      <c r="H442" s="214">
        <v>101.73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166</v>
      </c>
      <c r="AU442" s="220" t="s">
        <v>81</v>
      </c>
      <c r="AV442" s="14" t="s">
        <v>81</v>
      </c>
      <c r="AW442" s="14" t="s">
        <v>33</v>
      </c>
      <c r="AX442" s="14" t="s">
        <v>72</v>
      </c>
      <c r="AY442" s="220" t="s">
        <v>152</v>
      </c>
    </row>
    <row r="443" spans="1:65" s="14" customFormat="1">
      <c r="B443" s="210"/>
      <c r="C443" s="211"/>
      <c r="D443" s="193" t="s">
        <v>166</v>
      </c>
      <c r="E443" s="212" t="s">
        <v>19</v>
      </c>
      <c r="F443" s="213" t="s">
        <v>1286</v>
      </c>
      <c r="G443" s="211"/>
      <c r="H443" s="214">
        <v>27.95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166</v>
      </c>
      <c r="AU443" s="220" t="s">
        <v>81</v>
      </c>
      <c r="AV443" s="14" t="s">
        <v>81</v>
      </c>
      <c r="AW443" s="14" t="s">
        <v>33</v>
      </c>
      <c r="AX443" s="14" t="s">
        <v>72</v>
      </c>
      <c r="AY443" s="220" t="s">
        <v>152</v>
      </c>
    </row>
    <row r="444" spans="1:65" s="15" customFormat="1">
      <c r="B444" s="221"/>
      <c r="C444" s="222"/>
      <c r="D444" s="193" t="s">
        <v>166</v>
      </c>
      <c r="E444" s="223" t="s">
        <v>19</v>
      </c>
      <c r="F444" s="224" t="s">
        <v>175</v>
      </c>
      <c r="G444" s="222"/>
      <c r="H444" s="225">
        <v>164.04499999999999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166</v>
      </c>
      <c r="AU444" s="231" t="s">
        <v>81</v>
      </c>
      <c r="AV444" s="15" t="s">
        <v>160</v>
      </c>
      <c r="AW444" s="15" t="s">
        <v>33</v>
      </c>
      <c r="AX444" s="15" t="s">
        <v>79</v>
      </c>
      <c r="AY444" s="231" t="s">
        <v>152</v>
      </c>
    </row>
    <row r="445" spans="1:65" s="2" customFormat="1" ht="16.5" customHeight="1">
      <c r="A445" s="36"/>
      <c r="B445" s="37"/>
      <c r="C445" s="180" t="s">
        <v>622</v>
      </c>
      <c r="D445" s="180" t="s">
        <v>155</v>
      </c>
      <c r="E445" s="181" t="s">
        <v>602</v>
      </c>
      <c r="F445" s="182" t="s">
        <v>603</v>
      </c>
      <c r="G445" s="183" t="s">
        <v>239</v>
      </c>
      <c r="H445" s="184">
        <v>164.04499999999999</v>
      </c>
      <c r="I445" s="185"/>
      <c r="J445" s="186">
        <f>ROUND(I445*H445,2)</f>
        <v>0</v>
      </c>
      <c r="K445" s="182" t="s">
        <v>159</v>
      </c>
      <c r="L445" s="41"/>
      <c r="M445" s="187" t="s">
        <v>19</v>
      </c>
      <c r="N445" s="188" t="s">
        <v>43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336</v>
      </c>
      <c r="AT445" s="191" t="s">
        <v>155</v>
      </c>
      <c r="AU445" s="191" t="s">
        <v>81</v>
      </c>
      <c r="AY445" s="19" t="s">
        <v>152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79</v>
      </c>
      <c r="BK445" s="192">
        <f>ROUND(I445*H445,2)</f>
        <v>0</v>
      </c>
      <c r="BL445" s="19" t="s">
        <v>336</v>
      </c>
      <c r="BM445" s="191" t="s">
        <v>1287</v>
      </c>
    </row>
    <row r="446" spans="1:65" s="2" customFormat="1">
      <c r="A446" s="36"/>
      <c r="B446" s="37"/>
      <c r="C446" s="38"/>
      <c r="D446" s="193" t="s">
        <v>162</v>
      </c>
      <c r="E446" s="38"/>
      <c r="F446" s="194" t="s">
        <v>605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162</v>
      </c>
      <c r="AU446" s="19" t="s">
        <v>81</v>
      </c>
    </row>
    <row r="447" spans="1:65" s="2" customFormat="1">
      <c r="A447" s="36"/>
      <c r="B447" s="37"/>
      <c r="C447" s="38"/>
      <c r="D447" s="198" t="s">
        <v>164</v>
      </c>
      <c r="E447" s="38"/>
      <c r="F447" s="199" t="s">
        <v>606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164</v>
      </c>
      <c r="AU447" s="19" t="s">
        <v>81</v>
      </c>
    </row>
    <row r="448" spans="1:65" s="2" customFormat="1" ht="37.9" customHeight="1">
      <c r="A448" s="36"/>
      <c r="B448" s="37"/>
      <c r="C448" s="180" t="s">
        <v>628</v>
      </c>
      <c r="D448" s="180" t="s">
        <v>155</v>
      </c>
      <c r="E448" s="181" t="s">
        <v>608</v>
      </c>
      <c r="F448" s="182" t="s">
        <v>609</v>
      </c>
      <c r="G448" s="183" t="s">
        <v>239</v>
      </c>
      <c r="H448" s="184">
        <v>164.04499999999999</v>
      </c>
      <c r="I448" s="185"/>
      <c r="J448" s="186">
        <f>ROUND(I448*H448,2)</f>
        <v>0</v>
      </c>
      <c r="K448" s="182" t="s">
        <v>19</v>
      </c>
      <c r="L448" s="41"/>
      <c r="M448" s="187" t="s">
        <v>19</v>
      </c>
      <c r="N448" s="188" t="s">
        <v>43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336</v>
      </c>
      <c r="AT448" s="191" t="s">
        <v>155</v>
      </c>
      <c r="AU448" s="191" t="s">
        <v>81</v>
      </c>
      <c r="AY448" s="19" t="s">
        <v>152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79</v>
      </c>
      <c r="BK448" s="192">
        <f>ROUND(I448*H448,2)</f>
        <v>0</v>
      </c>
      <c r="BL448" s="19" t="s">
        <v>336</v>
      </c>
      <c r="BM448" s="191" t="s">
        <v>1288</v>
      </c>
    </row>
    <row r="449" spans="1:65" s="2" customFormat="1" ht="19.5">
      <c r="A449" s="36"/>
      <c r="B449" s="37"/>
      <c r="C449" s="38"/>
      <c r="D449" s="193" t="s">
        <v>162</v>
      </c>
      <c r="E449" s="38"/>
      <c r="F449" s="194" t="s">
        <v>609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162</v>
      </c>
      <c r="AU449" s="19" t="s">
        <v>81</v>
      </c>
    </row>
    <row r="450" spans="1:65" s="2" customFormat="1" ht="97.5">
      <c r="A450" s="36"/>
      <c r="B450" s="37"/>
      <c r="C450" s="38"/>
      <c r="D450" s="193" t="s">
        <v>228</v>
      </c>
      <c r="E450" s="38"/>
      <c r="F450" s="232" t="s">
        <v>611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228</v>
      </c>
      <c r="AU450" s="19" t="s">
        <v>81</v>
      </c>
    </row>
    <row r="451" spans="1:65" s="13" customFormat="1">
      <c r="B451" s="200"/>
      <c r="C451" s="201"/>
      <c r="D451" s="193" t="s">
        <v>166</v>
      </c>
      <c r="E451" s="202" t="s">
        <v>19</v>
      </c>
      <c r="F451" s="203" t="s">
        <v>1283</v>
      </c>
      <c r="G451" s="201"/>
      <c r="H451" s="202" t="s">
        <v>19</v>
      </c>
      <c r="I451" s="204"/>
      <c r="J451" s="201"/>
      <c r="K451" s="201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166</v>
      </c>
      <c r="AU451" s="209" t="s">
        <v>81</v>
      </c>
      <c r="AV451" s="13" t="s">
        <v>79</v>
      </c>
      <c r="AW451" s="13" t="s">
        <v>33</v>
      </c>
      <c r="AX451" s="13" t="s">
        <v>72</v>
      </c>
      <c r="AY451" s="209" t="s">
        <v>152</v>
      </c>
    </row>
    <row r="452" spans="1:65" s="14" customFormat="1">
      <c r="B452" s="210"/>
      <c r="C452" s="211"/>
      <c r="D452" s="193" t="s">
        <v>166</v>
      </c>
      <c r="E452" s="212" t="s">
        <v>19</v>
      </c>
      <c r="F452" s="213" t="s">
        <v>1284</v>
      </c>
      <c r="G452" s="211"/>
      <c r="H452" s="214">
        <v>34.365000000000002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166</v>
      </c>
      <c r="AU452" s="220" t="s">
        <v>81</v>
      </c>
      <c r="AV452" s="14" t="s">
        <v>81</v>
      </c>
      <c r="AW452" s="14" t="s">
        <v>33</v>
      </c>
      <c r="AX452" s="14" t="s">
        <v>72</v>
      </c>
      <c r="AY452" s="220" t="s">
        <v>152</v>
      </c>
    </row>
    <row r="453" spans="1:65" s="14" customFormat="1">
      <c r="B453" s="210"/>
      <c r="C453" s="211"/>
      <c r="D453" s="193" t="s">
        <v>166</v>
      </c>
      <c r="E453" s="212" t="s">
        <v>19</v>
      </c>
      <c r="F453" s="213" t="s">
        <v>1285</v>
      </c>
      <c r="G453" s="211"/>
      <c r="H453" s="214">
        <v>101.73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166</v>
      </c>
      <c r="AU453" s="220" t="s">
        <v>81</v>
      </c>
      <c r="AV453" s="14" t="s">
        <v>81</v>
      </c>
      <c r="AW453" s="14" t="s">
        <v>33</v>
      </c>
      <c r="AX453" s="14" t="s">
        <v>72</v>
      </c>
      <c r="AY453" s="220" t="s">
        <v>152</v>
      </c>
    </row>
    <row r="454" spans="1:65" s="14" customFormat="1">
      <c r="B454" s="210"/>
      <c r="C454" s="211"/>
      <c r="D454" s="193" t="s">
        <v>166</v>
      </c>
      <c r="E454" s="212" t="s">
        <v>19</v>
      </c>
      <c r="F454" s="213" t="s">
        <v>1286</v>
      </c>
      <c r="G454" s="211"/>
      <c r="H454" s="214">
        <v>27.95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166</v>
      </c>
      <c r="AU454" s="220" t="s">
        <v>81</v>
      </c>
      <c r="AV454" s="14" t="s">
        <v>81</v>
      </c>
      <c r="AW454" s="14" t="s">
        <v>33</v>
      </c>
      <c r="AX454" s="14" t="s">
        <v>72</v>
      </c>
      <c r="AY454" s="220" t="s">
        <v>152</v>
      </c>
    </row>
    <row r="455" spans="1:65" s="15" customFormat="1">
      <c r="B455" s="221"/>
      <c r="C455" s="222"/>
      <c r="D455" s="193" t="s">
        <v>166</v>
      </c>
      <c r="E455" s="223" t="s">
        <v>19</v>
      </c>
      <c r="F455" s="224" t="s">
        <v>175</v>
      </c>
      <c r="G455" s="222"/>
      <c r="H455" s="225">
        <v>164.04499999999999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166</v>
      </c>
      <c r="AU455" s="231" t="s">
        <v>81</v>
      </c>
      <c r="AV455" s="15" t="s">
        <v>160</v>
      </c>
      <c r="AW455" s="15" t="s">
        <v>33</v>
      </c>
      <c r="AX455" s="15" t="s">
        <v>79</v>
      </c>
      <c r="AY455" s="231" t="s">
        <v>152</v>
      </c>
    </row>
    <row r="456" spans="1:65" s="2" customFormat="1" ht="37.9" customHeight="1">
      <c r="A456" s="36"/>
      <c r="B456" s="37"/>
      <c r="C456" s="180" t="s">
        <v>634</v>
      </c>
      <c r="D456" s="180" t="s">
        <v>155</v>
      </c>
      <c r="E456" s="181" t="s">
        <v>613</v>
      </c>
      <c r="F456" s="182" t="s">
        <v>614</v>
      </c>
      <c r="G456" s="183" t="s">
        <v>239</v>
      </c>
      <c r="H456" s="184">
        <v>164.04499999999999</v>
      </c>
      <c r="I456" s="185"/>
      <c r="J456" s="186">
        <f>ROUND(I456*H456,2)</f>
        <v>0</v>
      </c>
      <c r="K456" s="182" t="s">
        <v>19</v>
      </c>
      <c r="L456" s="41"/>
      <c r="M456" s="187" t="s">
        <v>19</v>
      </c>
      <c r="N456" s="188" t="s">
        <v>43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336</v>
      </c>
      <c r="AT456" s="191" t="s">
        <v>155</v>
      </c>
      <c r="AU456" s="191" t="s">
        <v>81</v>
      </c>
      <c r="AY456" s="19" t="s">
        <v>152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79</v>
      </c>
      <c r="BK456" s="192">
        <f>ROUND(I456*H456,2)</f>
        <v>0</v>
      </c>
      <c r="BL456" s="19" t="s">
        <v>336</v>
      </c>
      <c r="BM456" s="191" t="s">
        <v>1289</v>
      </c>
    </row>
    <row r="457" spans="1:65" s="2" customFormat="1" ht="19.5">
      <c r="A457" s="36"/>
      <c r="B457" s="37"/>
      <c r="C457" s="38"/>
      <c r="D457" s="193" t="s">
        <v>162</v>
      </c>
      <c r="E457" s="38"/>
      <c r="F457" s="194" t="s">
        <v>614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162</v>
      </c>
      <c r="AU457" s="19" t="s">
        <v>81</v>
      </c>
    </row>
    <row r="458" spans="1:65" s="13" customFormat="1">
      <c r="B458" s="200"/>
      <c r="C458" s="201"/>
      <c r="D458" s="193" t="s">
        <v>166</v>
      </c>
      <c r="E458" s="202" t="s">
        <v>19</v>
      </c>
      <c r="F458" s="203" t="s">
        <v>1283</v>
      </c>
      <c r="G458" s="201"/>
      <c r="H458" s="202" t="s">
        <v>19</v>
      </c>
      <c r="I458" s="204"/>
      <c r="J458" s="201"/>
      <c r="K458" s="201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166</v>
      </c>
      <c r="AU458" s="209" t="s">
        <v>81</v>
      </c>
      <c r="AV458" s="13" t="s">
        <v>79</v>
      </c>
      <c r="AW458" s="13" t="s">
        <v>33</v>
      </c>
      <c r="AX458" s="13" t="s">
        <v>72</v>
      </c>
      <c r="AY458" s="209" t="s">
        <v>152</v>
      </c>
    </row>
    <row r="459" spans="1:65" s="14" customFormat="1">
      <c r="B459" s="210"/>
      <c r="C459" s="211"/>
      <c r="D459" s="193" t="s">
        <v>166</v>
      </c>
      <c r="E459" s="212" t="s">
        <v>19</v>
      </c>
      <c r="F459" s="213" t="s">
        <v>1284</v>
      </c>
      <c r="G459" s="211"/>
      <c r="H459" s="214">
        <v>34.365000000000002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166</v>
      </c>
      <c r="AU459" s="220" t="s">
        <v>81</v>
      </c>
      <c r="AV459" s="14" t="s">
        <v>81</v>
      </c>
      <c r="AW459" s="14" t="s">
        <v>33</v>
      </c>
      <c r="AX459" s="14" t="s">
        <v>72</v>
      </c>
      <c r="AY459" s="220" t="s">
        <v>152</v>
      </c>
    </row>
    <row r="460" spans="1:65" s="14" customFormat="1">
      <c r="B460" s="210"/>
      <c r="C460" s="211"/>
      <c r="D460" s="193" t="s">
        <v>166</v>
      </c>
      <c r="E460" s="212" t="s">
        <v>19</v>
      </c>
      <c r="F460" s="213" t="s">
        <v>1285</v>
      </c>
      <c r="G460" s="211"/>
      <c r="H460" s="214">
        <v>101.73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166</v>
      </c>
      <c r="AU460" s="220" t="s">
        <v>81</v>
      </c>
      <c r="AV460" s="14" t="s">
        <v>81</v>
      </c>
      <c r="AW460" s="14" t="s">
        <v>33</v>
      </c>
      <c r="AX460" s="14" t="s">
        <v>72</v>
      </c>
      <c r="AY460" s="220" t="s">
        <v>152</v>
      </c>
    </row>
    <row r="461" spans="1:65" s="14" customFormat="1">
      <c r="B461" s="210"/>
      <c r="C461" s="211"/>
      <c r="D461" s="193" t="s">
        <v>166</v>
      </c>
      <c r="E461" s="212" t="s">
        <v>19</v>
      </c>
      <c r="F461" s="213" t="s">
        <v>1286</v>
      </c>
      <c r="G461" s="211"/>
      <c r="H461" s="214">
        <v>27.95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166</v>
      </c>
      <c r="AU461" s="220" t="s">
        <v>81</v>
      </c>
      <c r="AV461" s="14" t="s">
        <v>81</v>
      </c>
      <c r="AW461" s="14" t="s">
        <v>33</v>
      </c>
      <c r="AX461" s="14" t="s">
        <v>72</v>
      </c>
      <c r="AY461" s="220" t="s">
        <v>152</v>
      </c>
    </row>
    <row r="462" spans="1:65" s="15" customFormat="1">
      <c r="B462" s="221"/>
      <c r="C462" s="222"/>
      <c r="D462" s="193" t="s">
        <v>166</v>
      </c>
      <c r="E462" s="223" t="s">
        <v>19</v>
      </c>
      <c r="F462" s="224" t="s">
        <v>175</v>
      </c>
      <c r="G462" s="222"/>
      <c r="H462" s="225">
        <v>164.04499999999999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166</v>
      </c>
      <c r="AU462" s="231" t="s">
        <v>81</v>
      </c>
      <c r="AV462" s="15" t="s">
        <v>160</v>
      </c>
      <c r="AW462" s="15" t="s">
        <v>33</v>
      </c>
      <c r="AX462" s="15" t="s">
        <v>79</v>
      </c>
      <c r="AY462" s="231" t="s">
        <v>152</v>
      </c>
    </row>
    <row r="463" spans="1:65" s="2" customFormat="1" ht="16.5" customHeight="1">
      <c r="A463" s="36"/>
      <c r="B463" s="37"/>
      <c r="C463" s="180" t="s">
        <v>641</v>
      </c>
      <c r="D463" s="180" t="s">
        <v>155</v>
      </c>
      <c r="E463" s="181" t="s">
        <v>617</v>
      </c>
      <c r="F463" s="182" t="s">
        <v>618</v>
      </c>
      <c r="G463" s="183" t="s">
        <v>239</v>
      </c>
      <c r="H463" s="184">
        <v>164.04499999999999</v>
      </c>
      <c r="I463" s="185"/>
      <c r="J463" s="186">
        <f>ROUND(I463*H463,2)</f>
        <v>0</v>
      </c>
      <c r="K463" s="182" t="s">
        <v>159</v>
      </c>
      <c r="L463" s="41"/>
      <c r="M463" s="187" t="s">
        <v>19</v>
      </c>
      <c r="N463" s="188" t="s">
        <v>43</v>
      </c>
      <c r="O463" s="66"/>
      <c r="P463" s="189">
        <f>O463*H463</f>
        <v>0</v>
      </c>
      <c r="Q463" s="189">
        <v>4.0000000000000003E-5</v>
      </c>
      <c r="R463" s="189">
        <f>Q463*H463</f>
        <v>6.5618000000000004E-3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336</v>
      </c>
      <c r="AT463" s="191" t="s">
        <v>155</v>
      </c>
      <c r="AU463" s="191" t="s">
        <v>81</v>
      </c>
      <c r="AY463" s="19" t="s">
        <v>152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79</v>
      </c>
      <c r="BK463" s="192">
        <f>ROUND(I463*H463,2)</f>
        <v>0</v>
      </c>
      <c r="BL463" s="19" t="s">
        <v>336</v>
      </c>
      <c r="BM463" s="191" t="s">
        <v>1290</v>
      </c>
    </row>
    <row r="464" spans="1:65" s="2" customFormat="1" ht="29.25">
      <c r="A464" s="36"/>
      <c r="B464" s="37"/>
      <c r="C464" s="38"/>
      <c r="D464" s="193" t="s">
        <v>162</v>
      </c>
      <c r="E464" s="38"/>
      <c r="F464" s="194" t="s">
        <v>620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162</v>
      </c>
      <c r="AU464" s="19" t="s">
        <v>81</v>
      </c>
    </row>
    <row r="465" spans="1:65" s="2" customFormat="1">
      <c r="A465" s="36"/>
      <c r="B465" s="37"/>
      <c r="C465" s="38"/>
      <c r="D465" s="198" t="s">
        <v>164</v>
      </c>
      <c r="E465" s="38"/>
      <c r="F465" s="199" t="s">
        <v>621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164</v>
      </c>
      <c r="AU465" s="19" t="s">
        <v>81</v>
      </c>
    </row>
    <row r="466" spans="1:65" s="2" customFormat="1" ht="21.75" customHeight="1">
      <c r="A466" s="36"/>
      <c r="B466" s="37"/>
      <c r="C466" s="180" t="s">
        <v>647</v>
      </c>
      <c r="D466" s="180" t="s">
        <v>155</v>
      </c>
      <c r="E466" s="181" t="s">
        <v>623</v>
      </c>
      <c r="F466" s="182" t="s">
        <v>624</v>
      </c>
      <c r="G466" s="183" t="s">
        <v>239</v>
      </c>
      <c r="H466" s="184">
        <v>164.04499999999999</v>
      </c>
      <c r="I466" s="185"/>
      <c r="J466" s="186">
        <f>ROUND(I466*H466,2)</f>
        <v>0</v>
      </c>
      <c r="K466" s="182" t="s">
        <v>159</v>
      </c>
      <c r="L466" s="41"/>
      <c r="M466" s="187" t="s">
        <v>19</v>
      </c>
      <c r="N466" s="188" t="s">
        <v>43</v>
      </c>
      <c r="O466" s="66"/>
      <c r="P466" s="189">
        <f>O466*H466</f>
        <v>0</v>
      </c>
      <c r="Q466" s="189">
        <v>2.0000000000000002E-5</v>
      </c>
      <c r="R466" s="189">
        <f>Q466*H466</f>
        <v>3.2809000000000002E-3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336</v>
      </c>
      <c r="AT466" s="191" t="s">
        <v>155</v>
      </c>
      <c r="AU466" s="191" t="s">
        <v>81</v>
      </c>
      <c r="AY466" s="19" t="s">
        <v>152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79</v>
      </c>
      <c r="BK466" s="192">
        <f>ROUND(I466*H466,2)</f>
        <v>0</v>
      </c>
      <c r="BL466" s="19" t="s">
        <v>336</v>
      </c>
      <c r="BM466" s="191" t="s">
        <v>1291</v>
      </c>
    </row>
    <row r="467" spans="1:65" s="2" customFormat="1" ht="29.25">
      <c r="A467" s="36"/>
      <c r="B467" s="37"/>
      <c r="C467" s="38"/>
      <c r="D467" s="193" t="s">
        <v>162</v>
      </c>
      <c r="E467" s="38"/>
      <c r="F467" s="194" t="s">
        <v>626</v>
      </c>
      <c r="G467" s="38"/>
      <c r="H467" s="38"/>
      <c r="I467" s="195"/>
      <c r="J467" s="38"/>
      <c r="K467" s="38"/>
      <c r="L467" s="41"/>
      <c r="M467" s="196"/>
      <c r="N467" s="19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162</v>
      </c>
      <c r="AU467" s="19" t="s">
        <v>81</v>
      </c>
    </row>
    <row r="468" spans="1:65" s="2" customFormat="1">
      <c r="A468" s="36"/>
      <c r="B468" s="37"/>
      <c r="C468" s="38"/>
      <c r="D468" s="198" t="s">
        <v>164</v>
      </c>
      <c r="E468" s="38"/>
      <c r="F468" s="199" t="s">
        <v>627</v>
      </c>
      <c r="G468" s="38"/>
      <c r="H468" s="38"/>
      <c r="I468" s="195"/>
      <c r="J468" s="38"/>
      <c r="K468" s="38"/>
      <c r="L468" s="41"/>
      <c r="M468" s="196"/>
      <c r="N468" s="19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164</v>
      </c>
      <c r="AU468" s="19" t="s">
        <v>81</v>
      </c>
    </row>
    <row r="469" spans="1:65" s="2" customFormat="1" ht="24.2" customHeight="1">
      <c r="A469" s="36"/>
      <c r="B469" s="37"/>
      <c r="C469" s="180" t="s">
        <v>653</v>
      </c>
      <c r="D469" s="180" t="s">
        <v>155</v>
      </c>
      <c r="E469" s="181" t="s">
        <v>629</v>
      </c>
      <c r="F469" s="182" t="s">
        <v>630</v>
      </c>
      <c r="G469" s="183" t="s">
        <v>158</v>
      </c>
      <c r="H469" s="184">
        <v>84.43</v>
      </c>
      <c r="I469" s="185"/>
      <c r="J469" s="186">
        <f>ROUND(I469*H469,2)</f>
        <v>0</v>
      </c>
      <c r="K469" s="182" t="s">
        <v>159</v>
      </c>
      <c r="L469" s="41"/>
      <c r="M469" s="187" t="s">
        <v>19</v>
      </c>
      <c r="N469" s="188" t="s">
        <v>43</v>
      </c>
      <c r="O469" s="66"/>
      <c r="P469" s="189">
        <f>O469*H469</f>
        <v>0</v>
      </c>
      <c r="Q469" s="189">
        <v>6.9999999999999994E-5</v>
      </c>
      <c r="R469" s="189">
        <f>Q469*H469</f>
        <v>5.9100999999999997E-3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336</v>
      </c>
      <c r="AT469" s="191" t="s">
        <v>155</v>
      </c>
      <c r="AU469" s="191" t="s">
        <v>81</v>
      </c>
      <c r="AY469" s="19" t="s">
        <v>152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79</v>
      </c>
      <c r="BK469" s="192">
        <f>ROUND(I469*H469,2)</f>
        <v>0</v>
      </c>
      <c r="BL469" s="19" t="s">
        <v>336</v>
      </c>
      <c r="BM469" s="191" t="s">
        <v>1292</v>
      </c>
    </row>
    <row r="470" spans="1:65" s="2" customFormat="1" ht="19.5">
      <c r="A470" s="36"/>
      <c r="B470" s="37"/>
      <c r="C470" s="38"/>
      <c r="D470" s="193" t="s">
        <v>162</v>
      </c>
      <c r="E470" s="38"/>
      <c r="F470" s="194" t="s">
        <v>632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162</v>
      </c>
      <c r="AU470" s="19" t="s">
        <v>81</v>
      </c>
    </row>
    <row r="471" spans="1:65" s="2" customFormat="1">
      <c r="A471" s="36"/>
      <c r="B471" s="37"/>
      <c r="C471" s="38"/>
      <c r="D471" s="198" t="s">
        <v>164</v>
      </c>
      <c r="E471" s="38"/>
      <c r="F471" s="199" t="s">
        <v>633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164</v>
      </c>
      <c r="AU471" s="19" t="s">
        <v>81</v>
      </c>
    </row>
    <row r="472" spans="1:65" s="14" customFormat="1">
      <c r="B472" s="210"/>
      <c r="C472" s="211"/>
      <c r="D472" s="193" t="s">
        <v>166</v>
      </c>
      <c r="E472" s="212" t="s">
        <v>19</v>
      </c>
      <c r="F472" s="213" t="s">
        <v>1293</v>
      </c>
      <c r="G472" s="211"/>
      <c r="H472" s="214">
        <v>39.86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166</v>
      </c>
      <c r="AU472" s="220" t="s">
        <v>81</v>
      </c>
      <c r="AV472" s="14" t="s">
        <v>81</v>
      </c>
      <c r="AW472" s="14" t="s">
        <v>33</v>
      </c>
      <c r="AX472" s="14" t="s">
        <v>72</v>
      </c>
      <c r="AY472" s="220" t="s">
        <v>152</v>
      </c>
    </row>
    <row r="473" spans="1:65" s="14" customFormat="1">
      <c r="B473" s="210"/>
      <c r="C473" s="211"/>
      <c r="D473" s="193" t="s">
        <v>166</v>
      </c>
      <c r="E473" s="212" t="s">
        <v>19</v>
      </c>
      <c r="F473" s="213" t="s">
        <v>1167</v>
      </c>
      <c r="G473" s="211"/>
      <c r="H473" s="214">
        <v>9.8000000000000007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166</v>
      </c>
      <c r="AU473" s="220" t="s">
        <v>81</v>
      </c>
      <c r="AV473" s="14" t="s">
        <v>81</v>
      </c>
      <c r="AW473" s="14" t="s">
        <v>33</v>
      </c>
      <c r="AX473" s="14" t="s">
        <v>72</v>
      </c>
      <c r="AY473" s="220" t="s">
        <v>152</v>
      </c>
    </row>
    <row r="474" spans="1:65" s="14" customFormat="1">
      <c r="B474" s="210"/>
      <c r="C474" s="211"/>
      <c r="D474" s="193" t="s">
        <v>166</v>
      </c>
      <c r="E474" s="212" t="s">
        <v>19</v>
      </c>
      <c r="F474" s="213" t="s">
        <v>1168</v>
      </c>
      <c r="G474" s="211"/>
      <c r="H474" s="214">
        <v>34.770000000000003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166</v>
      </c>
      <c r="AU474" s="220" t="s">
        <v>81</v>
      </c>
      <c r="AV474" s="14" t="s">
        <v>81</v>
      </c>
      <c r="AW474" s="14" t="s">
        <v>33</v>
      </c>
      <c r="AX474" s="14" t="s">
        <v>72</v>
      </c>
      <c r="AY474" s="220" t="s">
        <v>152</v>
      </c>
    </row>
    <row r="475" spans="1:65" s="15" customFormat="1">
      <c r="B475" s="221"/>
      <c r="C475" s="222"/>
      <c r="D475" s="193" t="s">
        <v>166</v>
      </c>
      <c r="E475" s="223" t="s">
        <v>19</v>
      </c>
      <c r="F475" s="224" t="s">
        <v>175</v>
      </c>
      <c r="G475" s="222"/>
      <c r="H475" s="225">
        <v>84.43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166</v>
      </c>
      <c r="AU475" s="231" t="s">
        <v>81</v>
      </c>
      <c r="AV475" s="15" t="s">
        <v>160</v>
      </c>
      <c r="AW475" s="15" t="s">
        <v>33</v>
      </c>
      <c r="AX475" s="15" t="s">
        <v>79</v>
      </c>
      <c r="AY475" s="231" t="s">
        <v>152</v>
      </c>
    </row>
    <row r="476" spans="1:65" s="2" customFormat="1" ht="44.25" customHeight="1">
      <c r="A476" s="36"/>
      <c r="B476" s="37"/>
      <c r="C476" s="180" t="s">
        <v>662</v>
      </c>
      <c r="D476" s="180" t="s">
        <v>155</v>
      </c>
      <c r="E476" s="181" t="s">
        <v>1294</v>
      </c>
      <c r="F476" s="182" t="s">
        <v>1295</v>
      </c>
      <c r="G476" s="183" t="s">
        <v>158</v>
      </c>
      <c r="H476" s="184">
        <v>32.22</v>
      </c>
      <c r="I476" s="185"/>
      <c r="J476" s="186">
        <f>ROUND(I476*H476,2)</f>
        <v>0</v>
      </c>
      <c r="K476" s="182" t="s">
        <v>19</v>
      </c>
      <c r="L476" s="41"/>
      <c r="M476" s="187" t="s">
        <v>19</v>
      </c>
      <c r="N476" s="188" t="s">
        <v>43</v>
      </c>
      <c r="O476" s="66"/>
      <c r="P476" s="189">
        <f>O476*H476</f>
        <v>0</v>
      </c>
      <c r="Q476" s="189">
        <v>4.5500000000000002E-3</v>
      </c>
      <c r="R476" s="189">
        <f>Q476*H476</f>
        <v>0.14660100000000001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336</v>
      </c>
      <c r="AT476" s="191" t="s">
        <v>155</v>
      </c>
      <c r="AU476" s="191" t="s">
        <v>81</v>
      </c>
      <c r="AY476" s="19" t="s">
        <v>152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79</v>
      </c>
      <c r="BK476" s="192">
        <f>ROUND(I476*H476,2)</f>
        <v>0</v>
      </c>
      <c r="BL476" s="19" t="s">
        <v>336</v>
      </c>
      <c r="BM476" s="191" t="s">
        <v>1296</v>
      </c>
    </row>
    <row r="477" spans="1:65" s="2" customFormat="1" ht="29.25">
      <c r="A477" s="36"/>
      <c r="B477" s="37"/>
      <c r="C477" s="38"/>
      <c r="D477" s="193" t="s">
        <v>162</v>
      </c>
      <c r="E477" s="38"/>
      <c r="F477" s="194" t="s">
        <v>1295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162</v>
      </c>
      <c r="AU477" s="19" t="s">
        <v>81</v>
      </c>
    </row>
    <row r="478" spans="1:65" s="2" customFormat="1" ht="78">
      <c r="A478" s="36"/>
      <c r="B478" s="37"/>
      <c r="C478" s="38"/>
      <c r="D478" s="193" t="s">
        <v>228</v>
      </c>
      <c r="E478" s="38"/>
      <c r="F478" s="232" t="s">
        <v>1297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228</v>
      </c>
      <c r="AU478" s="19" t="s">
        <v>81</v>
      </c>
    </row>
    <row r="479" spans="1:65" s="14" customFormat="1">
      <c r="B479" s="210"/>
      <c r="C479" s="211"/>
      <c r="D479" s="193" t="s">
        <v>166</v>
      </c>
      <c r="E479" s="212" t="s">
        <v>19</v>
      </c>
      <c r="F479" s="213" t="s">
        <v>1165</v>
      </c>
      <c r="G479" s="211"/>
      <c r="H479" s="214">
        <v>32.22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166</v>
      </c>
      <c r="AU479" s="220" t="s">
        <v>81</v>
      </c>
      <c r="AV479" s="14" t="s">
        <v>81</v>
      </c>
      <c r="AW479" s="14" t="s">
        <v>33</v>
      </c>
      <c r="AX479" s="14" t="s">
        <v>79</v>
      </c>
      <c r="AY479" s="220" t="s">
        <v>152</v>
      </c>
    </row>
    <row r="480" spans="1:65" s="2" customFormat="1" ht="37.9" customHeight="1">
      <c r="A480" s="36"/>
      <c r="B480" s="37"/>
      <c r="C480" s="180" t="s">
        <v>668</v>
      </c>
      <c r="D480" s="180" t="s">
        <v>155</v>
      </c>
      <c r="E480" s="181" t="s">
        <v>635</v>
      </c>
      <c r="F480" s="182" t="s">
        <v>636</v>
      </c>
      <c r="G480" s="183" t="s">
        <v>158</v>
      </c>
      <c r="H480" s="184">
        <v>1232.8</v>
      </c>
      <c r="I480" s="185"/>
      <c r="J480" s="186">
        <f>ROUND(I480*H480,2)</f>
        <v>0</v>
      </c>
      <c r="K480" s="182" t="s">
        <v>159</v>
      </c>
      <c r="L480" s="41"/>
      <c r="M480" s="187" t="s">
        <v>19</v>
      </c>
      <c r="N480" s="188" t="s">
        <v>43</v>
      </c>
      <c r="O480" s="66"/>
      <c r="P480" s="189">
        <f>O480*H480</f>
        <v>0</v>
      </c>
      <c r="Q480" s="189">
        <v>4.4999999999999997E-3</v>
      </c>
      <c r="R480" s="189">
        <f>Q480*H480</f>
        <v>5.5475999999999992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336</v>
      </c>
      <c r="AT480" s="191" t="s">
        <v>155</v>
      </c>
      <c r="AU480" s="191" t="s">
        <v>81</v>
      </c>
      <c r="AY480" s="19" t="s">
        <v>152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79</v>
      </c>
      <c r="BK480" s="192">
        <f>ROUND(I480*H480,2)</f>
        <v>0</v>
      </c>
      <c r="BL480" s="19" t="s">
        <v>336</v>
      </c>
      <c r="BM480" s="191" t="s">
        <v>1298</v>
      </c>
    </row>
    <row r="481" spans="1:65" s="2" customFormat="1" ht="19.5">
      <c r="A481" s="36"/>
      <c r="B481" s="37"/>
      <c r="C481" s="38"/>
      <c r="D481" s="193" t="s">
        <v>162</v>
      </c>
      <c r="E481" s="38"/>
      <c r="F481" s="194" t="s">
        <v>636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162</v>
      </c>
      <c r="AU481" s="19" t="s">
        <v>81</v>
      </c>
    </row>
    <row r="482" spans="1:65" s="2" customFormat="1">
      <c r="A482" s="36"/>
      <c r="B482" s="37"/>
      <c r="C482" s="38"/>
      <c r="D482" s="198" t="s">
        <v>164</v>
      </c>
      <c r="E482" s="38"/>
      <c r="F482" s="199" t="s">
        <v>638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164</v>
      </c>
      <c r="AU482" s="19" t="s">
        <v>81</v>
      </c>
    </row>
    <row r="483" spans="1:65" s="2" customFormat="1" ht="107.25">
      <c r="A483" s="36"/>
      <c r="B483" s="37"/>
      <c r="C483" s="38"/>
      <c r="D483" s="193" t="s">
        <v>228</v>
      </c>
      <c r="E483" s="38"/>
      <c r="F483" s="232" t="s">
        <v>639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228</v>
      </c>
      <c r="AU483" s="19" t="s">
        <v>81</v>
      </c>
    </row>
    <row r="484" spans="1:65" s="14" customFormat="1">
      <c r="B484" s="210"/>
      <c r="C484" s="211"/>
      <c r="D484" s="193" t="s">
        <v>166</v>
      </c>
      <c r="E484" s="212" t="s">
        <v>19</v>
      </c>
      <c r="F484" s="213" t="s">
        <v>1299</v>
      </c>
      <c r="G484" s="211"/>
      <c r="H484" s="214">
        <v>1102.9000000000001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166</v>
      </c>
      <c r="AU484" s="220" t="s">
        <v>81</v>
      </c>
      <c r="AV484" s="14" t="s">
        <v>81</v>
      </c>
      <c r="AW484" s="14" t="s">
        <v>33</v>
      </c>
      <c r="AX484" s="14" t="s">
        <v>72</v>
      </c>
      <c r="AY484" s="220" t="s">
        <v>152</v>
      </c>
    </row>
    <row r="485" spans="1:65" s="14" customFormat="1">
      <c r="B485" s="210"/>
      <c r="C485" s="211"/>
      <c r="D485" s="193" t="s">
        <v>166</v>
      </c>
      <c r="E485" s="212" t="s">
        <v>19</v>
      </c>
      <c r="F485" s="213" t="s">
        <v>1300</v>
      </c>
      <c r="G485" s="211"/>
      <c r="H485" s="214">
        <v>57.4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166</v>
      </c>
      <c r="AU485" s="220" t="s">
        <v>81</v>
      </c>
      <c r="AV485" s="14" t="s">
        <v>81</v>
      </c>
      <c r="AW485" s="14" t="s">
        <v>33</v>
      </c>
      <c r="AX485" s="14" t="s">
        <v>72</v>
      </c>
      <c r="AY485" s="220" t="s">
        <v>152</v>
      </c>
    </row>
    <row r="486" spans="1:65" s="14" customFormat="1">
      <c r="B486" s="210"/>
      <c r="C486" s="211"/>
      <c r="D486" s="193" t="s">
        <v>166</v>
      </c>
      <c r="E486" s="212" t="s">
        <v>19</v>
      </c>
      <c r="F486" s="213" t="s">
        <v>1280</v>
      </c>
      <c r="G486" s="211"/>
      <c r="H486" s="214">
        <v>72.5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166</v>
      </c>
      <c r="AU486" s="220" t="s">
        <v>81</v>
      </c>
      <c r="AV486" s="14" t="s">
        <v>81</v>
      </c>
      <c r="AW486" s="14" t="s">
        <v>33</v>
      </c>
      <c r="AX486" s="14" t="s">
        <v>72</v>
      </c>
      <c r="AY486" s="220" t="s">
        <v>152</v>
      </c>
    </row>
    <row r="487" spans="1:65" s="15" customFormat="1">
      <c r="B487" s="221"/>
      <c r="C487" s="222"/>
      <c r="D487" s="193" t="s">
        <v>166</v>
      </c>
      <c r="E487" s="223" t="s">
        <v>19</v>
      </c>
      <c r="F487" s="224" t="s">
        <v>175</v>
      </c>
      <c r="G487" s="222"/>
      <c r="H487" s="225">
        <v>1232.8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166</v>
      </c>
      <c r="AU487" s="231" t="s">
        <v>81</v>
      </c>
      <c r="AV487" s="15" t="s">
        <v>160</v>
      </c>
      <c r="AW487" s="15" t="s">
        <v>33</v>
      </c>
      <c r="AX487" s="15" t="s">
        <v>79</v>
      </c>
      <c r="AY487" s="231" t="s">
        <v>152</v>
      </c>
    </row>
    <row r="488" spans="1:65" s="2" customFormat="1" ht="33" customHeight="1">
      <c r="A488" s="36"/>
      <c r="B488" s="37"/>
      <c r="C488" s="180" t="s">
        <v>673</v>
      </c>
      <c r="D488" s="180" t="s">
        <v>155</v>
      </c>
      <c r="E488" s="181" t="s">
        <v>642</v>
      </c>
      <c r="F488" s="182" t="s">
        <v>643</v>
      </c>
      <c r="G488" s="183" t="s">
        <v>239</v>
      </c>
      <c r="H488" s="184">
        <v>164.04499999999999</v>
      </c>
      <c r="I488" s="185"/>
      <c r="J488" s="186">
        <f>ROUND(I488*H488,2)</f>
        <v>0</v>
      </c>
      <c r="K488" s="182" t="s">
        <v>159</v>
      </c>
      <c r="L488" s="41"/>
      <c r="M488" s="187" t="s">
        <v>19</v>
      </c>
      <c r="N488" s="188" t="s">
        <v>43</v>
      </c>
      <c r="O488" s="66"/>
      <c r="P488" s="189">
        <f>O488*H488</f>
        <v>0</v>
      </c>
      <c r="Q488" s="189">
        <v>2.2499999999999998E-3</v>
      </c>
      <c r="R488" s="189">
        <f>Q488*H488</f>
        <v>0.36910124999999994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336</v>
      </c>
      <c r="AT488" s="191" t="s">
        <v>155</v>
      </c>
      <c r="AU488" s="191" t="s">
        <v>81</v>
      </c>
      <c r="AY488" s="19" t="s">
        <v>152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79</v>
      </c>
      <c r="BK488" s="192">
        <f>ROUND(I488*H488,2)</f>
        <v>0</v>
      </c>
      <c r="BL488" s="19" t="s">
        <v>336</v>
      </c>
      <c r="BM488" s="191" t="s">
        <v>1301</v>
      </c>
    </row>
    <row r="489" spans="1:65" s="2" customFormat="1" ht="29.25">
      <c r="A489" s="36"/>
      <c r="B489" s="37"/>
      <c r="C489" s="38"/>
      <c r="D489" s="193" t="s">
        <v>162</v>
      </c>
      <c r="E489" s="38"/>
      <c r="F489" s="194" t="s">
        <v>645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162</v>
      </c>
      <c r="AU489" s="19" t="s">
        <v>81</v>
      </c>
    </row>
    <row r="490" spans="1:65" s="2" customFormat="1">
      <c r="A490" s="36"/>
      <c r="B490" s="37"/>
      <c r="C490" s="38"/>
      <c r="D490" s="198" t="s">
        <v>164</v>
      </c>
      <c r="E490" s="38"/>
      <c r="F490" s="199" t="s">
        <v>646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164</v>
      </c>
      <c r="AU490" s="19" t="s">
        <v>81</v>
      </c>
    </row>
    <row r="491" spans="1:65" s="13" customFormat="1">
      <c r="B491" s="200"/>
      <c r="C491" s="201"/>
      <c r="D491" s="193" t="s">
        <v>166</v>
      </c>
      <c r="E491" s="202" t="s">
        <v>19</v>
      </c>
      <c r="F491" s="203" t="s">
        <v>1283</v>
      </c>
      <c r="G491" s="201"/>
      <c r="H491" s="202" t="s">
        <v>19</v>
      </c>
      <c r="I491" s="204"/>
      <c r="J491" s="201"/>
      <c r="K491" s="201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166</v>
      </c>
      <c r="AU491" s="209" t="s">
        <v>81</v>
      </c>
      <c r="AV491" s="13" t="s">
        <v>79</v>
      </c>
      <c r="AW491" s="13" t="s">
        <v>33</v>
      </c>
      <c r="AX491" s="13" t="s">
        <v>72</v>
      </c>
      <c r="AY491" s="209" t="s">
        <v>152</v>
      </c>
    </row>
    <row r="492" spans="1:65" s="14" customFormat="1">
      <c r="B492" s="210"/>
      <c r="C492" s="211"/>
      <c r="D492" s="193" t="s">
        <v>166</v>
      </c>
      <c r="E492" s="212" t="s">
        <v>19</v>
      </c>
      <c r="F492" s="213" t="s">
        <v>1284</v>
      </c>
      <c r="G492" s="211"/>
      <c r="H492" s="214">
        <v>34.365000000000002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166</v>
      </c>
      <c r="AU492" s="220" t="s">
        <v>81</v>
      </c>
      <c r="AV492" s="14" t="s">
        <v>81</v>
      </c>
      <c r="AW492" s="14" t="s">
        <v>33</v>
      </c>
      <c r="AX492" s="14" t="s">
        <v>72</v>
      </c>
      <c r="AY492" s="220" t="s">
        <v>152</v>
      </c>
    </row>
    <row r="493" spans="1:65" s="14" customFormat="1">
      <c r="B493" s="210"/>
      <c r="C493" s="211"/>
      <c r="D493" s="193" t="s">
        <v>166</v>
      </c>
      <c r="E493" s="212" t="s">
        <v>19</v>
      </c>
      <c r="F493" s="213" t="s">
        <v>1285</v>
      </c>
      <c r="G493" s="211"/>
      <c r="H493" s="214">
        <v>101.73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166</v>
      </c>
      <c r="AU493" s="220" t="s">
        <v>81</v>
      </c>
      <c r="AV493" s="14" t="s">
        <v>81</v>
      </c>
      <c r="AW493" s="14" t="s">
        <v>33</v>
      </c>
      <c r="AX493" s="14" t="s">
        <v>72</v>
      </c>
      <c r="AY493" s="220" t="s">
        <v>152</v>
      </c>
    </row>
    <row r="494" spans="1:65" s="14" customFormat="1">
      <c r="B494" s="210"/>
      <c r="C494" s="211"/>
      <c r="D494" s="193" t="s">
        <v>166</v>
      </c>
      <c r="E494" s="212" t="s">
        <v>19</v>
      </c>
      <c r="F494" s="213" t="s">
        <v>1286</v>
      </c>
      <c r="G494" s="211"/>
      <c r="H494" s="214">
        <v>27.95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166</v>
      </c>
      <c r="AU494" s="220" t="s">
        <v>81</v>
      </c>
      <c r="AV494" s="14" t="s">
        <v>81</v>
      </c>
      <c r="AW494" s="14" t="s">
        <v>33</v>
      </c>
      <c r="AX494" s="14" t="s">
        <v>72</v>
      </c>
      <c r="AY494" s="220" t="s">
        <v>152</v>
      </c>
    </row>
    <row r="495" spans="1:65" s="15" customFormat="1">
      <c r="B495" s="221"/>
      <c r="C495" s="222"/>
      <c r="D495" s="193" t="s">
        <v>166</v>
      </c>
      <c r="E495" s="223" t="s">
        <v>19</v>
      </c>
      <c r="F495" s="224" t="s">
        <v>175</v>
      </c>
      <c r="G495" s="222"/>
      <c r="H495" s="225">
        <v>164.04499999999999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166</v>
      </c>
      <c r="AU495" s="231" t="s">
        <v>81</v>
      </c>
      <c r="AV495" s="15" t="s">
        <v>160</v>
      </c>
      <c r="AW495" s="15" t="s">
        <v>33</v>
      </c>
      <c r="AX495" s="15" t="s">
        <v>79</v>
      </c>
      <c r="AY495" s="231" t="s">
        <v>152</v>
      </c>
    </row>
    <row r="496" spans="1:65" s="2" customFormat="1" ht="24.2" customHeight="1">
      <c r="A496" s="36"/>
      <c r="B496" s="37"/>
      <c r="C496" s="180" t="s">
        <v>682</v>
      </c>
      <c r="D496" s="180" t="s">
        <v>155</v>
      </c>
      <c r="E496" s="181" t="s">
        <v>648</v>
      </c>
      <c r="F496" s="182" t="s">
        <v>649</v>
      </c>
      <c r="G496" s="183" t="s">
        <v>239</v>
      </c>
      <c r="H496" s="184">
        <v>164.04499999999999</v>
      </c>
      <c r="I496" s="185"/>
      <c r="J496" s="186">
        <f>ROUND(I496*H496,2)</f>
        <v>0</v>
      </c>
      <c r="K496" s="182" t="s">
        <v>159</v>
      </c>
      <c r="L496" s="41"/>
      <c r="M496" s="187" t="s">
        <v>19</v>
      </c>
      <c r="N496" s="188" t="s">
        <v>43</v>
      </c>
      <c r="O496" s="66"/>
      <c r="P496" s="189">
        <f>O496*H496</f>
        <v>0</v>
      </c>
      <c r="Q496" s="189">
        <v>2.3E-3</v>
      </c>
      <c r="R496" s="189">
        <f>Q496*H496</f>
        <v>0.37730349999999996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336</v>
      </c>
      <c r="AT496" s="191" t="s">
        <v>155</v>
      </c>
      <c r="AU496" s="191" t="s">
        <v>81</v>
      </c>
      <c r="AY496" s="19" t="s">
        <v>152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79</v>
      </c>
      <c r="BK496" s="192">
        <f>ROUND(I496*H496,2)</f>
        <v>0</v>
      </c>
      <c r="BL496" s="19" t="s">
        <v>336</v>
      </c>
      <c r="BM496" s="191" t="s">
        <v>1302</v>
      </c>
    </row>
    <row r="497" spans="1:65" s="2" customFormat="1" ht="19.5">
      <c r="A497" s="36"/>
      <c r="B497" s="37"/>
      <c r="C497" s="38"/>
      <c r="D497" s="193" t="s">
        <v>162</v>
      </c>
      <c r="E497" s="38"/>
      <c r="F497" s="194" t="s">
        <v>651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162</v>
      </c>
      <c r="AU497" s="19" t="s">
        <v>81</v>
      </c>
    </row>
    <row r="498" spans="1:65" s="2" customFormat="1">
      <c r="A498" s="36"/>
      <c r="B498" s="37"/>
      <c r="C498" s="38"/>
      <c r="D498" s="198" t="s">
        <v>164</v>
      </c>
      <c r="E498" s="38"/>
      <c r="F498" s="199" t="s">
        <v>652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164</v>
      </c>
      <c r="AU498" s="19" t="s">
        <v>81</v>
      </c>
    </row>
    <row r="499" spans="1:65" s="13" customFormat="1">
      <c r="B499" s="200"/>
      <c r="C499" s="201"/>
      <c r="D499" s="193" t="s">
        <v>166</v>
      </c>
      <c r="E499" s="202" t="s">
        <v>19</v>
      </c>
      <c r="F499" s="203" t="s">
        <v>1283</v>
      </c>
      <c r="G499" s="201"/>
      <c r="H499" s="202" t="s">
        <v>19</v>
      </c>
      <c r="I499" s="204"/>
      <c r="J499" s="201"/>
      <c r="K499" s="201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166</v>
      </c>
      <c r="AU499" s="209" t="s">
        <v>81</v>
      </c>
      <c r="AV499" s="13" t="s">
        <v>79</v>
      </c>
      <c r="AW499" s="13" t="s">
        <v>33</v>
      </c>
      <c r="AX499" s="13" t="s">
        <v>72</v>
      </c>
      <c r="AY499" s="209" t="s">
        <v>152</v>
      </c>
    </row>
    <row r="500" spans="1:65" s="14" customFormat="1">
      <c r="B500" s="210"/>
      <c r="C500" s="211"/>
      <c r="D500" s="193" t="s">
        <v>166</v>
      </c>
      <c r="E500" s="212" t="s">
        <v>19</v>
      </c>
      <c r="F500" s="213" t="s">
        <v>1284</v>
      </c>
      <c r="G500" s="211"/>
      <c r="H500" s="214">
        <v>34.365000000000002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166</v>
      </c>
      <c r="AU500" s="220" t="s">
        <v>81</v>
      </c>
      <c r="AV500" s="14" t="s">
        <v>81</v>
      </c>
      <c r="AW500" s="14" t="s">
        <v>33</v>
      </c>
      <c r="AX500" s="14" t="s">
        <v>72</v>
      </c>
      <c r="AY500" s="220" t="s">
        <v>152</v>
      </c>
    </row>
    <row r="501" spans="1:65" s="14" customFormat="1">
      <c r="B501" s="210"/>
      <c r="C501" s="211"/>
      <c r="D501" s="193" t="s">
        <v>166</v>
      </c>
      <c r="E501" s="212" t="s">
        <v>19</v>
      </c>
      <c r="F501" s="213" t="s">
        <v>1285</v>
      </c>
      <c r="G501" s="211"/>
      <c r="H501" s="214">
        <v>101.73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166</v>
      </c>
      <c r="AU501" s="220" t="s">
        <v>81</v>
      </c>
      <c r="AV501" s="14" t="s">
        <v>81</v>
      </c>
      <c r="AW501" s="14" t="s">
        <v>33</v>
      </c>
      <c r="AX501" s="14" t="s">
        <v>72</v>
      </c>
      <c r="AY501" s="220" t="s">
        <v>152</v>
      </c>
    </row>
    <row r="502" spans="1:65" s="14" customFormat="1">
      <c r="B502" s="210"/>
      <c r="C502" s="211"/>
      <c r="D502" s="193" t="s">
        <v>166</v>
      </c>
      <c r="E502" s="212" t="s">
        <v>19</v>
      </c>
      <c r="F502" s="213" t="s">
        <v>1286</v>
      </c>
      <c r="G502" s="211"/>
      <c r="H502" s="214">
        <v>27.95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166</v>
      </c>
      <c r="AU502" s="220" t="s">
        <v>81</v>
      </c>
      <c r="AV502" s="14" t="s">
        <v>81</v>
      </c>
      <c r="AW502" s="14" t="s">
        <v>33</v>
      </c>
      <c r="AX502" s="14" t="s">
        <v>72</v>
      </c>
      <c r="AY502" s="220" t="s">
        <v>152</v>
      </c>
    </row>
    <row r="503" spans="1:65" s="15" customFormat="1">
      <c r="B503" s="221"/>
      <c r="C503" s="222"/>
      <c r="D503" s="193" t="s">
        <v>166</v>
      </c>
      <c r="E503" s="223" t="s">
        <v>19</v>
      </c>
      <c r="F503" s="224" t="s">
        <v>175</v>
      </c>
      <c r="G503" s="222"/>
      <c r="H503" s="225">
        <v>164.04499999999999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166</v>
      </c>
      <c r="AU503" s="231" t="s">
        <v>81</v>
      </c>
      <c r="AV503" s="15" t="s">
        <v>160</v>
      </c>
      <c r="AW503" s="15" t="s">
        <v>33</v>
      </c>
      <c r="AX503" s="15" t="s">
        <v>79</v>
      </c>
      <c r="AY503" s="231" t="s">
        <v>152</v>
      </c>
    </row>
    <row r="504" spans="1:65" s="2" customFormat="1" ht="24.2" customHeight="1">
      <c r="A504" s="36"/>
      <c r="B504" s="37"/>
      <c r="C504" s="180" t="s">
        <v>687</v>
      </c>
      <c r="D504" s="180" t="s">
        <v>155</v>
      </c>
      <c r="E504" s="181" t="s">
        <v>654</v>
      </c>
      <c r="F504" s="182" t="s">
        <v>655</v>
      </c>
      <c r="G504" s="183" t="s">
        <v>158</v>
      </c>
      <c r="H504" s="184">
        <v>559.37</v>
      </c>
      <c r="I504" s="185"/>
      <c r="J504" s="186">
        <f>ROUND(I504*H504,2)</f>
        <v>0</v>
      </c>
      <c r="K504" s="182" t="s">
        <v>159</v>
      </c>
      <c r="L504" s="41"/>
      <c r="M504" s="187" t="s">
        <v>19</v>
      </c>
      <c r="N504" s="188" t="s">
        <v>43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3.0000000000000001E-3</v>
      </c>
      <c r="T504" s="190">
        <f>S504*H504</f>
        <v>1.67811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336</v>
      </c>
      <c r="AT504" s="191" t="s">
        <v>155</v>
      </c>
      <c r="AU504" s="191" t="s">
        <v>81</v>
      </c>
      <c r="AY504" s="19" t="s">
        <v>152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79</v>
      </c>
      <c r="BK504" s="192">
        <f>ROUND(I504*H504,2)</f>
        <v>0</v>
      </c>
      <c r="BL504" s="19" t="s">
        <v>336</v>
      </c>
      <c r="BM504" s="191" t="s">
        <v>1303</v>
      </c>
    </row>
    <row r="505" spans="1:65" s="2" customFormat="1" ht="19.5">
      <c r="A505" s="36"/>
      <c r="B505" s="37"/>
      <c r="C505" s="38"/>
      <c r="D505" s="193" t="s">
        <v>162</v>
      </c>
      <c r="E505" s="38"/>
      <c r="F505" s="194" t="s">
        <v>655</v>
      </c>
      <c r="G505" s="38"/>
      <c r="H505" s="38"/>
      <c r="I505" s="195"/>
      <c r="J505" s="38"/>
      <c r="K505" s="38"/>
      <c r="L505" s="41"/>
      <c r="M505" s="196"/>
      <c r="N505" s="197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162</v>
      </c>
      <c r="AU505" s="19" t="s">
        <v>81</v>
      </c>
    </row>
    <row r="506" spans="1:65" s="2" customFormat="1">
      <c r="A506" s="36"/>
      <c r="B506" s="37"/>
      <c r="C506" s="38"/>
      <c r="D506" s="198" t="s">
        <v>164</v>
      </c>
      <c r="E506" s="38"/>
      <c r="F506" s="199" t="s">
        <v>657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164</v>
      </c>
      <c r="AU506" s="19" t="s">
        <v>81</v>
      </c>
    </row>
    <row r="507" spans="1:65" s="13" customFormat="1">
      <c r="B507" s="200"/>
      <c r="C507" s="201"/>
      <c r="D507" s="193" t="s">
        <v>166</v>
      </c>
      <c r="E507" s="202" t="s">
        <v>19</v>
      </c>
      <c r="F507" s="203" t="s">
        <v>296</v>
      </c>
      <c r="G507" s="201"/>
      <c r="H507" s="202" t="s">
        <v>19</v>
      </c>
      <c r="I507" s="204"/>
      <c r="J507" s="201"/>
      <c r="K507" s="201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166</v>
      </c>
      <c r="AU507" s="209" t="s">
        <v>81</v>
      </c>
      <c r="AV507" s="13" t="s">
        <v>79</v>
      </c>
      <c r="AW507" s="13" t="s">
        <v>33</v>
      </c>
      <c r="AX507" s="13" t="s">
        <v>72</v>
      </c>
      <c r="AY507" s="209" t="s">
        <v>152</v>
      </c>
    </row>
    <row r="508" spans="1:65" s="14" customFormat="1">
      <c r="B508" s="210"/>
      <c r="C508" s="211"/>
      <c r="D508" s="193" t="s">
        <v>166</v>
      </c>
      <c r="E508" s="212" t="s">
        <v>19</v>
      </c>
      <c r="F508" s="213" t="s">
        <v>1304</v>
      </c>
      <c r="G508" s="211"/>
      <c r="H508" s="214">
        <v>164.12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166</v>
      </c>
      <c r="AU508" s="220" t="s">
        <v>81</v>
      </c>
      <c r="AV508" s="14" t="s">
        <v>81</v>
      </c>
      <c r="AW508" s="14" t="s">
        <v>33</v>
      </c>
      <c r="AX508" s="14" t="s">
        <v>72</v>
      </c>
      <c r="AY508" s="220" t="s">
        <v>152</v>
      </c>
    </row>
    <row r="509" spans="1:65" s="13" customFormat="1">
      <c r="B509" s="200"/>
      <c r="C509" s="201"/>
      <c r="D509" s="193" t="s">
        <v>166</v>
      </c>
      <c r="E509" s="202" t="s">
        <v>19</v>
      </c>
      <c r="F509" s="203" t="s">
        <v>281</v>
      </c>
      <c r="G509" s="201"/>
      <c r="H509" s="202" t="s">
        <v>19</v>
      </c>
      <c r="I509" s="204"/>
      <c r="J509" s="201"/>
      <c r="K509" s="201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166</v>
      </c>
      <c r="AU509" s="209" t="s">
        <v>81</v>
      </c>
      <c r="AV509" s="13" t="s">
        <v>79</v>
      </c>
      <c r="AW509" s="13" t="s">
        <v>33</v>
      </c>
      <c r="AX509" s="13" t="s">
        <v>72</v>
      </c>
      <c r="AY509" s="209" t="s">
        <v>152</v>
      </c>
    </row>
    <row r="510" spans="1:65" s="14" customFormat="1">
      <c r="B510" s="210"/>
      <c r="C510" s="211"/>
      <c r="D510" s="193" t="s">
        <v>166</v>
      </c>
      <c r="E510" s="212" t="s">
        <v>19</v>
      </c>
      <c r="F510" s="213" t="s">
        <v>1305</v>
      </c>
      <c r="G510" s="211"/>
      <c r="H510" s="214">
        <v>238.32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166</v>
      </c>
      <c r="AU510" s="220" t="s">
        <v>81</v>
      </c>
      <c r="AV510" s="14" t="s">
        <v>81</v>
      </c>
      <c r="AW510" s="14" t="s">
        <v>33</v>
      </c>
      <c r="AX510" s="14" t="s">
        <v>72</v>
      </c>
      <c r="AY510" s="220" t="s">
        <v>152</v>
      </c>
    </row>
    <row r="511" spans="1:65" s="13" customFormat="1">
      <c r="B511" s="200"/>
      <c r="C511" s="201"/>
      <c r="D511" s="193" t="s">
        <v>166</v>
      </c>
      <c r="E511" s="202" t="s">
        <v>19</v>
      </c>
      <c r="F511" s="203" t="s">
        <v>286</v>
      </c>
      <c r="G511" s="201"/>
      <c r="H511" s="202" t="s">
        <v>19</v>
      </c>
      <c r="I511" s="204"/>
      <c r="J511" s="201"/>
      <c r="K511" s="201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166</v>
      </c>
      <c r="AU511" s="209" t="s">
        <v>81</v>
      </c>
      <c r="AV511" s="13" t="s">
        <v>79</v>
      </c>
      <c r="AW511" s="13" t="s">
        <v>33</v>
      </c>
      <c r="AX511" s="13" t="s">
        <v>72</v>
      </c>
      <c r="AY511" s="209" t="s">
        <v>152</v>
      </c>
    </row>
    <row r="512" spans="1:65" s="14" customFormat="1">
      <c r="B512" s="210"/>
      <c r="C512" s="211"/>
      <c r="D512" s="193" t="s">
        <v>166</v>
      </c>
      <c r="E512" s="212" t="s">
        <v>19</v>
      </c>
      <c r="F512" s="213" t="s">
        <v>1306</v>
      </c>
      <c r="G512" s="211"/>
      <c r="H512" s="214">
        <v>46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166</v>
      </c>
      <c r="AU512" s="220" t="s">
        <v>81</v>
      </c>
      <c r="AV512" s="14" t="s">
        <v>81</v>
      </c>
      <c r="AW512" s="14" t="s">
        <v>33</v>
      </c>
      <c r="AX512" s="14" t="s">
        <v>72</v>
      </c>
      <c r="AY512" s="220" t="s">
        <v>152</v>
      </c>
    </row>
    <row r="513" spans="1:65" s="13" customFormat="1">
      <c r="B513" s="200"/>
      <c r="C513" s="201"/>
      <c r="D513" s="193" t="s">
        <v>166</v>
      </c>
      <c r="E513" s="202" t="s">
        <v>19</v>
      </c>
      <c r="F513" s="203" t="s">
        <v>288</v>
      </c>
      <c r="G513" s="201"/>
      <c r="H513" s="202" t="s">
        <v>19</v>
      </c>
      <c r="I513" s="204"/>
      <c r="J513" s="201"/>
      <c r="K513" s="201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166</v>
      </c>
      <c r="AU513" s="209" t="s">
        <v>81</v>
      </c>
      <c r="AV513" s="13" t="s">
        <v>79</v>
      </c>
      <c r="AW513" s="13" t="s">
        <v>33</v>
      </c>
      <c r="AX513" s="13" t="s">
        <v>72</v>
      </c>
      <c r="AY513" s="209" t="s">
        <v>152</v>
      </c>
    </row>
    <row r="514" spans="1:65" s="14" customFormat="1">
      <c r="B514" s="210"/>
      <c r="C514" s="211"/>
      <c r="D514" s="193" t="s">
        <v>166</v>
      </c>
      <c r="E514" s="212" t="s">
        <v>19</v>
      </c>
      <c r="F514" s="213" t="s">
        <v>660</v>
      </c>
      <c r="G514" s="211"/>
      <c r="H514" s="214">
        <v>11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166</v>
      </c>
      <c r="AU514" s="220" t="s">
        <v>81</v>
      </c>
      <c r="AV514" s="14" t="s">
        <v>81</v>
      </c>
      <c r="AW514" s="14" t="s">
        <v>33</v>
      </c>
      <c r="AX514" s="14" t="s">
        <v>72</v>
      </c>
      <c r="AY514" s="220" t="s">
        <v>152</v>
      </c>
    </row>
    <row r="515" spans="1:65" s="14" customFormat="1">
      <c r="B515" s="210"/>
      <c r="C515" s="211"/>
      <c r="D515" s="193" t="s">
        <v>166</v>
      </c>
      <c r="E515" s="212" t="s">
        <v>19</v>
      </c>
      <c r="F515" s="213" t="s">
        <v>659</v>
      </c>
      <c r="G515" s="211"/>
      <c r="H515" s="214">
        <v>11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166</v>
      </c>
      <c r="AU515" s="220" t="s">
        <v>81</v>
      </c>
      <c r="AV515" s="14" t="s">
        <v>81</v>
      </c>
      <c r="AW515" s="14" t="s">
        <v>33</v>
      </c>
      <c r="AX515" s="14" t="s">
        <v>72</v>
      </c>
      <c r="AY515" s="220" t="s">
        <v>152</v>
      </c>
    </row>
    <row r="516" spans="1:65" s="13" customFormat="1">
      <c r="B516" s="200"/>
      <c r="C516" s="201"/>
      <c r="D516" s="193" t="s">
        <v>166</v>
      </c>
      <c r="E516" s="202" t="s">
        <v>19</v>
      </c>
      <c r="F516" s="203" t="s">
        <v>308</v>
      </c>
      <c r="G516" s="201"/>
      <c r="H516" s="202" t="s">
        <v>19</v>
      </c>
      <c r="I516" s="204"/>
      <c r="J516" s="201"/>
      <c r="K516" s="201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166</v>
      </c>
      <c r="AU516" s="209" t="s">
        <v>81</v>
      </c>
      <c r="AV516" s="13" t="s">
        <v>79</v>
      </c>
      <c r="AW516" s="13" t="s">
        <v>33</v>
      </c>
      <c r="AX516" s="13" t="s">
        <v>72</v>
      </c>
      <c r="AY516" s="209" t="s">
        <v>152</v>
      </c>
    </row>
    <row r="517" spans="1:65" s="14" customFormat="1">
      <c r="B517" s="210"/>
      <c r="C517" s="211"/>
      <c r="D517" s="193" t="s">
        <v>166</v>
      </c>
      <c r="E517" s="212" t="s">
        <v>19</v>
      </c>
      <c r="F517" s="213" t="s">
        <v>1307</v>
      </c>
      <c r="G517" s="211"/>
      <c r="H517" s="214">
        <v>88.93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166</v>
      </c>
      <c r="AU517" s="220" t="s">
        <v>81</v>
      </c>
      <c r="AV517" s="14" t="s">
        <v>81</v>
      </c>
      <c r="AW517" s="14" t="s">
        <v>33</v>
      </c>
      <c r="AX517" s="14" t="s">
        <v>72</v>
      </c>
      <c r="AY517" s="220" t="s">
        <v>152</v>
      </c>
    </row>
    <row r="518" spans="1:65" s="15" customFormat="1">
      <c r="B518" s="221"/>
      <c r="C518" s="222"/>
      <c r="D518" s="193" t="s">
        <v>166</v>
      </c>
      <c r="E518" s="223" t="s">
        <v>19</v>
      </c>
      <c r="F518" s="224" t="s">
        <v>175</v>
      </c>
      <c r="G518" s="222"/>
      <c r="H518" s="225">
        <v>559.37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166</v>
      </c>
      <c r="AU518" s="231" t="s">
        <v>81</v>
      </c>
      <c r="AV518" s="15" t="s">
        <v>160</v>
      </c>
      <c r="AW518" s="15" t="s">
        <v>33</v>
      </c>
      <c r="AX518" s="15" t="s">
        <v>79</v>
      </c>
      <c r="AY518" s="231" t="s">
        <v>152</v>
      </c>
    </row>
    <row r="519" spans="1:65" s="2" customFormat="1" ht="24.2" customHeight="1">
      <c r="A519" s="36"/>
      <c r="B519" s="37"/>
      <c r="C519" s="180" t="s">
        <v>692</v>
      </c>
      <c r="D519" s="180" t="s">
        <v>155</v>
      </c>
      <c r="E519" s="181" t="s">
        <v>663</v>
      </c>
      <c r="F519" s="182" t="s">
        <v>1308</v>
      </c>
      <c r="G519" s="183" t="s">
        <v>158</v>
      </c>
      <c r="H519" s="184">
        <v>1175.4000000000001</v>
      </c>
      <c r="I519" s="185"/>
      <c r="J519" s="186">
        <f>ROUND(I519*H519,2)</f>
        <v>0</v>
      </c>
      <c r="K519" s="182" t="s">
        <v>19</v>
      </c>
      <c r="L519" s="41"/>
      <c r="M519" s="187" t="s">
        <v>19</v>
      </c>
      <c r="N519" s="188" t="s">
        <v>43</v>
      </c>
      <c r="O519" s="66"/>
      <c r="P519" s="189">
        <f>O519*H519</f>
        <v>0</v>
      </c>
      <c r="Q519" s="189">
        <v>6.9999999999999999E-4</v>
      </c>
      <c r="R519" s="189">
        <f>Q519*H519</f>
        <v>0.82278000000000007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336</v>
      </c>
      <c r="AT519" s="191" t="s">
        <v>155</v>
      </c>
      <c r="AU519" s="191" t="s">
        <v>81</v>
      </c>
      <c r="AY519" s="19" t="s">
        <v>152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79</v>
      </c>
      <c r="BK519" s="192">
        <f>ROUND(I519*H519,2)</f>
        <v>0</v>
      </c>
      <c r="BL519" s="19" t="s">
        <v>336</v>
      </c>
      <c r="BM519" s="191" t="s">
        <v>1309</v>
      </c>
    </row>
    <row r="520" spans="1:65" s="2" customFormat="1" ht="19.5">
      <c r="A520" s="36"/>
      <c r="B520" s="37"/>
      <c r="C520" s="38"/>
      <c r="D520" s="193" t="s">
        <v>162</v>
      </c>
      <c r="E520" s="38"/>
      <c r="F520" s="194" t="s">
        <v>664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162</v>
      </c>
      <c r="AU520" s="19" t="s">
        <v>81</v>
      </c>
    </row>
    <row r="521" spans="1:65" s="2" customFormat="1" ht="321.75">
      <c r="A521" s="36"/>
      <c r="B521" s="37"/>
      <c r="C521" s="38"/>
      <c r="D521" s="193" t="s">
        <v>228</v>
      </c>
      <c r="E521" s="38"/>
      <c r="F521" s="232" t="s">
        <v>666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228</v>
      </c>
      <c r="AU521" s="19" t="s">
        <v>81</v>
      </c>
    </row>
    <row r="522" spans="1:65" s="13" customFormat="1">
      <c r="B522" s="200"/>
      <c r="C522" s="201"/>
      <c r="D522" s="193" t="s">
        <v>166</v>
      </c>
      <c r="E522" s="202" t="s">
        <v>19</v>
      </c>
      <c r="F522" s="203" t="s">
        <v>667</v>
      </c>
      <c r="G522" s="201"/>
      <c r="H522" s="202" t="s">
        <v>19</v>
      </c>
      <c r="I522" s="204"/>
      <c r="J522" s="201"/>
      <c r="K522" s="201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166</v>
      </c>
      <c r="AU522" s="209" t="s">
        <v>81</v>
      </c>
      <c r="AV522" s="13" t="s">
        <v>79</v>
      </c>
      <c r="AW522" s="13" t="s">
        <v>33</v>
      </c>
      <c r="AX522" s="13" t="s">
        <v>72</v>
      </c>
      <c r="AY522" s="209" t="s">
        <v>152</v>
      </c>
    </row>
    <row r="523" spans="1:65" s="13" customFormat="1">
      <c r="B523" s="200"/>
      <c r="C523" s="201"/>
      <c r="D523" s="193" t="s">
        <v>166</v>
      </c>
      <c r="E523" s="202" t="s">
        <v>19</v>
      </c>
      <c r="F523" s="203" t="s">
        <v>1181</v>
      </c>
      <c r="G523" s="201"/>
      <c r="H523" s="202" t="s">
        <v>19</v>
      </c>
      <c r="I523" s="204"/>
      <c r="J523" s="201"/>
      <c r="K523" s="201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166</v>
      </c>
      <c r="AU523" s="209" t="s">
        <v>81</v>
      </c>
      <c r="AV523" s="13" t="s">
        <v>79</v>
      </c>
      <c r="AW523" s="13" t="s">
        <v>33</v>
      </c>
      <c r="AX523" s="13" t="s">
        <v>72</v>
      </c>
      <c r="AY523" s="209" t="s">
        <v>152</v>
      </c>
    </row>
    <row r="524" spans="1:65" s="14" customFormat="1">
      <c r="B524" s="210"/>
      <c r="C524" s="211"/>
      <c r="D524" s="193" t="s">
        <v>166</v>
      </c>
      <c r="E524" s="212" t="s">
        <v>19</v>
      </c>
      <c r="F524" s="213" t="s">
        <v>1182</v>
      </c>
      <c r="G524" s="211"/>
      <c r="H524" s="214">
        <v>159.13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166</v>
      </c>
      <c r="AU524" s="220" t="s">
        <v>81</v>
      </c>
      <c r="AV524" s="14" t="s">
        <v>81</v>
      </c>
      <c r="AW524" s="14" t="s">
        <v>33</v>
      </c>
      <c r="AX524" s="14" t="s">
        <v>72</v>
      </c>
      <c r="AY524" s="220" t="s">
        <v>152</v>
      </c>
    </row>
    <row r="525" spans="1:65" s="14" customFormat="1">
      <c r="B525" s="210"/>
      <c r="C525" s="211"/>
      <c r="D525" s="193" t="s">
        <v>166</v>
      </c>
      <c r="E525" s="212" t="s">
        <v>19</v>
      </c>
      <c r="F525" s="213" t="s">
        <v>1183</v>
      </c>
      <c r="G525" s="211"/>
      <c r="H525" s="214">
        <v>223.48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166</v>
      </c>
      <c r="AU525" s="220" t="s">
        <v>81</v>
      </c>
      <c r="AV525" s="14" t="s">
        <v>81</v>
      </c>
      <c r="AW525" s="14" t="s">
        <v>33</v>
      </c>
      <c r="AX525" s="14" t="s">
        <v>72</v>
      </c>
      <c r="AY525" s="220" t="s">
        <v>152</v>
      </c>
    </row>
    <row r="526" spans="1:65" s="14" customFormat="1">
      <c r="B526" s="210"/>
      <c r="C526" s="211"/>
      <c r="D526" s="193" t="s">
        <v>166</v>
      </c>
      <c r="E526" s="212" t="s">
        <v>19</v>
      </c>
      <c r="F526" s="213" t="s">
        <v>1184</v>
      </c>
      <c r="G526" s="211"/>
      <c r="H526" s="214">
        <v>142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166</v>
      </c>
      <c r="AU526" s="220" t="s">
        <v>81</v>
      </c>
      <c r="AV526" s="14" t="s">
        <v>81</v>
      </c>
      <c r="AW526" s="14" t="s">
        <v>33</v>
      </c>
      <c r="AX526" s="14" t="s">
        <v>72</v>
      </c>
      <c r="AY526" s="220" t="s">
        <v>152</v>
      </c>
    </row>
    <row r="527" spans="1:65" s="14" customFormat="1">
      <c r="B527" s="210"/>
      <c r="C527" s="211"/>
      <c r="D527" s="193" t="s">
        <v>166</v>
      </c>
      <c r="E527" s="212" t="s">
        <v>19</v>
      </c>
      <c r="F527" s="213" t="s">
        <v>1185</v>
      </c>
      <c r="G527" s="211"/>
      <c r="H527" s="214">
        <v>202.12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166</v>
      </c>
      <c r="AU527" s="220" t="s">
        <v>81</v>
      </c>
      <c r="AV527" s="14" t="s">
        <v>81</v>
      </c>
      <c r="AW527" s="14" t="s">
        <v>33</v>
      </c>
      <c r="AX527" s="14" t="s">
        <v>72</v>
      </c>
      <c r="AY527" s="220" t="s">
        <v>152</v>
      </c>
    </row>
    <row r="528" spans="1:65" s="14" customFormat="1">
      <c r="B528" s="210"/>
      <c r="C528" s="211"/>
      <c r="D528" s="193" t="s">
        <v>166</v>
      </c>
      <c r="E528" s="212" t="s">
        <v>19</v>
      </c>
      <c r="F528" s="213" t="s">
        <v>1186</v>
      </c>
      <c r="G528" s="211"/>
      <c r="H528" s="214">
        <v>179.77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166</v>
      </c>
      <c r="AU528" s="220" t="s">
        <v>81</v>
      </c>
      <c r="AV528" s="14" t="s">
        <v>81</v>
      </c>
      <c r="AW528" s="14" t="s">
        <v>33</v>
      </c>
      <c r="AX528" s="14" t="s">
        <v>72</v>
      </c>
      <c r="AY528" s="220" t="s">
        <v>152</v>
      </c>
    </row>
    <row r="529" spans="1:65" s="14" customFormat="1">
      <c r="B529" s="210"/>
      <c r="C529" s="211"/>
      <c r="D529" s="193" t="s">
        <v>166</v>
      </c>
      <c r="E529" s="212" t="s">
        <v>19</v>
      </c>
      <c r="F529" s="213" t="s">
        <v>1187</v>
      </c>
      <c r="G529" s="211"/>
      <c r="H529" s="214">
        <v>196.4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166</v>
      </c>
      <c r="AU529" s="220" t="s">
        <v>81</v>
      </c>
      <c r="AV529" s="14" t="s">
        <v>81</v>
      </c>
      <c r="AW529" s="14" t="s">
        <v>33</v>
      </c>
      <c r="AX529" s="14" t="s">
        <v>72</v>
      </c>
      <c r="AY529" s="220" t="s">
        <v>152</v>
      </c>
    </row>
    <row r="530" spans="1:65" s="16" customFormat="1">
      <c r="B530" s="233"/>
      <c r="C530" s="234"/>
      <c r="D530" s="193" t="s">
        <v>166</v>
      </c>
      <c r="E530" s="235" t="s">
        <v>19</v>
      </c>
      <c r="F530" s="236" t="s">
        <v>377</v>
      </c>
      <c r="G530" s="234"/>
      <c r="H530" s="237">
        <v>1102.9000000000001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166</v>
      </c>
      <c r="AU530" s="243" t="s">
        <v>81</v>
      </c>
      <c r="AV530" s="16" t="s">
        <v>153</v>
      </c>
      <c r="AW530" s="16" t="s">
        <v>33</v>
      </c>
      <c r="AX530" s="16" t="s">
        <v>72</v>
      </c>
      <c r="AY530" s="243" t="s">
        <v>152</v>
      </c>
    </row>
    <row r="531" spans="1:65" s="13" customFormat="1">
      <c r="B531" s="200"/>
      <c r="C531" s="201"/>
      <c r="D531" s="193" t="s">
        <v>166</v>
      </c>
      <c r="E531" s="202" t="s">
        <v>19</v>
      </c>
      <c r="F531" s="203" t="s">
        <v>1147</v>
      </c>
      <c r="G531" s="201"/>
      <c r="H531" s="202" t="s">
        <v>19</v>
      </c>
      <c r="I531" s="204"/>
      <c r="J531" s="201"/>
      <c r="K531" s="201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166</v>
      </c>
      <c r="AU531" s="209" t="s">
        <v>81</v>
      </c>
      <c r="AV531" s="13" t="s">
        <v>79</v>
      </c>
      <c r="AW531" s="13" t="s">
        <v>33</v>
      </c>
      <c r="AX531" s="13" t="s">
        <v>72</v>
      </c>
      <c r="AY531" s="209" t="s">
        <v>152</v>
      </c>
    </row>
    <row r="532" spans="1:65" s="14" customFormat="1">
      <c r="B532" s="210"/>
      <c r="C532" s="211"/>
      <c r="D532" s="193" t="s">
        <v>166</v>
      </c>
      <c r="E532" s="212" t="s">
        <v>19</v>
      </c>
      <c r="F532" s="213" t="s">
        <v>1148</v>
      </c>
      <c r="G532" s="211"/>
      <c r="H532" s="214">
        <v>37.340000000000003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166</v>
      </c>
      <c r="AU532" s="220" t="s">
        <v>81</v>
      </c>
      <c r="AV532" s="14" t="s">
        <v>81</v>
      </c>
      <c r="AW532" s="14" t="s">
        <v>33</v>
      </c>
      <c r="AX532" s="14" t="s">
        <v>72</v>
      </c>
      <c r="AY532" s="220" t="s">
        <v>152</v>
      </c>
    </row>
    <row r="533" spans="1:65" s="14" customFormat="1">
      <c r="B533" s="210"/>
      <c r="C533" s="211"/>
      <c r="D533" s="193" t="s">
        <v>166</v>
      </c>
      <c r="E533" s="212" t="s">
        <v>19</v>
      </c>
      <c r="F533" s="213" t="s">
        <v>1149</v>
      </c>
      <c r="G533" s="211"/>
      <c r="H533" s="214">
        <v>35.159999999999997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166</v>
      </c>
      <c r="AU533" s="220" t="s">
        <v>81</v>
      </c>
      <c r="AV533" s="14" t="s">
        <v>81</v>
      </c>
      <c r="AW533" s="14" t="s">
        <v>33</v>
      </c>
      <c r="AX533" s="14" t="s">
        <v>72</v>
      </c>
      <c r="AY533" s="220" t="s">
        <v>152</v>
      </c>
    </row>
    <row r="534" spans="1:65" s="16" customFormat="1">
      <c r="B534" s="233"/>
      <c r="C534" s="234"/>
      <c r="D534" s="193" t="s">
        <v>166</v>
      </c>
      <c r="E534" s="235" t="s">
        <v>19</v>
      </c>
      <c r="F534" s="236" t="s">
        <v>377</v>
      </c>
      <c r="G534" s="234"/>
      <c r="H534" s="237">
        <v>72.5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AT534" s="243" t="s">
        <v>166</v>
      </c>
      <c r="AU534" s="243" t="s">
        <v>81</v>
      </c>
      <c r="AV534" s="16" t="s">
        <v>153</v>
      </c>
      <c r="AW534" s="16" t="s">
        <v>33</v>
      </c>
      <c r="AX534" s="16" t="s">
        <v>72</v>
      </c>
      <c r="AY534" s="243" t="s">
        <v>152</v>
      </c>
    </row>
    <row r="535" spans="1:65" s="15" customFormat="1">
      <c r="B535" s="221"/>
      <c r="C535" s="222"/>
      <c r="D535" s="193" t="s">
        <v>166</v>
      </c>
      <c r="E535" s="223" t="s">
        <v>19</v>
      </c>
      <c r="F535" s="224" t="s">
        <v>175</v>
      </c>
      <c r="G535" s="222"/>
      <c r="H535" s="225">
        <v>1175.4000000000001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166</v>
      </c>
      <c r="AU535" s="231" t="s">
        <v>81</v>
      </c>
      <c r="AV535" s="15" t="s">
        <v>160</v>
      </c>
      <c r="AW535" s="15" t="s">
        <v>33</v>
      </c>
      <c r="AX535" s="15" t="s">
        <v>79</v>
      </c>
      <c r="AY535" s="231" t="s">
        <v>152</v>
      </c>
    </row>
    <row r="536" spans="1:65" s="2" customFormat="1" ht="24.2" customHeight="1">
      <c r="A536" s="36"/>
      <c r="B536" s="37"/>
      <c r="C536" s="180" t="s">
        <v>697</v>
      </c>
      <c r="D536" s="180" t="s">
        <v>155</v>
      </c>
      <c r="E536" s="181" t="s">
        <v>669</v>
      </c>
      <c r="F536" s="182" t="s">
        <v>670</v>
      </c>
      <c r="G536" s="183" t="s">
        <v>158</v>
      </c>
      <c r="H536" s="184">
        <v>57.4</v>
      </c>
      <c r="I536" s="185"/>
      <c r="J536" s="186">
        <f>ROUND(I536*H536,2)</f>
        <v>0</v>
      </c>
      <c r="K536" s="182" t="s">
        <v>19</v>
      </c>
      <c r="L536" s="41"/>
      <c r="M536" s="187" t="s">
        <v>19</v>
      </c>
      <c r="N536" s="188" t="s">
        <v>43</v>
      </c>
      <c r="O536" s="66"/>
      <c r="P536" s="189">
        <f>O536*H536</f>
        <v>0</v>
      </c>
      <c r="Q536" s="189">
        <v>6.9999999999999999E-4</v>
      </c>
      <c r="R536" s="189">
        <f>Q536*H536</f>
        <v>4.018E-2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336</v>
      </c>
      <c r="AT536" s="191" t="s">
        <v>155</v>
      </c>
      <c r="AU536" s="191" t="s">
        <v>81</v>
      </c>
      <c r="AY536" s="19" t="s">
        <v>152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79</v>
      </c>
      <c r="BK536" s="192">
        <f>ROUND(I536*H536,2)</f>
        <v>0</v>
      </c>
      <c r="BL536" s="19" t="s">
        <v>336</v>
      </c>
      <c r="BM536" s="191" t="s">
        <v>1310</v>
      </c>
    </row>
    <row r="537" spans="1:65" s="2" customFormat="1" ht="19.5">
      <c r="A537" s="36"/>
      <c r="B537" s="37"/>
      <c r="C537" s="38"/>
      <c r="D537" s="193" t="s">
        <v>162</v>
      </c>
      <c r="E537" s="38"/>
      <c r="F537" s="194" t="s">
        <v>670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162</v>
      </c>
      <c r="AU537" s="19" t="s">
        <v>81</v>
      </c>
    </row>
    <row r="538" spans="1:65" s="2" customFormat="1" ht="312">
      <c r="A538" s="36"/>
      <c r="B538" s="37"/>
      <c r="C538" s="38"/>
      <c r="D538" s="193" t="s">
        <v>228</v>
      </c>
      <c r="E538" s="38"/>
      <c r="F538" s="232" t="s">
        <v>672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228</v>
      </c>
      <c r="AU538" s="19" t="s">
        <v>81</v>
      </c>
    </row>
    <row r="539" spans="1:65" s="13" customFormat="1">
      <c r="B539" s="200"/>
      <c r="C539" s="201"/>
      <c r="D539" s="193" t="s">
        <v>166</v>
      </c>
      <c r="E539" s="202" t="s">
        <v>19</v>
      </c>
      <c r="F539" s="203" t="s">
        <v>667</v>
      </c>
      <c r="G539" s="201"/>
      <c r="H539" s="202" t="s">
        <v>19</v>
      </c>
      <c r="I539" s="204"/>
      <c r="J539" s="201"/>
      <c r="K539" s="201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166</v>
      </c>
      <c r="AU539" s="209" t="s">
        <v>81</v>
      </c>
      <c r="AV539" s="13" t="s">
        <v>79</v>
      </c>
      <c r="AW539" s="13" t="s">
        <v>33</v>
      </c>
      <c r="AX539" s="13" t="s">
        <v>72</v>
      </c>
      <c r="AY539" s="209" t="s">
        <v>152</v>
      </c>
    </row>
    <row r="540" spans="1:65" s="13" customFormat="1" ht="22.5">
      <c r="B540" s="200"/>
      <c r="C540" s="201"/>
      <c r="D540" s="193" t="s">
        <v>166</v>
      </c>
      <c r="E540" s="202" t="s">
        <v>19</v>
      </c>
      <c r="F540" s="203" t="s">
        <v>1188</v>
      </c>
      <c r="G540" s="201"/>
      <c r="H540" s="202" t="s">
        <v>19</v>
      </c>
      <c r="I540" s="204"/>
      <c r="J540" s="201"/>
      <c r="K540" s="201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166</v>
      </c>
      <c r="AU540" s="209" t="s">
        <v>81</v>
      </c>
      <c r="AV540" s="13" t="s">
        <v>79</v>
      </c>
      <c r="AW540" s="13" t="s">
        <v>33</v>
      </c>
      <c r="AX540" s="13" t="s">
        <v>72</v>
      </c>
      <c r="AY540" s="209" t="s">
        <v>152</v>
      </c>
    </row>
    <row r="541" spans="1:65" s="14" customFormat="1">
      <c r="B541" s="210"/>
      <c r="C541" s="211"/>
      <c r="D541" s="193" t="s">
        <v>166</v>
      </c>
      <c r="E541" s="212" t="s">
        <v>19</v>
      </c>
      <c r="F541" s="213" t="s">
        <v>1189</v>
      </c>
      <c r="G541" s="211"/>
      <c r="H541" s="214">
        <v>7.1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166</v>
      </c>
      <c r="AU541" s="220" t="s">
        <v>81</v>
      </c>
      <c r="AV541" s="14" t="s">
        <v>81</v>
      </c>
      <c r="AW541" s="14" t="s">
        <v>33</v>
      </c>
      <c r="AX541" s="14" t="s">
        <v>72</v>
      </c>
      <c r="AY541" s="220" t="s">
        <v>152</v>
      </c>
    </row>
    <row r="542" spans="1:65" s="14" customFormat="1">
      <c r="B542" s="210"/>
      <c r="C542" s="211"/>
      <c r="D542" s="193" t="s">
        <v>166</v>
      </c>
      <c r="E542" s="212" t="s">
        <v>19</v>
      </c>
      <c r="F542" s="213" t="s">
        <v>1190</v>
      </c>
      <c r="G542" s="211"/>
      <c r="H542" s="214">
        <v>17.5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166</v>
      </c>
      <c r="AU542" s="220" t="s">
        <v>81</v>
      </c>
      <c r="AV542" s="14" t="s">
        <v>81</v>
      </c>
      <c r="AW542" s="14" t="s">
        <v>33</v>
      </c>
      <c r="AX542" s="14" t="s">
        <v>72</v>
      </c>
      <c r="AY542" s="220" t="s">
        <v>152</v>
      </c>
    </row>
    <row r="543" spans="1:65" s="14" customFormat="1">
      <c r="B543" s="210"/>
      <c r="C543" s="211"/>
      <c r="D543" s="193" t="s">
        <v>166</v>
      </c>
      <c r="E543" s="212" t="s">
        <v>19</v>
      </c>
      <c r="F543" s="213" t="s">
        <v>1191</v>
      </c>
      <c r="G543" s="211"/>
      <c r="H543" s="214">
        <v>8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166</v>
      </c>
      <c r="AU543" s="220" t="s">
        <v>81</v>
      </c>
      <c r="AV543" s="14" t="s">
        <v>81</v>
      </c>
      <c r="AW543" s="14" t="s">
        <v>33</v>
      </c>
      <c r="AX543" s="14" t="s">
        <v>72</v>
      </c>
      <c r="AY543" s="220" t="s">
        <v>152</v>
      </c>
    </row>
    <row r="544" spans="1:65" s="14" customFormat="1">
      <c r="B544" s="210"/>
      <c r="C544" s="211"/>
      <c r="D544" s="193" t="s">
        <v>166</v>
      </c>
      <c r="E544" s="212" t="s">
        <v>19</v>
      </c>
      <c r="F544" s="213" t="s">
        <v>1192</v>
      </c>
      <c r="G544" s="211"/>
      <c r="H544" s="214">
        <v>11.8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166</v>
      </c>
      <c r="AU544" s="220" t="s">
        <v>81</v>
      </c>
      <c r="AV544" s="14" t="s">
        <v>81</v>
      </c>
      <c r="AW544" s="14" t="s">
        <v>33</v>
      </c>
      <c r="AX544" s="14" t="s">
        <v>72</v>
      </c>
      <c r="AY544" s="220" t="s">
        <v>152</v>
      </c>
    </row>
    <row r="545" spans="1:65" s="14" customFormat="1">
      <c r="B545" s="210"/>
      <c r="C545" s="211"/>
      <c r="D545" s="193" t="s">
        <v>166</v>
      </c>
      <c r="E545" s="212" t="s">
        <v>19</v>
      </c>
      <c r="F545" s="213" t="s">
        <v>1193</v>
      </c>
      <c r="G545" s="211"/>
      <c r="H545" s="214">
        <v>13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166</v>
      </c>
      <c r="AU545" s="220" t="s">
        <v>81</v>
      </c>
      <c r="AV545" s="14" t="s">
        <v>81</v>
      </c>
      <c r="AW545" s="14" t="s">
        <v>33</v>
      </c>
      <c r="AX545" s="14" t="s">
        <v>72</v>
      </c>
      <c r="AY545" s="220" t="s">
        <v>152</v>
      </c>
    </row>
    <row r="546" spans="1:65" s="15" customFormat="1">
      <c r="B546" s="221"/>
      <c r="C546" s="222"/>
      <c r="D546" s="193" t="s">
        <v>166</v>
      </c>
      <c r="E546" s="223" t="s">
        <v>19</v>
      </c>
      <c r="F546" s="224" t="s">
        <v>175</v>
      </c>
      <c r="G546" s="222"/>
      <c r="H546" s="225">
        <v>57.4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166</v>
      </c>
      <c r="AU546" s="231" t="s">
        <v>81</v>
      </c>
      <c r="AV546" s="15" t="s">
        <v>160</v>
      </c>
      <c r="AW546" s="15" t="s">
        <v>33</v>
      </c>
      <c r="AX546" s="15" t="s">
        <v>79</v>
      </c>
      <c r="AY546" s="231" t="s">
        <v>152</v>
      </c>
    </row>
    <row r="547" spans="1:65" s="2" customFormat="1" ht="33" customHeight="1">
      <c r="A547" s="36"/>
      <c r="B547" s="37"/>
      <c r="C547" s="180" t="s">
        <v>706</v>
      </c>
      <c r="D547" s="180" t="s">
        <v>155</v>
      </c>
      <c r="E547" s="181" t="s">
        <v>1311</v>
      </c>
      <c r="F547" s="182" t="s">
        <v>1312</v>
      </c>
      <c r="G547" s="183" t="s">
        <v>158</v>
      </c>
      <c r="H547" s="184">
        <v>35.22</v>
      </c>
      <c r="I547" s="185"/>
      <c r="J547" s="186">
        <f>ROUND(I547*H547,2)</f>
        <v>0</v>
      </c>
      <c r="K547" s="182" t="s">
        <v>19</v>
      </c>
      <c r="L547" s="41"/>
      <c r="M547" s="187" t="s">
        <v>19</v>
      </c>
      <c r="N547" s="188" t="s">
        <v>43</v>
      </c>
      <c r="O547" s="66"/>
      <c r="P547" s="189">
        <f>O547*H547</f>
        <v>0</v>
      </c>
      <c r="Q547" s="189">
        <v>6.9999999999999999E-4</v>
      </c>
      <c r="R547" s="189">
        <f>Q547*H547</f>
        <v>2.4653999999999999E-2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336</v>
      </c>
      <c r="AT547" s="191" t="s">
        <v>155</v>
      </c>
      <c r="AU547" s="191" t="s">
        <v>81</v>
      </c>
      <c r="AY547" s="19" t="s">
        <v>152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79</v>
      </c>
      <c r="BK547" s="192">
        <f>ROUND(I547*H547,2)</f>
        <v>0</v>
      </c>
      <c r="BL547" s="19" t="s">
        <v>336</v>
      </c>
      <c r="BM547" s="191" t="s">
        <v>1313</v>
      </c>
    </row>
    <row r="548" spans="1:65" s="2" customFormat="1" ht="19.5">
      <c r="A548" s="36"/>
      <c r="B548" s="37"/>
      <c r="C548" s="38"/>
      <c r="D548" s="193" t="s">
        <v>162</v>
      </c>
      <c r="E548" s="38"/>
      <c r="F548" s="194" t="s">
        <v>1314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162</v>
      </c>
      <c r="AU548" s="19" t="s">
        <v>81</v>
      </c>
    </row>
    <row r="549" spans="1:65" s="2" customFormat="1" ht="331.5">
      <c r="A549" s="36"/>
      <c r="B549" s="37"/>
      <c r="C549" s="38"/>
      <c r="D549" s="193" t="s">
        <v>228</v>
      </c>
      <c r="E549" s="38"/>
      <c r="F549" s="232" t="s">
        <v>1315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228</v>
      </c>
      <c r="AU549" s="19" t="s">
        <v>81</v>
      </c>
    </row>
    <row r="550" spans="1:65" s="13" customFormat="1">
      <c r="B550" s="200"/>
      <c r="C550" s="201"/>
      <c r="D550" s="193" t="s">
        <v>166</v>
      </c>
      <c r="E550" s="202" t="s">
        <v>19</v>
      </c>
      <c r="F550" s="203" t="s">
        <v>667</v>
      </c>
      <c r="G550" s="201"/>
      <c r="H550" s="202" t="s">
        <v>19</v>
      </c>
      <c r="I550" s="204"/>
      <c r="J550" s="201"/>
      <c r="K550" s="201"/>
      <c r="L550" s="205"/>
      <c r="M550" s="206"/>
      <c r="N550" s="207"/>
      <c r="O550" s="207"/>
      <c r="P550" s="207"/>
      <c r="Q550" s="207"/>
      <c r="R550" s="207"/>
      <c r="S550" s="207"/>
      <c r="T550" s="208"/>
      <c r="AT550" s="209" t="s">
        <v>166</v>
      </c>
      <c r="AU550" s="209" t="s">
        <v>81</v>
      </c>
      <c r="AV550" s="13" t="s">
        <v>79</v>
      </c>
      <c r="AW550" s="13" t="s">
        <v>33</v>
      </c>
      <c r="AX550" s="13" t="s">
        <v>72</v>
      </c>
      <c r="AY550" s="209" t="s">
        <v>152</v>
      </c>
    </row>
    <row r="551" spans="1:65" s="13" customFormat="1">
      <c r="B551" s="200"/>
      <c r="C551" s="201"/>
      <c r="D551" s="193" t="s">
        <v>166</v>
      </c>
      <c r="E551" s="202" t="s">
        <v>19</v>
      </c>
      <c r="F551" s="203" t="s">
        <v>1090</v>
      </c>
      <c r="G551" s="201"/>
      <c r="H551" s="202" t="s">
        <v>19</v>
      </c>
      <c r="I551" s="204"/>
      <c r="J551" s="201"/>
      <c r="K551" s="201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166</v>
      </c>
      <c r="AU551" s="209" t="s">
        <v>81</v>
      </c>
      <c r="AV551" s="13" t="s">
        <v>79</v>
      </c>
      <c r="AW551" s="13" t="s">
        <v>33</v>
      </c>
      <c r="AX551" s="13" t="s">
        <v>72</v>
      </c>
      <c r="AY551" s="209" t="s">
        <v>152</v>
      </c>
    </row>
    <row r="552" spans="1:65" s="14" customFormat="1">
      <c r="B552" s="210"/>
      <c r="C552" s="211"/>
      <c r="D552" s="193" t="s">
        <v>166</v>
      </c>
      <c r="E552" s="212" t="s">
        <v>19</v>
      </c>
      <c r="F552" s="213" t="s">
        <v>1091</v>
      </c>
      <c r="G552" s="211"/>
      <c r="H552" s="214">
        <v>35.22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166</v>
      </c>
      <c r="AU552" s="220" t="s">
        <v>81</v>
      </c>
      <c r="AV552" s="14" t="s">
        <v>81</v>
      </c>
      <c r="AW552" s="14" t="s">
        <v>33</v>
      </c>
      <c r="AX552" s="14" t="s">
        <v>79</v>
      </c>
      <c r="AY552" s="220" t="s">
        <v>152</v>
      </c>
    </row>
    <row r="553" spans="1:65" s="2" customFormat="1" ht="37.9" customHeight="1">
      <c r="A553" s="36"/>
      <c r="B553" s="37"/>
      <c r="C553" s="180" t="s">
        <v>714</v>
      </c>
      <c r="D553" s="180" t="s">
        <v>155</v>
      </c>
      <c r="E553" s="181" t="s">
        <v>674</v>
      </c>
      <c r="F553" s="182" t="s">
        <v>675</v>
      </c>
      <c r="G553" s="183" t="s">
        <v>158</v>
      </c>
      <c r="H553" s="184">
        <v>84.43</v>
      </c>
      <c r="I553" s="185"/>
      <c r="J553" s="186">
        <f>ROUND(I553*H553,2)</f>
        <v>0</v>
      </c>
      <c r="K553" s="182" t="s">
        <v>19</v>
      </c>
      <c r="L553" s="41"/>
      <c r="M553" s="187" t="s">
        <v>19</v>
      </c>
      <c r="N553" s="188" t="s">
        <v>43</v>
      </c>
      <c r="O553" s="66"/>
      <c r="P553" s="189">
        <f>O553*H553</f>
        <v>0</v>
      </c>
      <c r="Q553" s="189">
        <v>5.9999999999999995E-4</v>
      </c>
      <c r="R553" s="189">
        <f>Q553*H553</f>
        <v>5.0658000000000002E-2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336</v>
      </c>
      <c r="AT553" s="191" t="s">
        <v>155</v>
      </c>
      <c r="AU553" s="191" t="s">
        <v>81</v>
      </c>
      <c r="AY553" s="19" t="s">
        <v>152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79</v>
      </c>
      <c r="BK553" s="192">
        <f>ROUND(I553*H553,2)</f>
        <v>0</v>
      </c>
      <c r="BL553" s="19" t="s">
        <v>336</v>
      </c>
      <c r="BM553" s="191" t="s">
        <v>1316</v>
      </c>
    </row>
    <row r="554" spans="1:65" s="2" customFormat="1" ht="19.5">
      <c r="A554" s="36"/>
      <c r="B554" s="37"/>
      <c r="C554" s="38"/>
      <c r="D554" s="193" t="s">
        <v>162</v>
      </c>
      <c r="E554" s="38"/>
      <c r="F554" s="194" t="s">
        <v>677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162</v>
      </c>
      <c r="AU554" s="19" t="s">
        <v>81</v>
      </c>
    </row>
    <row r="555" spans="1:65" s="2" customFormat="1" ht="253.5">
      <c r="A555" s="36"/>
      <c r="B555" s="37"/>
      <c r="C555" s="38"/>
      <c r="D555" s="193" t="s">
        <v>228</v>
      </c>
      <c r="E555" s="38"/>
      <c r="F555" s="232" t="s">
        <v>1317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228</v>
      </c>
      <c r="AU555" s="19" t="s">
        <v>81</v>
      </c>
    </row>
    <row r="556" spans="1:65" s="13" customFormat="1">
      <c r="B556" s="200"/>
      <c r="C556" s="201"/>
      <c r="D556" s="193" t="s">
        <v>166</v>
      </c>
      <c r="E556" s="202" t="s">
        <v>19</v>
      </c>
      <c r="F556" s="203" t="s">
        <v>679</v>
      </c>
      <c r="G556" s="201"/>
      <c r="H556" s="202" t="s">
        <v>19</v>
      </c>
      <c r="I556" s="204"/>
      <c r="J556" s="201"/>
      <c r="K556" s="201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166</v>
      </c>
      <c r="AU556" s="209" t="s">
        <v>81</v>
      </c>
      <c r="AV556" s="13" t="s">
        <v>79</v>
      </c>
      <c r="AW556" s="13" t="s">
        <v>33</v>
      </c>
      <c r="AX556" s="13" t="s">
        <v>72</v>
      </c>
      <c r="AY556" s="209" t="s">
        <v>152</v>
      </c>
    </row>
    <row r="557" spans="1:65" s="13" customFormat="1">
      <c r="B557" s="200"/>
      <c r="C557" s="201"/>
      <c r="D557" s="193" t="s">
        <v>166</v>
      </c>
      <c r="E557" s="202" t="s">
        <v>19</v>
      </c>
      <c r="F557" s="203" t="s">
        <v>1093</v>
      </c>
      <c r="G557" s="201"/>
      <c r="H557" s="202" t="s">
        <v>19</v>
      </c>
      <c r="I557" s="204"/>
      <c r="J557" s="201"/>
      <c r="K557" s="201"/>
      <c r="L557" s="205"/>
      <c r="M557" s="206"/>
      <c r="N557" s="207"/>
      <c r="O557" s="207"/>
      <c r="P557" s="207"/>
      <c r="Q557" s="207"/>
      <c r="R557" s="207"/>
      <c r="S557" s="207"/>
      <c r="T557" s="208"/>
      <c r="AT557" s="209" t="s">
        <v>166</v>
      </c>
      <c r="AU557" s="209" t="s">
        <v>81</v>
      </c>
      <c r="AV557" s="13" t="s">
        <v>79</v>
      </c>
      <c r="AW557" s="13" t="s">
        <v>33</v>
      </c>
      <c r="AX557" s="13" t="s">
        <v>72</v>
      </c>
      <c r="AY557" s="209" t="s">
        <v>152</v>
      </c>
    </row>
    <row r="558" spans="1:65" s="14" customFormat="1">
      <c r="B558" s="210"/>
      <c r="C558" s="211"/>
      <c r="D558" s="193" t="s">
        <v>166</v>
      </c>
      <c r="E558" s="212" t="s">
        <v>19</v>
      </c>
      <c r="F558" s="213" t="s">
        <v>1150</v>
      </c>
      <c r="G558" s="211"/>
      <c r="H558" s="214">
        <v>39.86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166</v>
      </c>
      <c r="AU558" s="220" t="s">
        <v>81</v>
      </c>
      <c r="AV558" s="14" t="s">
        <v>81</v>
      </c>
      <c r="AW558" s="14" t="s">
        <v>33</v>
      </c>
      <c r="AX558" s="14" t="s">
        <v>72</v>
      </c>
      <c r="AY558" s="220" t="s">
        <v>152</v>
      </c>
    </row>
    <row r="559" spans="1:65" s="13" customFormat="1">
      <c r="B559" s="200"/>
      <c r="C559" s="201"/>
      <c r="D559" s="193" t="s">
        <v>166</v>
      </c>
      <c r="E559" s="202" t="s">
        <v>19</v>
      </c>
      <c r="F559" s="203" t="s">
        <v>1095</v>
      </c>
      <c r="G559" s="201"/>
      <c r="H559" s="202" t="s">
        <v>19</v>
      </c>
      <c r="I559" s="204"/>
      <c r="J559" s="201"/>
      <c r="K559" s="201"/>
      <c r="L559" s="205"/>
      <c r="M559" s="206"/>
      <c r="N559" s="207"/>
      <c r="O559" s="207"/>
      <c r="P559" s="207"/>
      <c r="Q559" s="207"/>
      <c r="R559" s="207"/>
      <c r="S559" s="207"/>
      <c r="T559" s="208"/>
      <c r="AT559" s="209" t="s">
        <v>166</v>
      </c>
      <c r="AU559" s="209" t="s">
        <v>81</v>
      </c>
      <c r="AV559" s="13" t="s">
        <v>79</v>
      </c>
      <c r="AW559" s="13" t="s">
        <v>33</v>
      </c>
      <c r="AX559" s="13" t="s">
        <v>72</v>
      </c>
      <c r="AY559" s="209" t="s">
        <v>152</v>
      </c>
    </row>
    <row r="560" spans="1:65" s="14" customFormat="1">
      <c r="B560" s="210"/>
      <c r="C560" s="211"/>
      <c r="D560" s="193" t="s">
        <v>166</v>
      </c>
      <c r="E560" s="212" t="s">
        <v>19</v>
      </c>
      <c r="F560" s="213" t="s">
        <v>1096</v>
      </c>
      <c r="G560" s="211"/>
      <c r="H560" s="214">
        <v>9.8000000000000007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166</v>
      </c>
      <c r="AU560" s="220" t="s">
        <v>81</v>
      </c>
      <c r="AV560" s="14" t="s">
        <v>81</v>
      </c>
      <c r="AW560" s="14" t="s">
        <v>33</v>
      </c>
      <c r="AX560" s="14" t="s">
        <v>72</v>
      </c>
      <c r="AY560" s="220" t="s">
        <v>152</v>
      </c>
    </row>
    <row r="561" spans="1:65" s="13" customFormat="1">
      <c r="B561" s="200"/>
      <c r="C561" s="201"/>
      <c r="D561" s="193" t="s">
        <v>166</v>
      </c>
      <c r="E561" s="202" t="s">
        <v>19</v>
      </c>
      <c r="F561" s="203" t="s">
        <v>1097</v>
      </c>
      <c r="G561" s="201"/>
      <c r="H561" s="202" t="s">
        <v>19</v>
      </c>
      <c r="I561" s="204"/>
      <c r="J561" s="201"/>
      <c r="K561" s="201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166</v>
      </c>
      <c r="AU561" s="209" t="s">
        <v>81</v>
      </c>
      <c r="AV561" s="13" t="s">
        <v>79</v>
      </c>
      <c r="AW561" s="13" t="s">
        <v>33</v>
      </c>
      <c r="AX561" s="13" t="s">
        <v>72</v>
      </c>
      <c r="AY561" s="209" t="s">
        <v>152</v>
      </c>
    </row>
    <row r="562" spans="1:65" s="14" customFormat="1">
      <c r="B562" s="210"/>
      <c r="C562" s="211"/>
      <c r="D562" s="193" t="s">
        <v>166</v>
      </c>
      <c r="E562" s="212" t="s">
        <v>19</v>
      </c>
      <c r="F562" s="213" t="s">
        <v>1098</v>
      </c>
      <c r="G562" s="211"/>
      <c r="H562" s="214">
        <v>34.770000000000003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166</v>
      </c>
      <c r="AU562" s="220" t="s">
        <v>81</v>
      </c>
      <c r="AV562" s="14" t="s">
        <v>81</v>
      </c>
      <c r="AW562" s="14" t="s">
        <v>33</v>
      </c>
      <c r="AX562" s="14" t="s">
        <v>72</v>
      </c>
      <c r="AY562" s="220" t="s">
        <v>152</v>
      </c>
    </row>
    <row r="563" spans="1:65" s="15" customFormat="1">
      <c r="B563" s="221"/>
      <c r="C563" s="222"/>
      <c r="D563" s="193" t="s">
        <v>166</v>
      </c>
      <c r="E563" s="223" t="s">
        <v>19</v>
      </c>
      <c r="F563" s="224" t="s">
        <v>175</v>
      </c>
      <c r="G563" s="222"/>
      <c r="H563" s="225">
        <v>84.43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166</v>
      </c>
      <c r="AU563" s="231" t="s">
        <v>81</v>
      </c>
      <c r="AV563" s="15" t="s">
        <v>160</v>
      </c>
      <c r="AW563" s="15" t="s">
        <v>33</v>
      </c>
      <c r="AX563" s="15" t="s">
        <v>79</v>
      </c>
      <c r="AY563" s="231" t="s">
        <v>152</v>
      </c>
    </row>
    <row r="564" spans="1:65" s="2" customFormat="1" ht="44.25" customHeight="1">
      <c r="A564" s="36"/>
      <c r="B564" s="37"/>
      <c r="C564" s="180" t="s">
        <v>719</v>
      </c>
      <c r="D564" s="180" t="s">
        <v>155</v>
      </c>
      <c r="E564" s="181" t="s">
        <v>683</v>
      </c>
      <c r="F564" s="182" t="s">
        <v>684</v>
      </c>
      <c r="G564" s="183" t="s">
        <v>239</v>
      </c>
      <c r="H564" s="184">
        <v>164.04499999999999</v>
      </c>
      <c r="I564" s="185"/>
      <c r="J564" s="186">
        <f>ROUND(I564*H564,2)</f>
        <v>0</v>
      </c>
      <c r="K564" s="182" t="s">
        <v>19</v>
      </c>
      <c r="L564" s="41"/>
      <c r="M564" s="187" t="s">
        <v>19</v>
      </c>
      <c r="N564" s="188" t="s">
        <v>43</v>
      </c>
      <c r="O564" s="66"/>
      <c r="P564" s="189">
        <f>O564*H564</f>
        <v>0</v>
      </c>
      <c r="Q564" s="189">
        <v>1.2E-4</v>
      </c>
      <c r="R564" s="189">
        <f>Q564*H564</f>
        <v>1.9685399999999999E-2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336</v>
      </c>
      <c r="AT564" s="191" t="s">
        <v>155</v>
      </c>
      <c r="AU564" s="191" t="s">
        <v>81</v>
      </c>
      <c r="AY564" s="19" t="s">
        <v>152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79</v>
      </c>
      <c r="BK564" s="192">
        <f>ROUND(I564*H564,2)</f>
        <v>0</v>
      </c>
      <c r="BL564" s="19" t="s">
        <v>336</v>
      </c>
      <c r="BM564" s="191" t="s">
        <v>1318</v>
      </c>
    </row>
    <row r="565" spans="1:65" s="2" customFormat="1" ht="29.25">
      <c r="A565" s="36"/>
      <c r="B565" s="37"/>
      <c r="C565" s="38"/>
      <c r="D565" s="193" t="s">
        <v>162</v>
      </c>
      <c r="E565" s="38"/>
      <c r="F565" s="194" t="s">
        <v>684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162</v>
      </c>
      <c r="AU565" s="19" t="s">
        <v>81</v>
      </c>
    </row>
    <row r="566" spans="1:65" s="2" customFormat="1" ht="273">
      <c r="A566" s="36"/>
      <c r="B566" s="37"/>
      <c r="C566" s="38"/>
      <c r="D566" s="193" t="s">
        <v>228</v>
      </c>
      <c r="E566" s="38"/>
      <c r="F566" s="232" t="s">
        <v>686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228</v>
      </c>
      <c r="AU566" s="19" t="s">
        <v>81</v>
      </c>
    </row>
    <row r="567" spans="1:65" s="13" customFormat="1">
      <c r="B567" s="200"/>
      <c r="C567" s="201"/>
      <c r="D567" s="193" t="s">
        <v>166</v>
      </c>
      <c r="E567" s="202" t="s">
        <v>19</v>
      </c>
      <c r="F567" s="203" t="s">
        <v>1283</v>
      </c>
      <c r="G567" s="201"/>
      <c r="H567" s="202" t="s">
        <v>19</v>
      </c>
      <c r="I567" s="204"/>
      <c r="J567" s="201"/>
      <c r="K567" s="201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166</v>
      </c>
      <c r="AU567" s="209" t="s">
        <v>81</v>
      </c>
      <c r="AV567" s="13" t="s">
        <v>79</v>
      </c>
      <c r="AW567" s="13" t="s">
        <v>33</v>
      </c>
      <c r="AX567" s="13" t="s">
        <v>72</v>
      </c>
      <c r="AY567" s="209" t="s">
        <v>152</v>
      </c>
    </row>
    <row r="568" spans="1:65" s="14" customFormat="1">
      <c r="B568" s="210"/>
      <c r="C568" s="211"/>
      <c r="D568" s="193" t="s">
        <v>166</v>
      </c>
      <c r="E568" s="212" t="s">
        <v>19</v>
      </c>
      <c r="F568" s="213" t="s">
        <v>1284</v>
      </c>
      <c r="G568" s="211"/>
      <c r="H568" s="214">
        <v>34.365000000000002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166</v>
      </c>
      <c r="AU568" s="220" t="s">
        <v>81</v>
      </c>
      <c r="AV568" s="14" t="s">
        <v>81</v>
      </c>
      <c r="AW568" s="14" t="s">
        <v>33</v>
      </c>
      <c r="AX568" s="14" t="s">
        <v>72</v>
      </c>
      <c r="AY568" s="220" t="s">
        <v>152</v>
      </c>
    </row>
    <row r="569" spans="1:65" s="14" customFormat="1">
      <c r="B569" s="210"/>
      <c r="C569" s="211"/>
      <c r="D569" s="193" t="s">
        <v>166</v>
      </c>
      <c r="E569" s="212" t="s">
        <v>19</v>
      </c>
      <c r="F569" s="213" t="s">
        <v>1285</v>
      </c>
      <c r="G569" s="211"/>
      <c r="H569" s="214">
        <v>101.73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166</v>
      </c>
      <c r="AU569" s="220" t="s">
        <v>81</v>
      </c>
      <c r="AV569" s="14" t="s">
        <v>81</v>
      </c>
      <c r="AW569" s="14" t="s">
        <v>33</v>
      </c>
      <c r="AX569" s="14" t="s">
        <v>72</v>
      </c>
      <c r="AY569" s="220" t="s">
        <v>152</v>
      </c>
    </row>
    <row r="570" spans="1:65" s="14" customFormat="1">
      <c r="B570" s="210"/>
      <c r="C570" s="211"/>
      <c r="D570" s="193" t="s">
        <v>166</v>
      </c>
      <c r="E570" s="212" t="s">
        <v>19</v>
      </c>
      <c r="F570" s="213" t="s">
        <v>1286</v>
      </c>
      <c r="G570" s="211"/>
      <c r="H570" s="214">
        <v>27.95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166</v>
      </c>
      <c r="AU570" s="220" t="s">
        <v>81</v>
      </c>
      <c r="AV570" s="14" t="s">
        <v>81</v>
      </c>
      <c r="AW570" s="14" t="s">
        <v>33</v>
      </c>
      <c r="AX570" s="14" t="s">
        <v>72</v>
      </c>
      <c r="AY570" s="220" t="s">
        <v>152</v>
      </c>
    </row>
    <row r="571" spans="1:65" s="15" customFormat="1">
      <c r="B571" s="221"/>
      <c r="C571" s="222"/>
      <c r="D571" s="193" t="s">
        <v>166</v>
      </c>
      <c r="E571" s="223" t="s">
        <v>19</v>
      </c>
      <c r="F571" s="224" t="s">
        <v>175</v>
      </c>
      <c r="G571" s="222"/>
      <c r="H571" s="225">
        <v>164.04499999999999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166</v>
      </c>
      <c r="AU571" s="231" t="s">
        <v>81</v>
      </c>
      <c r="AV571" s="15" t="s">
        <v>160</v>
      </c>
      <c r="AW571" s="15" t="s">
        <v>33</v>
      </c>
      <c r="AX571" s="15" t="s">
        <v>79</v>
      </c>
      <c r="AY571" s="231" t="s">
        <v>152</v>
      </c>
    </row>
    <row r="572" spans="1:65" s="2" customFormat="1" ht="44.25" customHeight="1">
      <c r="A572" s="36"/>
      <c r="B572" s="37"/>
      <c r="C572" s="180" t="s">
        <v>724</v>
      </c>
      <c r="D572" s="180" t="s">
        <v>155</v>
      </c>
      <c r="E572" s="181" t="s">
        <v>688</v>
      </c>
      <c r="F572" s="182" t="s">
        <v>689</v>
      </c>
      <c r="G572" s="183" t="s">
        <v>239</v>
      </c>
      <c r="H572" s="184">
        <v>164.04499999999999</v>
      </c>
      <c r="I572" s="185"/>
      <c r="J572" s="186">
        <f>ROUND(I572*H572,2)</f>
        <v>0</v>
      </c>
      <c r="K572" s="182" t="s">
        <v>19</v>
      </c>
      <c r="L572" s="41"/>
      <c r="M572" s="187" t="s">
        <v>19</v>
      </c>
      <c r="N572" s="188" t="s">
        <v>43</v>
      </c>
      <c r="O572" s="66"/>
      <c r="P572" s="189">
        <f>O572*H572</f>
        <v>0</v>
      </c>
      <c r="Q572" s="189">
        <v>8.0000000000000007E-5</v>
      </c>
      <c r="R572" s="189">
        <f>Q572*H572</f>
        <v>1.3123600000000001E-2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336</v>
      </c>
      <c r="AT572" s="191" t="s">
        <v>155</v>
      </c>
      <c r="AU572" s="191" t="s">
        <v>81</v>
      </c>
      <c r="AY572" s="19" t="s">
        <v>152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79</v>
      </c>
      <c r="BK572" s="192">
        <f>ROUND(I572*H572,2)</f>
        <v>0</v>
      </c>
      <c r="BL572" s="19" t="s">
        <v>336</v>
      </c>
      <c r="BM572" s="191" t="s">
        <v>1319</v>
      </c>
    </row>
    <row r="573" spans="1:65" s="2" customFormat="1" ht="29.25">
      <c r="A573" s="36"/>
      <c r="B573" s="37"/>
      <c r="C573" s="38"/>
      <c r="D573" s="193" t="s">
        <v>162</v>
      </c>
      <c r="E573" s="38"/>
      <c r="F573" s="194" t="s">
        <v>689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162</v>
      </c>
      <c r="AU573" s="19" t="s">
        <v>81</v>
      </c>
    </row>
    <row r="574" spans="1:65" s="2" customFormat="1" ht="224.25">
      <c r="A574" s="36"/>
      <c r="B574" s="37"/>
      <c r="C574" s="38"/>
      <c r="D574" s="193" t="s">
        <v>228</v>
      </c>
      <c r="E574" s="38"/>
      <c r="F574" s="232" t="s">
        <v>691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228</v>
      </c>
      <c r="AU574" s="19" t="s">
        <v>81</v>
      </c>
    </row>
    <row r="575" spans="1:65" s="13" customFormat="1">
      <c r="B575" s="200"/>
      <c r="C575" s="201"/>
      <c r="D575" s="193" t="s">
        <v>166</v>
      </c>
      <c r="E575" s="202" t="s">
        <v>19</v>
      </c>
      <c r="F575" s="203" t="s">
        <v>1283</v>
      </c>
      <c r="G575" s="201"/>
      <c r="H575" s="202" t="s">
        <v>19</v>
      </c>
      <c r="I575" s="204"/>
      <c r="J575" s="201"/>
      <c r="K575" s="201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166</v>
      </c>
      <c r="AU575" s="209" t="s">
        <v>81</v>
      </c>
      <c r="AV575" s="13" t="s">
        <v>79</v>
      </c>
      <c r="AW575" s="13" t="s">
        <v>33</v>
      </c>
      <c r="AX575" s="13" t="s">
        <v>72</v>
      </c>
      <c r="AY575" s="209" t="s">
        <v>152</v>
      </c>
    </row>
    <row r="576" spans="1:65" s="14" customFormat="1">
      <c r="B576" s="210"/>
      <c r="C576" s="211"/>
      <c r="D576" s="193" t="s">
        <v>166</v>
      </c>
      <c r="E576" s="212" t="s">
        <v>19</v>
      </c>
      <c r="F576" s="213" t="s">
        <v>1284</v>
      </c>
      <c r="G576" s="211"/>
      <c r="H576" s="214">
        <v>34.365000000000002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166</v>
      </c>
      <c r="AU576" s="220" t="s">
        <v>81</v>
      </c>
      <c r="AV576" s="14" t="s">
        <v>81</v>
      </c>
      <c r="AW576" s="14" t="s">
        <v>33</v>
      </c>
      <c r="AX576" s="14" t="s">
        <v>72</v>
      </c>
      <c r="AY576" s="220" t="s">
        <v>152</v>
      </c>
    </row>
    <row r="577" spans="1:65" s="14" customFormat="1">
      <c r="B577" s="210"/>
      <c r="C577" s="211"/>
      <c r="D577" s="193" t="s">
        <v>166</v>
      </c>
      <c r="E577" s="212" t="s">
        <v>19</v>
      </c>
      <c r="F577" s="213" t="s">
        <v>1285</v>
      </c>
      <c r="G577" s="211"/>
      <c r="H577" s="214">
        <v>101.73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166</v>
      </c>
      <c r="AU577" s="220" t="s">
        <v>81</v>
      </c>
      <c r="AV577" s="14" t="s">
        <v>81</v>
      </c>
      <c r="AW577" s="14" t="s">
        <v>33</v>
      </c>
      <c r="AX577" s="14" t="s">
        <v>72</v>
      </c>
      <c r="AY577" s="220" t="s">
        <v>152</v>
      </c>
    </row>
    <row r="578" spans="1:65" s="14" customFormat="1">
      <c r="B578" s="210"/>
      <c r="C578" s="211"/>
      <c r="D578" s="193" t="s">
        <v>166</v>
      </c>
      <c r="E578" s="212" t="s">
        <v>19</v>
      </c>
      <c r="F578" s="213" t="s">
        <v>1286</v>
      </c>
      <c r="G578" s="211"/>
      <c r="H578" s="214">
        <v>27.95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166</v>
      </c>
      <c r="AU578" s="220" t="s">
        <v>81</v>
      </c>
      <c r="AV578" s="14" t="s">
        <v>81</v>
      </c>
      <c r="AW578" s="14" t="s">
        <v>33</v>
      </c>
      <c r="AX578" s="14" t="s">
        <v>72</v>
      </c>
      <c r="AY578" s="220" t="s">
        <v>152</v>
      </c>
    </row>
    <row r="579" spans="1:65" s="15" customFormat="1">
      <c r="B579" s="221"/>
      <c r="C579" s="222"/>
      <c r="D579" s="193" t="s">
        <v>166</v>
      </c>
      <c r="E579" s="223" t="s">
        <v>19</v>
      </c>
      <c r="F579" s="224" t="s">
        <v>175</v>
      </c>
      <c r="G579" s="222"/>
      <c r="H579" s="225">
        <v>164.04499999999999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166</v>
      </c>
      <c r="AU579" s="231" t="s">
        <v>81</v>
      </c>
      <c r="AV579" s="15" t="s">
        <v>160</v>
      </c>
      <c r="AW579" s="15" t="s">
        <v>33</v>
      </c>
      <c r="AX579" s="15" t="s">
        <v>79</v>
      </c>
      <c r="AY579" s="231" t="s">
        <v>152</v>
      </c>
    </row>
    <row r="580" spans="1:65" s="2" customFormat="1" ht="37.9" customHeight="1">
      <c r="A580" s="36"/>
      <c r="B580" s="37"/>
      <c r="C580" s="180" t="s">
        <v>732</v>
      </c>
      <c r="D580" s="180" t="s">
        <v>155</v>
      </c>
      <c r="E580" s="181" t="s">
        <v>693</v>
      </c>
      <c r="F580" s="182" t="s">
        <v>694</v>
      </c>
      <c r="G580" s="183" t="s">
        <v>239</v>
      </c>
      <c r="H580" s="184">
        <v>164.04499999999999</v>
      </c>
      <c r="I580" s="185"/>
      <c r="J580" s="186">
        <f>ROUND(I580*H580,2)</f>
        <v>0</v>
      </c>
      <c r="K580" s="182" t="s">
        <v>19</v>
      </c>
      <c r="L580" s="41"/>
      <c r="M580" s="187" t="s">
        <v>19</v>
      </c>
      <c r="N580" s="188" t="s">
        <v>43</v>
      </c>
      <c r="O580" s="66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336</v>
      </c>
      <c r="AT580" s="191" t="s">
        <v>155</v>
      </c>
      <c r="AU580" s="191" t="s">
        <v>81</v>
      </c>
      <c r="AY580" s="19" t="s">
        <v>152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79</v>
      </c>
      <c r="BK580" s="192">
        <f>ROUND(I580*H580,2)</f>
        <v>0</v>
      </c>
      <c r="BL580" s="19" t="s">
        <v>336</v>
      </c>
      <c r="BM580" s="191" t="s">
        <v>1320</v>
      </c>
    </row>
    <row r="581" spans="1:65" s="2" customFormat="1" ht="19.5">
      <c r="A581" s="36"/>
      <c r="B581" s="37"/>
      <c r="C581" s="38"/>
      <c r="D581" s="193" t="s">
        <v>162</v>
      </c>
      <c r="E581" s="38"/>
      <c r="F581" s="194" t="s">
        <v>694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162</v>
      </c>
      <c r="AU581" s="19" t="s">
        <v>81</v>
      </c>
    </row>
    <row r="582" spans="1:65" s="13" customFormat="1">
      <c r="B582" s="200"/>
      <c r="C582" s="201"/>
      <c r="D582" s="193" t="s">
        <v>166</v>
      </c>
      <c r="E582" s="202" t="s">
        <v>19</v>
      </c>
      <c r="F582" s="203" t="s">
        <v>696</v>
      </c>
      <c r="G582" s="201"/>
      <c r="H582" s="202" t="s">
        <v>19</v>
      </c>
      <c r="I582" s="204"/>
      <c r="J582" s="201"/>
      <c r="K582" s="201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166</v>
      </c>
      <c r="AU582" s="209" t="s">
        <v>81</v>
      </c>
      <c r="AV582" s="13" t="s">
        <v>79</v>
      </c>
      <c r="AW582" s="13" t="s">
        <v>33</v>
      </c>
      <c r="AX582" s="13" t="s">
        <v>72</v>
      </c>
      <c r="AY582" s="209" t="s">
        <v>152</v>
      </c>
    </row>
    <row r="583" spans="1:65" s="13" customFormat="1">
      <c r="B583" s="200"/>
      <c r="C583" s="201"/>
      <c r="D583" s="193" t="s">
        <v>166</v>
      </c>
      <c r="E583" s="202" t="s">
        <v>19</v>
      </c>
      <c r="F583" s="203" t="s">
        <v>1283</v>
      </c>
      <c r="G583" s="201"/>
      <c r="H583" s="202" t="s">
        <v>19</v>
      </c>
      <c r="I583" s="204"/>
      <c r="J583" s="201"/>
      <c r="K583" s="201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166</v>
      </c>
      <c r="AU583" s="209" t="s">
        <v>81</v>
      </c>
      <c r="AV583" s="13" t="s">
        <v>79</v>
      </c>
      <c r="AW583" s="13" t="s">
        <v>33</v>
      </c>
      <c r="AX583" s="13" t="s">
        <v>72</v>
      </c>
      <c r="AY583" s="209" t="s">
        <v>152</v>
      </c>
    </row>
    <row r="584" spans="1:65" s="14" customFormat="1">
      <c r="B584" s="210"/>
      <c r="C584" s="211"/>
      <c r="D584" s="193" t="s">
        <v>166</v>
      </c>
      <c r="E584" s="212" t="s">
        <v>19</v>
      </c>
      <c r="F584" s="213" t="s">
        <v>1284</v>
      </c>
      <c r="G584" s="211"/>
      <c r="H584" s="214">
        <v>34.365000000000002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166</v>
      </c>
      <c r="AU584" s="220" t="s">
        <v>81</v>
      </c>
      <c r="AV584" s="14" t="s">
        <v>81</v>
      </c>
      <c r="AW584" s="14" t="s">
        <v>33</v>
      </c>
      <c r="AX584" s="14" t="s">
        <v>72</v>
      </c>
      <c r="AY584" s="220" t="s">
        <v>152</v>
      </c>
    </row>
    <row r="585" spans="1:65" s="14" customFormat="1">
      <c r="B585" s="210"/>
      <c r="C585" s="211"/>
      <c r="D585" s="193" t="s">
        <v>166</v>
      </c>
      <c r="E585" s="212" t="s">
        <v>19</v>
      </c>
      <c r="F585" s="213" t="s">
        <v>1285</v>
      </c>
      <c r="G585" s="211"/>
      <c r="H585" s="214">
        <v>101.73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166</v>
      </c>
      <c r="AU585" s="220" t="s">
        <v>81</v>
      </c>
      <c r="AV585" s="14" t="s">
        <v>81</v>
      </c>
      <c r="AW585" s="14" t="s">
        <v>33</v>
      </c>
      <c r="AX585" s="14" t="s">
        <v>72</v>
      </c>
      <c r="AY585" s="220" t="s">
        <v>152</v>
      </c>
    </row>
    <row r="586" spans="1:65" s="14" customFormat="1">
      <c r="B586" s="210"/>
      <c r="C586" s="211"/>
      <c r="D586" s="193" t="s">
        <v>166</v>
      </c>
      <c r="E586" s="212" t="s">
        <v>19</v>
      </c>
      <c r="F586" s="213" t="s">
        <v>1286</v>
      </c>
      <c r="G586" s="211"/>
      <c r="H586" s="214">
        <v>27.95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166</v>
      </c>
      <c r="AU586" s="220" t="s">
        <v>81</v>
      </c>
      <c r="AV586" s="14" t="s">
        <v>81</v>
      </c>
      <c r="AW586" s="14" t="s">
        <v>33</v>
      </c>
      <c r="AX586" s="14" t="s">
        <v>72</v>
      </c>
      <c r="AY586" s="220" t="s">
        <v>152</v>
      </c>
    </row>
    <row r="587" spans="1:65" s="15" customFormat="1">
      <c r="B587" s="221"/>
      <c r="C587" s="222"/>
      <c r="D587" s="193" t="s">
        <v>166</v>
      </c>
      <c r="E587" s="223" t="s">
        <v>19</v>
      </c>
      <c r="F587" s="224" t="s">
        <v>175</v>
      </c>
      <c r="G587" s="222"/>
      <c r="H587" s="225">
        <v>164.04499999999999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166</v>
      </c>
      <c r="AU587" s="231" t="s">
        <v>81</v>
      </c>
      <c r="AV587" s="15" t="s">
        <v>160</v>
      </c>
      <c r="AW587" s="15" t="s">
        <v>33</v>
      </c>
      <c r="AX587" s="15" t="s">
        <v>79</v>
      </c>
      <c r="AY587" s="231" t="s">
        <v>152</v>
      </c>
    </row>
    <row r="588" spans="1:65" s="2" customFormat="1" ht="24.2" customHeight="1">
      <c r="A588" s="36"/>
      <c r="B588" s="37"/>
      <c r="C588" s="180" t="s">
        <v>737</v>
      </c>
      <c r="D588" s="180" t="s">
        <v>155</v>
      </c>
      <c r="E588" s="181" t="s">
        <v>698</v>
      </c>
      <c r="F588" s="182" t="s">
        <v>699</v>
      </c>
      <c r="G588" s="183" t="s">
        <v>700</v>
      </c>
      <c r="H588" s="254"/>
      <c r="I588" s="185"/>
      <c r="J588" s="186">
        <f>ROUND(I588*H588,2)</f>
        <v>0</v>
      </c>
      <c r="K588" s="182" t="s">
        <v>159</v>
      </c>
      <c r="L588" s="41"/>
      <c r="M588" s="187" t="s">
        <v>19</v>
      </c>
      <c r="N588" s="188" t="s">
        <v>43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336</v>
      </c>
      <c r="AT588" s="191" t="s">
        <v>155</v>
      </c>
      <c r="AU588" s="191" t="s">
        <v>81</v>
      </c>
      <c r="AY588" s="19" t="s">
        <v>152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79</v>
      </c>
      <c r="BK588" s="192">
        <f>ROUND(I588*H588,2)</f>
        <v>0</v>
      </c>
      <c r="BL588" s="19" t="s">
        <v>336</v>
      </c>
      <c r="BM588" s="191" t="s">
        <v>1321</v>
      </c>
    </row>
    <row r="589" spans="1:65" s="2" customFormat="1" ht="29.25">
      <c r="A589" s="36"/>
      <c r="B589" s="37"/>
      <c r="C589" s="38"/>
      <c r="D589" s="193" t="s">
        <v>162</v>
      </c>
      <c r="E589" s="38"/>
      <c r="F589" s="194" t="s">
        <v>702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162</v>
      </c>
      <c r="AU589" s="19" t="s">
        <v>81</v>
      </c>
    </row>
    <row r="590" spans="1:65" s="2" customFormat="1">
      <c r="A590" s="36"/>
      <c r="B590" s="37"/>
      <c r="C590" s="38"/>
      <c r="D590" s="198" t="s">
        <v>164</v>
      </c>
      <c r="E590" s="38"/>
      <c r="F590" s="199" t="s">
        <v>703</v>
      </c>
      <c r="G590" s="38"/>
      <c r="H590" s="38"/>
      <c r="I590" s="195"/>
      <c r="J590" s="38"/>
      <c r="K590" s="38"/>
      <c r="L590" s="41"/>
      <c r="M590" s="196"/>
      <c r="N590" s="197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164</v>
      </c>
      <c r="AU590" s="19" t="s">
        <v>81</v>
      </c>
    </row>
    <row r="591" spans="1:65" s="12" customFormat="1" ht="22.9" customHeight="1">
      <c r="B591" s="164"/>
      <c r="C591" s="165"/>
      <c r="D591" s="166" t="s">
        <v>71</v>
      </c>
      <c r="E591" s="178" t="s">
        <v>730</v>
      </c>
      <c r="F591" s="178" t="s">
        <v>731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SUM(P592:P615)</f>
        <v>0</v>
      </c>
      <c r="Q591" s="172"/>
      <c r="R591" s="173">
        <f>SUM(R592:R615)</f>
        <v>0</v>
      </c>
      <c r="S591" s="172"/>
      <c r="T591" s="174">
        <f>SUM(T592:T615)</f>
        <v>0</v>
      </c>
      <c r="AR591" s="175" t="s">
        <v>81</v>
      </c>
      <c r="AT591" s="176" t="s">
        <v>71</v>
      </c>
      <c r="AU591" s="176" t="s">
        <v>79</v>
      </c>
      <c r="AY591" s="175" t="s">
        <v>152</v>
      </c>
      <c r="BK591" s="177">
        <f>SUM(BK592:BK615)</f>
        <v>0</v>
      </c>
    </row>
    <row r="592" spans="1:65" s="2" customFormat="1" ht="24.2" customHeight="1">
      <c r="A592" s="36"/>
      <c r="B592" s="37"/>
      <c r="C592" s="180" t="s">
        <v>742</v>
      </c>
      <c r="D592" s="180" t="s">
        <v>155</v>
      </c>
      <c r="E592" s="181" t="s">
        <v>1322</v>
      </c>
      <c r="F592" s="182" t="s">
        <v>1323</v>
      </c>
      <c r="G592" s="183" t="s">
        <v>465</v>
      </c>
      <c r="H592" s="184">
        <v>1</v>
      </c>
      <c r="I592" s="185"/>
      <c r="J592" s="186">
        <f>ROUND(I592*H592,2)</f>
        <v>0</v>
      </c>
      <c r="K592" s="182" t="s">
        <v>19</v>
      </c>
      <c r="L592" s="41"/>
      <c r="M592" s="187" t="s">
        <v>19</v>
      </c>
      <c r="N592" s="188" t="s">
        <v>43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336</v>
      </c>
      <c r="AT592" s="191" t="s">
        <v>155</v>
      </c>
      <c r="AU592" s="191" t="s">
        <v>81</v>
      </c>
      <c r="AY592" s="19" t="s">
        <v>152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9" t="s">
        <v>79</v>
      </c>
      <c r="BK592" s="192">
        <f>ROUND(I592*H592,2)</f>
        <v>0</v>
      </c>
      <c r="BL592" s="19" t="s">
        <v>336</v>
      </c>
      <c r="BM592" s="191" t="s">
        <v>1324</v>
      </c>
    </row>
    <row r="593" spans="1:65" s="2" customFormat="1">
      <c r="A593" s="36"/>
      <c r="B593" s="37"/>
      <c r="C593" s="38"/>
      <c r="D593" s="193" t="s">
        <v>162</v>
      </c>
      <c r="E593" s="38"/>
      <c r="F593" s="194" t="s">
        <v>1323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162</v>
      </c>
      <c r="AU593" s="19" t="s">
        <v>81</v>
      </c>
    </row>
    <row r="594" spans="1:65" s="2" customFormat="1" ht="321.75">
      <c r="A594" s="36"/>
      <c r="B594" s="37"/>
      <c r="C594" s="38"/>
      <c r="D594" s="193" t="s">
        <v>228</v>
      </c>
      <c r="E594" s="38"/>
      <c r="F594" s="232" t="s">
        <v>1325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228</v>
      </c>
      <c r="AU594" s="19" t="s">
        <v>81</v>
      </c>
    </row>
    <row r="595" spans="1:65" s="2" customFormat="1" ht="24.2" customHeight="1">
      <c r="A595" s="36"/>
      <c r="B595" s="37"/>
      <c r="C595" s="180" t="s">
        <v>747</v>
      </c>
      <c r="D595" s="180" t="s">
        <v>155</v>
      </c>
      <c r="E595" s="181" t="s">
        <v>1326</v>
      </c>
      <c r="F595" s="182" t="s">
        <v>1327</v>
      </c>
      <c r="G595" s="183" t="s">
        <v>465</v>
      </c>
      <c r="H595" s="184">
        <v>1</v>
      </c>
      <c r="I595" s="185"/>
      <c r="J595" s="186">
        <f>ROUND(I595*H595,2)</f>
        <v>0</v>
      </c>
      <c r="K595" s="182" t="s">
        <v>19</v>
      </c>
      <c r="L595" s="41"/>
      <c r="M595" s="187" t="s">
        <v>19</v>
      </c>
      <c r="N595" s="188" t="s">
        <v>43</v>
      </c>
      <c r="O595" s="66"/>
      <c r="P595" s="189">
        <f>O595*H595</f>
        <v>0</v>
      </c>
      <c r="Q595" s="189">
        <v>0</v>
      </c>
      <c r="R595" s="189">
        <f>Q595*H595</f>
        <v>0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336</v>
      </c>
      <c r="AT595" s="191" t="s">
        <v>155</v>
      </c>
      <c r="AU595" s="191" t="s">
        <v>81</v>
      </c>
      <c r="AY595" s="19" t="s">
        <v>152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79</v>
      </c>
      <c r="BK595" s="192">
        <f>ROUND(I595*H595,2)</f>
        <v>0</v>
      </c>
      <c r="BL595" s="19" t="s">
        <v>336</v>
      </c>
      <c r="BM595" s="191" t="s">
        <v>1328</v>
      </c>
    </row>
    <row r="596" spans="1:65" s="2" customFormat="1">
      <c r="A596" s="36"/>
      <c r="B596" s="37"/>
      <c r="C596" s="38"/>
      <c r="D596" s="193" t="s">
        <v>162</v>
      </c>
      <c r="E596" s="38"/>
      <c r="F596" s="194" t="s">
        <v>1327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162</v>
      </c>
      <c r="AU596" s="19" t="s">
        <v>81</v>
      </c>
    </row>
    <row r="597" spans="1:65" s="2" customFormat="1" ht="321.75">
      <c r="A597" s="36"/>
      <c r="B597" s="37"/>
      <c r="C597" s="38"/>
      <c r="D597" s="193" t="s">
        <v>228</v>
      </c>
      <c r="E597" s="38"/>
      <c r="F597" s="232" t="s">
        <v>1329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228</v>
      </c>
      <c r="AU597" s="19" t="s">
        <v>81</v>
      </c>
    </row>
    <row r="598" spans="1:65" s="2" customFormat="1" ht="24.2" customHeight="1">
      <c r="A598" s="36"/>
      <c r="B598" s="37"/>
      <c r="C598" s="180" t="s">
        <v>752</v>
      </c>
      <c r="D598" s="180" t="s">
        <v>155</v>
      </c>
      <c r="E598" s="181" t="s">
        <v>1330</v>
      </c>
      <c r="F598" s="182" t="s">
        <v>1331</v>
      </c>
      <c r="G598" s="183" t="s">
        <v>465</v>
      </c>
      <c r="H598" s="184">
        <v>2</v>
      </c>
      <c r="I598" s="185"/>
      <c r="J598" s="186">
        <f>ROUND(I598*H598,2)</f>
        <v>0</v>
      </c>
      <c r="K598" s="182" t="s">
        <v>19</v>
      </c>
      <c r="L598" s="41"/>
      <c r="M598" s="187" t="s">
        <v>19</v>
      </c>
      <c r="N598" s="188" t="s">
        <v>43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336</v>
      </c>
      <c r="AT598" s="191" t="s">
        <v>155</v>
      </c>
      <c r="AU598" s="191" t="s">
        <v>81</v>
      </c>
      <c r="AY598" s="19" t="s">
        <v>152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79</v>
      </c>
      <c r="BK598" s="192">
        <f>ROUND(I598*H598,2)</f>
        <v>0</v>
      </c>
      <c r="BL598" s="19" t="s">
        <v>336</v>
      </c>
      <c r="BM598" s="191" t="s">
        <v>1332</v>
      </c>
    </row>
    <row r="599" spans="1:65" s="2" customFormat="1">
      <c r="A599" s="36"/>
      <c r="B599" s="37"/>
      <c r="C599" s="38"/>
      <c r="D599" s="193" t="s">
        <v>162</v>
      </c>
      <c r="E599" s="38"/>
      <c r="F599" s="194" t="s">
        <v>1331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162</v>
      </c>
      <c r="AU599" s="19" t="s">
        <v>81</v>
      </c>
    </row>
    <row r="600" spans="1:65" s="2" customFormat="1" ht="321.75">
      <c r="A600" s="36"/>
      <c r="B600" s="37"/>
      <c r="C600" s="38"/>
      <c r="D600" s="193" t="s">
        <v>228</v>
      </c>
      <c r="E600" s="38"/>
      <c r="F600" s="232" t="s">
        <v>1333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228</v>
      </c>
      <c r="AU600" s="19" t="s">
        <v>81</v>
      </c>
    </row>
    <row r="601" spans="1:65" s="2" customFormat="1" ht="33" customHeight="1">
      <c r="A601" s="36"/>
      <c r="B601" s="37"/>
      <c r="C601" s="180" t="s">
        <v>757</v>
      </c>
      <c r="D601" s="180" t="s">
        <v>155</v>
      </c>
      <c r="E601" s="181" t="s">
        <v>1334</v>
      </c>
      <c r="F601" s="182" t="s">
        <v>1335</v>
      </c>
      <c r="G601" s="183" t="s">
        <v>465</v>
      </c>
      <c r="H601" s="184">
        <v>4</v>
      </c>
      <c r="I601" s="185"/>
      <c r="J601" s="186">
        <f>ROUND(I601*H601,2)</f>
        <v>0</v>
      </c>
      <c r="K601" s="182" t="s">
        <v>19</v>
      </c>
      <c r="L601" s="41"/>
      <c r="M601" s="187" t="s">
        <v>19</v>
      </c>
      <c r="N601" s="188" t="s">
        <v>43</v>
      </c>
      <c r="O601" s="66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336</v>
      </c>
      <c r="AT601" s="191" t="s">
        <v>155</v>
      </c>
      <c r="AU601" s="191" t="s">
        <v>81</v>
      </c>
      <c r="AY601" s="19" t="s">
        <v>152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79</v>
      </c>
      <c r="BK601" s="192">
        <f>ROUND(I601*H601,2)</f>
        <v>0</v>
      </c>
      <c r="BL601" s="19" t="s">
        <v>336</v>
      </c>
      <c r="BM601" s="191" t="s">
        <v>1336</v>
      </c>
    </row>
    <row r="602" spans="1:65" s="2" customFormat="1" ht="19.5">
      <c r="A602" s="36"/>
      <c r="B602" s="37"/>
      <c r="C602" s="38"/>
      <c r="D602" s="193" t="s">
        <v>162</v>
      </c>
      <c r="E602" s="38"/>
      <c r="F602" s="194" t="s">
        <v>1335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162</v>
      </c>
      <c r="AU602" s="19" t="s">
        <v>81</v>
      </c>
    </row>
    <row r="603" spans="1:65" s="2" customFormat="1" ht="341.25">
      <c r="A603" s="36"/>
      <c r="B603" s="37"/>
      <c r="C603" s="38"/>
      <c r="D603" s="193" t="s">
        <v>228</v>
      </c>
      <c r="E603" s="38"/>
      <c r="F603" s="232" t="s">
        <v>1337</v>
      </c>
      <c r="G603" s="38"/>
      <c r="H603" s="38"/>
      <c r="I603" s="195"/>
      <c r="J603" s="38"/>
      <c r="K603" s="38"/>
      <c r="L603" s="41"/>
      <c r="M603" s="196"/>
      <c r="N603" s="197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228</v>
      </c>
      <c r="AU603" s="19" t="s">
        <v>81</v>
      </c>
    </row>
    <row r="604" spans="1:65" s="2" customFormat="1" ht="33" customHeight="1">
      <c r="A604" s="36"/>
      <c r="B604" s="37"/>
      <c r="C604" s="180" t="s">
        <v>764</v>
      </c>
      <c r="D604" s="180" t="s">
        <v>155</v>
      </c>
      <c r="E604" s="181" t="s">
        <v>1338</v>
      </c>
      <c r="F604" s="182" t="s">
        <v>1339</v>
      </c>
      <c r="G604" s="183" t="s">
        <v>465</v>
      </c>
      <c r="H604" s="184">
        <v>2</v>
      </c>
      <c r="I604" s="185"/>
      <c r="J604" s="186">
        <f>ROUND(I604*H604,2)</f>
        <v>0</v>
      </c>
      <c r="K604" s="182" t="s">
        <v>19</v>
      </c>
      <c r="L604" s="41"/>
      <c r="M604" s="187" t="s">
        <v>19</v>
      </c>
      <c r="N604" s="188" t="s">
        <v>43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336</v>
      </c>
      <c r="AT604" s="191" t="s">
        <v>155</v>
      </c>
      <c r="AU604" s="191" t="s">
        <v>81</v>
      </c>
      <c r="AY604" s="19" t="s">
        <v>152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79</v>
      </c>
      <c r="BK604" s="192">
        <f>ROUND(I604*H604,2)</f>
        <v>0</v>
      </c>
      <c r="BL604" s="19" t="s">
        <v>336</v>
      </c>
      <c r="BM604" s="191" t="s">
        <v>1340</v>
      </c>
    </row>
    <row r="605" spans="1:65" s="2" customFormat="1" ht="19.5">
      <c r="A605" s="36"/>
      <c r="B605" s="37"/>
      <c r="C605" s="38"/>
      <c r="D605" s="193" t="s">
        <v>162</v>
      </c>
      <c r="E605" s="38"/>
      <c r="F605" s="194" t="s">
        <v>1339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162</v>
      </c>
      <c r="AU605" s="19" t="s">
        <v>81</v>
      </c>
    </row>
    <row r="606" spans="1:65" s="2" customFormat="1" ht="399.75">
      <c r="A606" s="36"/>
      <c r="B606" s="37"/>
      <c r="C606" s="38"/>
      <c r="D606" s="193" t="s">
        <v>228</v>
      </c>
      <c r="E606" s="38"/>
      <c r="F606" s="232" t="s">
        <v>1341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228</v>
      </c>
      <c r="AU606" s="19" t="s">
        <v>81</v>
      </c>
    </row>
    <row r="607" spans="1:65" s="2" customFormat="1" ht="33" customHeight="1">
      <c r="A607" s="36"/>
      <c r="B607" s="37"/>
      <c r="C607" s="180" t="s">
        <v>769</v>
      </c>
      <c r="D607" s="180" t="s">
        <v>155</v>
      </c>
      <c r="E607" s="181" t="s">
        <v>1342</v>
      </c>
      <c r="F607" s="182" t="s">
        <v>1343</v>
      </c>
      <c r="G607" s="183" t="s">
        <v>465</v>
      </c>
      <c r="H607" s="184">
        <v>2</v>
      </c>
      <c r="I607" s="185"/>
      <c r="J607" s="186">
        <f>ROUND(I607*H607,2)</f>
        <v>0</v>
      </c>
      <c r="K607" s="182" t="s">
        <v>19</v>
      </c>
      <c r="L607" s="41"/>
      <c r="M607" s="187" t="s">
        <v>19</v>
      </c>
      <c r="N607" s="188" t="s">
        <v>43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336</v>
      </c>
      <c r="AT607" s="191" t="s">
        <v>155</v>
      </c>
      <c r="AU607" s="191" t="s">
        <v>81</v>
      </c>
      <c r="AY607" s="19" t="s">
        <v>152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79</v>
      </c>
      <c r="BK607" s="192">
        <f>ROUND(I607*H607,2)</f>
        <v>0</v>
      </c>
      <c r="BL607" s="19" t="s">
        <v>336</v>
      </c>
      <c r="BM607" s="191" t="s">
        <v>1344</v>
      </c>
    </row>
    <row r="608" spans="1:65" s="2" customFormat="1" ht="19.5">
      <c r="A608" s="36"/>
      <c r="B608" s="37"/>
      <c r="C608" s="38"/>
      <c r="D608" s="193" t="s">
        <v>162</v>
      </c>
      <c r="E608" s="38"/>
      <c r="F608" s="194" t="s">
        <v>1343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162</v>
      </c>
      <c r="AU608" s="19" t="s">
        <v>81</v>
      </c>
    </row>
    <row r="609" spans="1:65" s="2" customFormat="1" ht="399.75">
      <c r="A609" s="36"/>
      <c r="B609" s="37"/>
      <c r="C609" s="38"/>
      <c r="D609" s="193" t="s">
        <v>228</v>
      </c>
      <c r="E609" s="38"/>
      <c r="F609" s="232" t="s">
        <v>1345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228</v>
      </c>
      <c r="AU609" s="19" t="s">
        <v>81</v>
      </c>
    </row>
    <row r="610" spans="1:65" s="2" customFormat="1" ht="24.2" customHeight="1">
      <c r="A610" s="36"/>
      <c r="B610" s="37"/>
      <c r="C610" s="180" t="s">
        <v>774</v>
      </c>
      <c r="D610" s="180" t="s">
        <v>155</v>
      </c>
      <c r="E610" s="181" t="s">
        <v>1346</v>
      </c>
      <c r="F610" s="182" t="s">
        <v>1347</v>
      </c>
      <c r="G610" s="183" t="s">
        <v>465</v>
      </c>
      <c r="H610" s="184">
        <v>3</v>
      </c>
      <c r="I610" s="185"/>
      <c r="J610" s="186">
        <f>ROUND(I610*H610,2)</f>
        <v>0</v>
      </c>
      <c r="K610" s="182" t="s">
        <v>19</v>
      </c>
      <c r="L610" s="41"/>
      <c r="M610" s="187" t="s">
        <v>19</v>
      </c>
      <c r="N610" s="188" t="s">
        <v>43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336</v>
      </c>
      <c r="AT610" s="191" t="s">
        <v>155</v>
      </c>
      <c r="AU610" s="191" t="s">
        <v>81</v>
      </c>
      <c r="AY610" s="19" t="s">
        <v>152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79</v>
      </c>
      <c r="BK610" s="192">
        <f>ROUND(I610*H610,2)</f>
        <v>0</v>
      </c>
      <c r="BL610" s="19" t="s">
        <v>336</v>
      </c>
      <c r="BM610" s="191" t="s">
        <v>1348</v>
      </c>
    </row>
    <row r="611" spans="1:65" s="2" customFormat="1" ht="19.5">
      <c r="A611" s="36"/>
      <c r="B611" s="37"/>
      <c r="C611" s="38"/>
      <c r="D611" s="193" t="s">
        <v>162</v>
      </c>
      <c r="E611" s="38"/>
      <c r="F611" s="194" t="s">
        <v>1347</v>
      </c>
      <c r="G611" s="38"/>
      <c r="H611" s="38"/>
      <c r="I611" s="195"/>
      <c r="J611" s="38"/>
      <c r="K611" s="38"/>
      <c r="L611" s="41"/>
      <c r="M611" s="196"/>
      <c r="N611" s="197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162</v>
      </c>
      <c r="AU611" s="19" t="s">
        <v>81</v>
      </c>
    </row>
    <row r="612" spans="1:65" s="2" customFormat="1" ht="331.5">
      <c r="A612" s="36"/>
      <c r="B612" s="37"/>
      <c r="C612" s="38"/>
      <c r="D612" s="193" t="s">
        <v>228</v>
      </c>
      <c r="E612" s="38"/>
      <c r="F612" s="232" t="s">
        <v>1349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228</v>
      </c>
      <c r="AU612" s="19" t="s">
        <v>81</v>
      </c>
    </row>
    <row r="613" spans="1:65" s="2" customFormat="1" ht="33" customHeight="1">
      <c r="A613" s="36"/>
      <c r="B613" s="37"/>
      <c r="C613" s="180" t="s">
        <v>779</v>
      </c>
      <c r="D613" s="180" t="s">
        <v>155</v>
      </c>
      <c r="E613" s="181" t="s">
        <v>1350</v>
      </c>
      <c r="F613" s="182" t="s">
        <v>1351</v>
      </c>
      <c r="G613" s="183" t="s">
        <v>465</v>
      </c>
      <c r="H613" s="184">
        <v>1</v>
      </c>
      <c r="I613" s="185"/>
      <c r="J613" s="186">
        <f>ROUND(I613*H613,2)</f>
        <v>0</v>
      </c>
      <c r="K613" s="182" t="s">
        <v>19</v>
      </c>
      <c r="L613" s="41"/>
      <c r="M613" s="187" t="s">
        <v>19</v>
      </c>
      <c r="N613" s="188" t="s">
        <v>43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336</v>
      </c>
      <c r="AT613" s="191" t="s">
        <v>155</v>
      </c>
      <c r="AU613" s="191" t="s">
        <v>81</v>
      </c>
      <c r="AY613" s="19" t="s">
        <v>152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79</v>
      </c>
      <c r="BK613" s="192">
        <f>ROUND(I613*H613,2)</f>
        <v>0</v>
      </c>
      <c r="BL613" s="19" t="s">
        <v>336</v>
      </c>
      <c r="BM613" s="191" t="s">
        <v>1352</v>
      </c>
    </row>
    <row r="614" spans="1:65" s="2" customFormat="1" ht="19.5">
      <c r="A614" s="36"/>
      <c r="B614" s="37"/>
      <c r="C614" s="38"/>
      <c r="D614" s="193" t="s">
        <v>162</v>
      </c>
      <c r="E614" s="38"/>
      <c r="F614" s="194" t="s">
        <v>1351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162</v>
      </c>
      <c r="AU614" s="19" t="s">
        <v>81</v>
      </c>
    </row>
    <row r="615" spans="1:65" s="2" customFormat="1" ht="331.5">
      <c r="A615" s="36"/>
      <c r="B615" s="37"/>
      <c r="C615" s="38"/>
      <c r="D615" s="193" t="s">
        <v>228</v>
      </c>
      <c r="E615" s="38"/>
      <c r="F615" s="232" t="s">
        <v>1353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228</v>
      </c>
      <c r="AU615" s="19" t="s">
        <v>81</v>
      </c>
    </row>
    <row r="616" spans="1:65" s="12" customFormat="1" ht="22.9" customHeight="1">
      <c r="B616" s="164"/>
      <c r="C616" s="165"/>
      <c r="D616" s="166" t="s">
        <v>71</v>
      </c>
      <c r="E616" s="178" t="s">
        <v>762</v>
      </c>
      <c r="F616" s="178" t="s">
        <v>763</v>
      </c>
      <c r="G616" s="165"/>
      <c r="H616" s="165"/>
      <c r="I616" s="168"/>
      <c r="J616" s="179">
        <f>BK616</f>
        <v>0</v>
      </c>
      <c r="K616" s="165"/>
      <c r="L616" s="170"/>
      <c r="M616" s="171"/>
      <c r="N616" s="172"/>
      <c r="O616" s="172"/>
      <c r="P616" s="173">
        <f>SUM(P617:P643)</f>
        <v>0</v>
      </c>
      <c r="Q616" s="172"/>
      <c r="R616" s="173">
        <f>SUM(R617:R643)</f>
        <v>0</v>
      </c>
      <c r="S616" s="172"/>
      <c r="T616" s="174">
        <f>SUM(T617:T643)</f>
        <v>0</v>
      </c>
      <c r="AR616" s="175" t="s">
        <v>81</v>
      </c>
      <c r="AT616" s="176" t="s">
        <v>71</v>
      </c>
      <c r="AU616" s="176" t="s">
        <v>79</v>
      </c>
      <c r="AY616" s="175" t="s">
        <v>152</v>
      </c>
      <c r="BK616" s="177">
        <f>SUM(BK617:BK643)</f>
        <v>0</v>
      </c>
    </row>
    <row r="617" spans="1:65" s="2" customFormat="1" ht="33" customHeight="1">
      <c r="A617" s="36"/>
      <c r="B617" s="37"/>
      <c r="C617" s="180" t="s">
        <v>784</v>
      </c>
      <c r="D617" s="180" t="s">
        <v>155</v>
      </c>
      <c r="E617" s="181" t="s">
        <v>1354</v>
      </c>
      <c r="F617" s="182" t="s">
        <v>766</v>
      </c>
      <c r="G617" s="183" t="s">
        <v>465</v>
      </c>
      <c r="H617" s="184">
        <v>5</v>
      </c>
      <c r="I617" s="185"/>
      <c r="J617" s="186">
        <f>ROUND(I617*H617,2)</f>
        <v>0</v>
      </c>
      <c r="K617" s="182" t="s">
        <v>19</v>
      </c>
      <c r="L617" s="41"/>
      <c r="M617" s="187" t="s">
        <v>19</v>
      </c>
      <c r="N617" s="188" t="s">
        <v>43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336</v>
      </c>
      <c r="AT617" s="191" t="s">
        <v>155</v>
      </c>
      <c r="AU617" s="191" t="s">
        <v>81</v>
      </c>
      <c r="AY617" s="19" t="s">
        <v>152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79</v>
      </c>
      <c r="BK617" s="192">
        <f>ROUND(I617*H617,2)</f>
        <v>0</v>
      </c>
      <c r="BL617" s="19" t="s">
        <v>336</v>
      </c>
      <c r="BM617" s="191" t="s">
        <v>1355</v>
      </c>
    </row>
    <row r="618" spans="1:65" s="2" customFormat="1" ht="19.5">
      <c r="A618" s="36"/>
      <c r="B618" s="37"/>
      <c r="C618" s="38"/>
      <c r="D618" s="193" t="s">
        <v>162</v>
      </c>
      <c r="E618" s="38"/>
      <c r="F618" s="194" t="s">
        <v>766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162</v>
      </c>
      <c r="AU618" s="19" t="s">
        <v>81</v>
      </c>
    </row>
    <row r="619" spans="1:65" s="2" customFormat="1" ht="360.75">
      <c r="A619" s="36"/>
      <c r="B619" s="37"/>
      <c r="C619" s="38"/>
      <c r="D619" s="193" t="s">
        <v>228</v>
      </c>
      <c r="E619" s="38"/>
      <c r="F619" s="232" t="s">
        <v>768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228</v>
      </c>
      <c r="AU619" s="19" t="s">
        <v>81</v>
      </c>
    </row>
    <row r="620" spans="1:65" s="2" customFormat="1" ht="33" customHeight="1">
      <c r="A620" s="36"/>
      <c r="B620" s="37"/>
      <c r="C620" s="180" t="s">
        <v>1356</v>
      </c>
      <c r="D620" s="180" t="s">
        <v>155</v>
      </c>
      <c r="E620" s="181" t="s">
        <v>1357</v>
      </c>
      <c r="F620" s="182" t="s">
        <v>771</v>
      </c>
      <c r="G620" s="183" t="s">
        <v>465</v>
      </c>
      <c r="H620" s="184">
        <v>18</v>
      </c>
      <c r="I620" s="185"/>
      <c r="J620" s="186">
        <f>ROUND(I620*H620,2)</f>
        <v>0</v>
      </c>
      <c r="K620" s="182" t="s">
        <v>19</v>
      </c>
      <c r="L620" s="41"/>
      <c r="M620" s="187" t="s">
        <v>19</v>
      </c>
      <c r="N620" s="188" t="s">
        <v>43</v>
      </c>
      <c r="O620" s="66"/>
      <c r="P620" s="189">
        <f>O620*H620</f>
        <v>0</v>
      </c>
      <c r="Q620" s="189">
        <v>0</v>
      </c>
      <c r="R620" s="189">
        <f>Q620*H620</f>
        <v>0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336</v>
      </c>
      <c r="AT620" s="191" t="s">
        <v>155</v>
      </c>
      <c r="AU620" s="191" t="s">
        <v>81</v>
      </c>
      <c r="AY620" s="19" t="s">
        <v>152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79</v>
      </c>
      <c r="BK620" s="192">
        <f>ROUND(I620*H620,2)</f>
        <v>0</v>
      </c>
      <c r="BL620" s="19" t="s">
        <v>336</v>
      </c>
      <c r="BM620" s="191" t="s">
        <v>1358</v>
      </c>
    </row>
    <row r="621" spans="1:65" s="2" customFormat="1" ht="19.5">
      <c r="A621" s="36"/>
      <c r="B621" s="37"/>
      <c r="C621" s="38"/>
      <c r="D621" s="193" t="s">
        <v>162</v>
      </c>
      <c r="E621" s="38"/>
      <c r="F621" s="194" t="s">
        <v>771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162</v>
      </c>
      <c r="AU621" s="19" t="s">
        <v>81</v>
      </c>
    </row>
    <row r="622" spans="1:65" s="2" customFormat="1" ht="360.75">
      <c r="A622" s="36"/>
      <c r="B622" s="37"/>
      <c r="C622" s="38"/>
      <c r="D622" s="193" t="s">
        <v>228</v>
      </c>
      <c r="E622" s="38"/>
      <c r="F622" s="232" t="s">
        <v>1359</v>
      </c>
      <c r="G622" s="38"/>
      <c r="H622" s="38"/>
      <c r="I622" s="195"/>
      <c r="J622" s="38"/>
      <c r="K622" s="38"/>
      <c r="L622" s="41"/>
      <c r="M622" s="196"/>
      <c r="N622" s="19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228</v>
      </c>
      <c r="AU622" s="19" t="s">
        <v>81</v>
      </c>
    </row>
    <row r="623" spans="1:65" s="2" customFormat="1" ht="33" customHeight="1">
      <c r="A623" s="36"/>
      <c r="B623" s="37"/>
      <c r="C623" s="180" t="s">
        <v>1360</v>
      </c>
      <c r="D623" s="180" t="s">
        <v>155</v>
      </c>
      <c r="E623" s="181" t="s">
        <v>1361</v>
      </c>
      <c r="F623" s="182" t="s">
        <v>1362</v>
      </c>
      <c r="G623" s="183" t="s">
        <v>465</v>
      </c>
      <c r="H623" s="184">
        <v>1</v>
      </c>
      <c r="I623" s="185"/>
      <c r="J623" s="186">
        <f>ROUND(I623*H623,2)</f>
        <v>0</v>
      </c>
      <c r="K623" s="182" t="s">
        <v>19</v>
      </c>
      <c r="L623" s="41"/>
      <c r="M623" s="187" t="s">
        <v>19</v>
      </c>
      <c r="N623" s="188" t="s">
        <v>43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336</v>
      </c>
      <c r="AT623" s="191" t="s">
        <v>155</v>
      </c>
      <c r="AU623" s="191" t="s">
        <v>81</v>
      </c>
      <c r="AY623" s="19" t="s">
        <v>152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79</v>
      </c>
      <c r="BK623" s="192">
        <f>ROUND(I623*H623,2)</f>
        <v>0</v>
      </c>
      <c r="BL623" s="19" t="s">
        <v>336</v>
      </c>
      <c r="BM623" s="191" t="s">
        <v>1363</v>
      </c>
    </row>
    <row r="624" spans="1:65" s="2" customFormat="1" ht="19.5">
      <c r="A624" s="36"/>
      <c r="B624" s="37"/>
      <c r="C624" s="38"/>
      <c r="D624" s="193" t="s">
        <v>162</v>
      </c>
      <c r="E624" s="38"/>
      <c r="F624" s="194" t="s">
        <v>1362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162</v>
      </c>
      <c r="AU624" s="19" t="s">
        <v>81</v>
      </c>
    </row>
    <row r="625" spans="1:65" s="2" customFormat="1" ht="360.75">
      <c r="A625" s="36"/>
      <c r="B625" s="37"/>
      <c r="C625" s="38"/>
      <c r="D625" s="193" t="s">
        <v>228</v>
      </c>
      <c r="E625" s="38"/>
      <c r="F625" s="232" t="s">
        <v>1364</v>
      </c>
      <c r="G625" s="38"/>
      <c r="H625" s="38"/>
      <c r="I625" s="195"/>
      <c r="J625" s="38"/>
      <c r="K625" s="38"/>
      <c r="L625" s="41"/>
      <c r="M625" s="196"/>
      <c r="N625" s="197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228</v>
      </c>
      <c r="AU625" s="19" t="s">
        <v>81</v>
      </c>
    </row>
    <row r="626" spans="1:65" s="2" customFormat="1" ht="33" customHeight="1">
      <c r="A626" s="36"/>
      <c r="B626" s="37"/>
      <c r="C626" s="180" t="s">
        <v>1365</v>
      </c>
      <c r="D626" s="180" t="s">
        <v>155</v>
      </c>
      <c r="E626" s="181" t="s">
        <v>1366</v>
      </c>
      <c r="F626" s="182" t="s">
        <v>1367</v>
      </c>
      <c r="G626" s="183" t="s">
        <v>465</v>
      </c>
      <c r="H626" s="184">
        <v>2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43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336</v>
      </c>
      <c r="AT626" s="191" t="s">
        <v>155</v>
      </c>
      <c r="AU626" s="191" t="s">
        <v>81</v>
      </c>
      <c r="AY626" s="19" t="s">
        <v>152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79</v>
      </c>
      <c r="BK626" s="192">
        <f>ROUND(I626*H626,2)</f>
        <v>0</v>
      </c>
      <c r="BL626" s="19" t="s">
        <v>336</v>
      </c>
      <c r="BM626" s="191" t="s">
        <v>1368</v>
      </c>
    </row>
    <row r="627" spans="1:65" s="2" customFormat="1" ht="19.5">
      <c r="A627" s="36"/>
      <c r="B627" s="37"/>
      <c r="C627" s="38"/>
      <c r="D627" s="193" t="s">
        <v>162</v>
      </c>
      <c r="E627" s="38"/>
      <c r="F627" s="194" t="s">
        <v>1367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162</v>
      </c>
      <c r="AU627" s="19" t="s">
        <v>81</v>
      </c>
    </row>
    <row r="628" spans="1:65" s="2" customFormat="1" ht="360.75">
      <c r="A628" s="36"/>
      <c r="B628" s="37"/>
      <c r="C628" s="38"/>
      <c r="D628" s="193" t="s">
        <v>228</v>
      </c>
      <c r="E628" s="38"/>
      <c r="F628" s="232" t="s">
        <v>1369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228</v>
      </c>
      <c r="AU628" s="19" t="s">
        <v>81</v>
      </c>
    </row>
    <row r="629" spans="1:65" s="2" customFormat="1" ht="33" customHeight="1">
      <c r="A629" s="36"/>
      <c r="B629" s="37"/>
      <c r="C629" s="180" t="s">
        <v>1370</v>
      </c>
      <c r="D629" s="180" t="s">
        <v>155</v>
      </c>
      <c r="E629" s="181" t="s">
        <v>1371</v>
      </c>
      <c r="F629" s="182" t="s">
        <v>1372</v>
      </c>
      <c r="G629" s="183" t="s">
        <v>465</v>
      </c>
      <c r="H629" s="184">
        <v>4</v>
      </c>
      <c r="I629" s="185"/>
      <c r="J629" s="186">
        <f>ROUND(I629*H629,2)</f>
        <v>0</v>
      </c>
      <c r="K629" s="182" t="s">
        <v>19</v>
      </c>
      <c r="L629" s="41"/>
      <c r="M629" s="187" t="s">
        <v>19</v>
      </c>
      <c r="N629" s="188" t="s">
        <v>43</v>
      </c>
      <c r="O629" s="66"/>
      <c r="P629" s="189">
        <f>O629*H629</f>
        <v>0</v>
      </c>
      <c r="Q629" s="189">
        <v>0</v>
      </c>
      <c r="R629" s="189">
        <f>Q629*H629</f>
        <v>0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336</v>
      </c>
      <c r="AT629" s="191" t="s">
        <v>155</v>
      </c>
      <c r="AU629" s="191" t="s">
        <v>81</v>
      </c>
      <c r="AY629" s="19" t="s">
        <v>152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79</v>
      </c>
      <c r="BK629" s="192">
        <f>ROUND(I629*H629,2)</f>
        <v>0</v>
      </c>
      <c r="BL629" s="19" t="s">
        <v>336</v>
      </c>
      <c r="BM629" s="191" t="s">
        <v>1373</v>
      </c>
    </row>
    <row r="630" spans="1:65" s="2" customFormat="1" ht="19.5">
      <c r="A630" s="36"/>
      <c r="B630" s="37"/>
      <c r="C630" s="38"/>
      <c r="D630" s="193" t="s">
        <v>162</v>
      </c>
      <c r="E630" s="38"/>
      <c r="F630" s="194" t="s">
        <v>1372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162</v>
      </c>
      <c r="AU630" s="19" t="s">
        <v>81</v>
      </c>
    </row>
    <row r="631" spans="1:65" s="2" customFormat="1" ht="360.75">
      <c r="A631" s="36"/>
      <c r="B631" s="37"/>
      <c r="C631" s="38"/>
      <c r="D631" s="193" t="s">
        <v>228</v>
      </c>
      <c r="E631" s="38"/>
      <c r="F631" s="232" t="s">
        <v>1374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228</v>
      </c>
      <c r="AU631" s="19" t="s">
        <v>81</v>
      </c>
    </row>
    <row r="632" spans="1:65" s="2" customFormat="1" ht="33" customHeight="1">
      <c r="A632" s="36"/>
      <c r="B632" s="37"/>
      <c r="C632" s="180" t="s">
        <v>1375</v>
      </c>
      <c r="D632" s="180" t="s">
        <v>155</v>
      </c>
      <c r="E632" s="181" t="s">
        <v>1376</v>
      </c>
      <c r="F632" s="182" t="s">
        <v>1377</v>
      </c>
      <c r="G632" s="183" t="s">
        <v>465</v>
      </c>
      <c r="H632" s="184">
        <v>3</v>
      </c>
      <c r="I632" s="185"/>
      <c r="J632" s="186">
        <f>ROUND(I632*H632,2)</f>
        <v>0</v>
      </c>
      <c r="K632" s="182" t="s">
        <v>19</v>
      </c>
      <c r="L632" s="41"/>
      <c r="M632" s="187" t="s">
        <v>19</v>
      </c>
      <c r="N632" s="188" t="s">
        <v>43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336</v>
      </c>
      <c r="AT632" s="191" t="s">
        <v>155</v>
      </c>
      <c r="AU632" s="191" t="s">
        <v>81</v>
      </c>
      <c r="AY632" s="19" t="s">
        <v>152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79</v>
      </c>
      <c r="BK632" s="192">
        <f>ROUND(I632*H632,2)</f>
        <v>0</v>
      </c>
      <c r="BL632" s="19" t="s">
        <v>336</v>
      </c>
      <c r="BM632" s="191" t="s">
        <v>1378</v>
      </c>
    </row>
    <row r="633" spans="1:65" s="2" customFormat="1" ht="19.5">
      <c r="A633" s="36"/>
      <c r="B633" s="37"/>
      <c r="C633" s="38"/>
      <c r="D633" s="193" t="s">
        <v>162</v>
      </c>
      <c r="E633" s="38"/>
      <c r="F633" s="194" t="s">
        <v>1377</v>
      </c>
      <c r="G633" s="38"/>
      <c r="H633" s="38"/>
      <c r="I633" s="195"/>
      <c r="J633" s="38"/>
      <c r="K633" s="38"/>
      <c r="L633" s="41"/>
      <c r="M633" s="196"/>
      <c r="N633" s="197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162</v>
      </c>
      <c r="AU633" s="19" t="s">
        <v>81</v>
      </c>
    </row>
    <row r="634" spans="1:65" s="2" customFormat="1" ht="360.75">
      <c r="A634" s="36"/>
      <c r="B634" s="37"/>
      <c r="C634" s="38"/>
      <c r="D634" s="193" t="s">
        <v>228</v>
      </c>
      <c r="E634" s="38"/>
      <c r="F634" s="232" t="s">
        <v>1379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228</v>
      </c>
      <c r="AU634" s="19" t="s">
        <v>81</v>
      </c>
    </row>
    <row r="635" spans="1:65" s="2" customFormat="1" ht="33" customHeight="1">
      <c r="A635" s="36"/>
      <c r="B635" s="37"/>
      <c r="C635" s="180" t="s">
        <v>1380</v>
      </c>
      <c r="D635" s="180" t="s">
        <v>155</v>
      </c>
      <c r="E635" s="181" t="s">
        <v>1381</v>
      </c>
      <c r="F635" s="182" t="s">
        <v>777</v>
      </c>
      <c r="G635" s="183" t="s">
        <v>465</v>
      </c>
      <c r="H635" s="184">
        <v>5</v>
      </c>
      <c r="I635" s="185"/>
      <c r="J635" s="186">
        <f>ROUND(I635*H635,2)</f>
        <v>0</v>
      </c>
      <c r="K635" s="182" t="s">
        <v>19</v>
      </c>
      <c r="L635" s="41"/>
      <c r="M635" s="187" t="s">
        <v>19</v>
      </c>
      <c r="N635" s="188" t="s">
        <v>43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336</v>
      </c>
      <c r="AT635" s="191" t="s">
        <v>155</v>
      </c>
      <c r="AU635" s="191" t="s">
        <v>81</v>
      </c>
      <c r="AY635" s="19" t="s">
        <v>152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79</v>
      </c>
      <c r="BK635" s="192">
        <f>ROUND(I635*H635,2)</f>
        <v>0</v>
      </c>
      <c r="BL635" s="19" t="s">
        <v>336</v>
      </c>
      <c r="BM635" s="191" t="s">
        <v>1382</v>
      </c>
    </row>
    <row r="636" spans="1:65" s="2" customFormat="1" ht="19.5">
      <c r="A636" s="36"/>
      <c r="B636" s="37"/>
      <c r="C636" s="38"/>
      <c r="D636" s="193" t="s">
        <v>162</v>
      </c>
      <c r="E636" s="38"/>
      <c r="F636" s="194" t="s">
        <v>777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162</v>
      </c>
      <c r="AU636" s="19" t="s">
        <v>81</v>
      </c>
    </row>
    <row r="637" spans="1:65" s="2" customFormat="1" ht="360.75">
      <c r="A637" s="36"/>
      <c r="B637" s="37"/>
      <c r="C637" s="38"/>
      <c r="D637" s="193" t="s">
        <v>228</v>
      </c>
      <c r="E637" s="38"/>
      <c r="F637" s="232" t="s">
        <v>1383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228</v>
      </c>
      <c r="AU637" s="19" t="s">
        <v>81</v>
      </c>
    </row>
    <row r="638" spans="1:65" s="2" customFormat="1" ht="33" customHeight="1">
      <c r="A638" s="36"/>
      <c r="B638" s="37"/>
      <c r="C638" s="180" t="s">
        <v>1384</v>
      </c>
      <c r="D638" s="180" t="s">
        <v>155</v>
      </c>
      <c r="E638" s="181" t="s">
        <v>1385</v>
      </c>
      <c r="F638" s="182" t="s">
        <v>781</v>
      </c>
      <c r="G638" s="183" t="s">
        <v>465</v>
      </c>
      <c r="H638" s="184">
        <v>9</v>
      </c>
      <c r="I638" s="185"/>
      <c r="J638" s="186">
        <f>ROUND(I638*H638,2)</f>
        <v>0</v>
      </c>
      <c r="K638" s="182" t="s">
        <v>19</v>
      </c>
      <c r="L638" s="41"/>
      <c r="M638" s="187" t="s">
        <v>19</v>
      </c>
      <c r="N638" s="188" t="s">
        <v>43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336</v>
      </c>
      <c r="AT638" s="191" t="s">
        <v>155</v>
      </c>
      <c r="AU638" s="191" t="s">
        <v>81</v>
      </c>
      <c r="AY638" s="19" t="s">
        <v>152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79</v>
      </c>
      <c r="BK638" s="192">
        <f>ROUND(I638*H638,2)</f>
        <v>0</v>
      </c>
      <c r="BL638" s="19" t="s">
        <v>336</v>
      </c>
      <c r="BM638" s="191" t="s">
        <v>1386</v>
      </c>
    </row>
    <row r="639" spans="1:65" s="2" customFormat="1" ht="19.5">
      <c r="A639" s="36"/>
      <c r="B639" s="37"/>
      <c r="C639" s="38"/>
      <c r="D639" s="193" t="s">
        <v>162</v>
      </c>
      <c r="E639" s="38"/>
      <c r="F639" s="194" t="s">
        <v>781</v>
      </c>
      <c r="G639" s="38"/>
      <c r="H639" s="38"/>
      <c r="I639" s="195"/>
      <c r="J639" s="38"/>
      <c r="K639" s="38"/>
      <c r="L639" s="41"/>
      <c r="M639" s="196"/>
      <c r="N639" s="197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162</v>
      </c>
      <c r="AU639" s="19" t="s">
        <v>81</v>
      </c>
    </row>
    <row r="640" spans="1:65" s="2" customFormat="1" ht="360.75">
      <c r="A640" s="36"/>
      <c r="B640" s="37"/>
      <c r="C640" s="38"/>
      <c r="D640" s="193" t="s">
        <v>228</v>
      </c>
      <c r="E640" s="38"/>
      <c r="F640" s="232" t="s">
        <v>1387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228</v>
      </c>
      <c r="AU640" s="19" t="s">
        <v>81</v>
      </c>
    </row>
    <row r="641" spans="1:65" s="2" customFormat="1" ht="33" customHeight="1">
      <c r="A641" s="36"/>
      <c r="B641" s="37"/>
      <c r="C641" s="180" t="s">
        <v>1388</v>
      </c>
      <c r="D641" s="180" t="s">
        <v>155</v>
      </c>
      <c r="E641" s="181" t="s">
        <v>1389</v>
      </c>
      <c r="F641" s="182" t="s">
        <v>1390</v>
      </c>
      <c r="G641" s="183" t="s">
        <v>465</v>
      </c>
      <c r="H641" s="184">
        <v>1</v>
      </c>
      <c r="I641" s="185"/>
      <c r="J641" s="186">
        <f>ROUND(I641*H641,2)</f>
        <v>0</v>
      </c>
      <c r="K641" s="182" t="s">
        <v>19</v>
      </c>
      <c r="L641" s="41"/>
      <c r="M641" s="187" t="s">
        <v>19</v>
      </c>
      <c r="N641" s="188" t="s">
        <v>43</v>
      </c>
      <c r="O641" s="66"/>
      <c r="P641" s="189">
        <f>O641*H641</f>
        <v>0</v>
      </c>
      <c r="Q641" s="189">
        <v>0</v>
      </c>
      <c r="R641" s="189">
        <f>Q641*H641</f>
        <v>0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336</v>
      </c>
      <c r="AT641" s="191" t="s">
        <v>155</v>
      </c>
      <c r="AU641" s="191" t="s">
        <v>81</v>
      </c>
      <c r="AY641" s="19" t="s">
        <v>152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79</v>
      </c>
      <c r="BK641" s="192">
        <f>ROUND(I641*H641,2)</f>
        <v>0</v>
      </c>
      <c r="BL641" s="19" t="s">
        <v>336</v>
      </c>
      <c r="BM641" s="191" t="s">
        <v>1391</v>
      </c>
    </row>
    <row r="642" spans="1:65" s="2" customFormat="1" ht="19.5">
      <c r="A642" s="36"/>
      <c r="B642" s="37"/>
      <c r="C642" s="38"/>
      <c r="D642" s="193" t="s">
        <v>162</v>
      </c>
      <c r="E642" s="38"/>
      <c r="F642" s="194" t="s">
        <v>1390</v>
      </c>
      <c r="G642" s="38"/>
      <c r="H642" s="38"/>
      <c r="I642" s="195"/>
      <c r="J642" s="38"/>
      <c r="K642" s="38"/>
      <c r="L642" s="41"/>
      <c r="M642" s="196"/>
      <c r="N642" s="197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162</v>
      </c>
      <c r="AU642" s="19" t="s">
        <v>81</v>
      </c>
    </row>
    <row r="643" spans="1:65" s="2" customFormat="1" ht="360.75">
      <c r="A643" s="36"/>
      <c r="B643" s="37"/>
      <c r="C643" s="38"/>
      <c r="D643" s="193" t="s">
        <v>228</v>
      </c>
      <c r="E643" s="38"/>
      <c r="F643" s="232" t="s">
        <v>1392</v>
      </c>
      <c r="G643" s="38"/>
      <c r="H643" s="38"/>
      <c r="I643" s="195"/>
      <c r="J643" s="38"/>
      <c r="K643" s="38"/>
      <c r="L643" s="41"/>
      <c r="M643" s="255"/>
      <c r="N643" s="256"/>
      <c r="O643" s="257"/>
      <c r="P643" s="257"/>
      <c r="Q643" s="257"/>
      <c r="R643" s="257"/>
      <c r="S643" s="257"/>
      <c r="T643" s="258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228</v>
      </c>
      <c r="AU643" s="19" t="s">
        <v>81</v>
      </c>
    </row>
    <row r="644" spans="1:65" s="2" customFormat="1" ht="6.95" customHeight="1">
      <c r="A644" s="36"/>
      <c r="B644" s="49"/>
      <c r="C644" s="50"/>
      <c r="D644" s="50"/>
      <c r="E644" s="50"/>
      <c r="F644" s="50"/>
      <c r="G644" s="50"/>
      <c r="H644" s="50"/>
      <c r="I644" s="50"/>
      <c r="J644" s="50"/>
      <c r="K644" s="50"/>
      <c r="L644" s="41"/>
      <c r="M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</sheetData>
  <sheetProtection algorithmName="SHA-512" hashValue="z9l7tQ33PfBPjZr4TQjoUUaflLCZrcgzXziGQ5Tc3f04UmSiPlEQjtVhvb6+AK4neb46g5DhwqXgKcyH+j+/xg==" saltValue="CbFMfQ9nnBhNtiyS1PnKnPjbIUZKw6rHyWXeH/GwDQaT4ZzU0AmEhEcuMqqHTj2FN+CGRqBQPMYHpFk+aWaT4w==" spinCount="100000" sheet="1" objects="1" scenarios="1" formatColumns="0" formatRows="0" autoFilter="0"/>
  <autoFilter ref="C101:K643" xr:uid="{00000000-0009-0000-0000-000003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30" r:id="rId1" xr:uid="{00000000-0004-0000-0300-000000000000}"/>
    <hyperlink ref="F135" r:id="rId2" xr:uid="{00000000-0004-0000-0300-000001000000}"/>
    <hyperlink ref="F147" r:id="rId3" xr:uid="{00000000-0004-0000-0300-000002000000}"/>
    <hyperlink ref="F152" r:id="rId4" xr:uid="{00000000-0004-0000-0300-000003000000}"/>
    <hyperlink ref="F166" r:id="rId5" xr:uid="{00000000-0004-0000-0300-000004000000}"/>
    <hyperlink ref="F193" r:id="rId6" xr:uid="{00000000-0004-0000-0300-000005000000}"/>
    <hyperlink ref="F207" r:id="rId7" xr:uid="{00000000-0004-0000-0300-000006000000}"/>
    <hyperlink ref="F210" r:id="rId8" xr:uid="{00000000-0004-0000-0300-000007000000}"/>
    <hyperlink ref="F213" r:id="rId9" xr:uid="{00000000-0004-0000-0300-000008000000}"/>
    <hyperlink ref="F217" r:id="rId10" xr:uid="{00000000-0004-0000-0300-000009000000}"/>
    <hyperlink ref="F221" r:id="rId11" xr:uid="{00000000-0004-0000-0300-00000A000000}"/>
    <hyperlink ref="F235" r:id="rId12" xr:uid="{00000000-0004-0000-0300-00000B000000}"/>
    <hyperlink ref="F274" r:id="rId13" xr:uid="{00000000-0004-0000-0300-00000C000000}"/>
    <hyperlink ref="F292" r:id="rId14" xr:uid="{00000000-0004-0000-0300-00000D000000}"/>
    <hyperlink ref="F296" r:id="rId15" xr:uid="{00000000-0004-0000-0300-00000E000000}"/>
    <hyperlink ref="F302" r:id="rId16" xr:uid="{00000000-0004-0000-0300-00000F000000}"/>
    <hyperlink ref="F307" r:id="rId17" xr:uid="{00000000-0004-0000-0300-000010000000}"/>
    <hyperlink ref="F331" r:id="rId18" xr:uid="{00000000-0004-0000-0300-000011000000}"/>
    <hyperlink ref="F335" r:id="rId19" xr:uid="{00000000-0004-0000-0300-000012000000}"/>
    <hyperlink ref="F416" r:id="rId20" xr:uid="{00000000-0004-0000-0300-000013000000}"/>
    <hyperlink ref="F422" r:id="rId21" xr:uid="{00000000-0004-0000-0300-000014000000}"/>
    <hyperlink ref="F428" r:id="rId22" xr:uid="{00000000-0004-0000-0300-000015000000}"/>
    <hyperlink ref="F439" r:id="rId23" xr:uid="{00000000-0004-0000-0300-000016000000}"/>
    <hyperlink ref="F447" r:id="rId24" xr:uid="{00000000-0004-0000-0300-000017000000}"/>
    <hyperlink ref="F465" r:id="rId25" xr:uid="{00000000-0004-0000-0300-000018000000}"/>
    <hyperlink ref="F468" r:id="rId26" xr:uid="{00000000-0004-0000-0300-000019000000}"/>
    <hyperlink ref="F471" r:id="rId27" xr:uid="{00000000-0004-0000-0300-00001A000000}"/>
    <hyperlink ref="F482" r:id="rId28" xr:uid="{00000000-0004-0000-0300-00001B000000}"/>
    <hyperlink ref="F490" r:id="rId29" xr:uid="{00000000-0004-0000-0300-00001C000000}"/>
    <hyperlink ref="F498" r:id="rId30" xr:uid="{00000000-0004-0000-0300-00001D000000}"/>
    <hyperlink ref="F506" r:id="rId31" xr:uid="{00000000-0004-0000-0300-00001E000000}"/>
    <hyperlink ref="F590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5" customHeight="1">
      <c r="B4" s="22"/>
      <c r="D4" s="112" t="s">
        <v>108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109</v>
      </c>
      <c r="L8" s="22"/>
    </row>
    <row r="9" spans="1:46" s="2" customFormat="1" ht="23.25" customHeight="1">
      <c r="A9" s="36"/>
      <c r="B9" s="41"/>
      <c r="C9" s="36"/>
      <c r="D9" s="36"/>
      <c r="E9" s="390" t="s">
        <v>1084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3" t="s">
        <v>1393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ROUND((SUM(BE90:BE566)),  2)</f>
        <v>0</v>
      </c>
      <c r="G35" s="36"/>
      <c r="H35" s="36"/>
      <c r="I35" s="126">
        <v>0.21</v>
      </c>
      <c r="J35" s="125">
        <f>ROUND(((SUM(BE90:BE566))*I35),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ROUND((SUM(BF90:BF566)),  2)</f>
        <v>0</v>
      </c>
      <c r="G36" s="36"/>
      <c r="H36" s="36"/>
      <c r="I36" s="126">
        <v>0.15</v>
      </c>
      <c r="J36" s="125">
        <f>ROUND(((SUM(BF90:BF566))*I36),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ROUND((SUM(BG90:BG566)),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ROUND((SUM(BH90:BH566)),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ROUND((SUM(BI90:BI566)),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1084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6" t="str">
        <f>E11</f>
        <v>21-SO041-02.2 - d.1.2 konstrukční řešení - 2.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119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121</v>
      </c>
      <c r="E66" s="150"/>
      <c r="F66" s="150"/>
      <c r="G66" s="150"/>
      <c r="H66" s="150"/>
      <c r="I66" s="150"/>
      <c r="J66" s="151">
        <f>J206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122</v>
      </c>
      <c r="E67" s="150"/>
      <c r="F67" s="150"/>
      <c r="G67" s="150"/>
      <c r="H67" s="150"/>
      <c r="I67" s="150"/>
      <c r="J67" s="151">
        <f>J549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123</v>
      </c>
      <c r="E68" s="150"/>
      <c r="F68" s="150"/>
      <c r="G68" s="150"/>
      <c r="H68" s="150"/>
      <c r="I68" s="150"/>
      <c r="J68" s="151">
        <f>J563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137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88" t="str">
        <f>E7</f>
        <v>Pedagogická fakulta Univerzity Palackého v Olomouci - Výměna podlahové krytiny</v>
      </c>
      <c r="F78" s="389"/>
      <c r="G78" s="389"/>
      <c r="H78" s="389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109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88" t="s">
        <v>1084</v>
      </c>
      <c r="F80" s="387"/>
      <c r="G80" s="387"/>
      <c r="H80" s="38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6" t="str">
        <f>E11</f>
        <v>21-SO041-02.2 - d.1.2 konstrukční řešení - 2. Etapa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Olomouc</v>
      </c>
      <c r="G84" s="38"/>
      <c r="H84" s="38"/>
      <c r="I84" s="31" t="s">
        <v>23</v>
      </c>
      <c r="J84" s="61" t="str">
        <f>IF(J14="","",J14)</f>
        <v>30. 4. 2021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Univerzita Palackého v Olomouci</v>
      </c>
      <c r="G86" s="38"/>
      <c r="H86" s="38"/>
      <c r="I86" s="31" t="s">
        <v>31</v>
      </c>
      <c r="J86" s="34" t="str">
        <f>E23</f>
        <v>atelier-r, s.r.o., Olomouc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34</v>
      </c>
      <c r="J87" s="34" t="str">
        <f>E26</f>
        <v>Votavová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138</v>
      </c>
      <c r="D89" s="156" t="s">
        <v>57</v>
      </c>
      <c r="E89" s="156" t="s">
        <v>53</v>
      </c>
      <c r="F89" s="156" t="s">
        <v>54</v>
      </c>
      <c r="G89" s="156" t="s">
        <v>139</v>
      </c>
      <c r="H89" s="156" t="s">
        <v>140</v>
      </c>
      <c r="I89" s="156" t="s">
        <v>141</v>
      </c>
      <c r="J89" s="156" t="s">
        <v>116</v>
      </c>
      <c r="K89" s="157" t="s">
        <v>142</v>
      </c>
      <c r="L89" s="158"/>
      <c r="M89" s="70" t="s">
        <v>19</v>
      </c>
      <c r="N89" s="71" t="s">
        <v>42</v>
      </c>
      <c r="O89" s="71" t="s">
        <v>143</v>
      </c>
      <c r="P89" s="71" t="s">
        <v>144</v>
      </c>
      <c r="Q89" s="71" t="s">
        <v>145</v>
      </c>
      <c r="R89" s="71" t="s">
        <v>146</v>
      </c>
      <c r="S89" s="71" t="s">
        <v>147</v>
      </c>
      <c r="T89" s="72" t="s">
        <v>148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149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56.533585180000003</v>
      </c>
      <c r="S90" s="74"/>
      <c r="T90" s="162">
        <f>T91</f>
        <v>275.81080000000003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117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71</v>
      </c>
      <c r="E91" s="167" t="s">
        <v>150</v>
      </c>
      <c r="F91" s="167" t="s">
        <v>151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P92+P206+P549+P563</f>
        <v>0</v>
      </c>
      <c r="Q91" s="172"/>
      <c r="R91" s="173">
        <f>R92+R206+R549+R563</f>
        <v>56.533585180000003</v>
      </c>
      <c r="S91" s="172"/>
      <c r="T91" s="174">
        <f>T92+T206+T549+T563</f>
        <v>275.81080000000003</v>
      </c>
      <c r="AR91" s="175" t="s">
        <v>79</v>
      </c>
      <c r="AT91" s="176" t="s">
        <v>71</v>
      </c>
      <c r="AU91" s="176" t="s">
        <v>72</v>
      </c>
      <c r="AY91" s="175" t="s">
        <v>152</v>
      </c>
      <c r="BK91" s="177">
        <f>BK92+BK206+BK549+BK563</f>
        <v>0</v>
      </c>
    </row>
    <row r="92" spans="1:65" s="12" customFormat="1" ht="22.9" customHeight="1">
      <c r="B92" s="164"/>
      <c r="C92" s="165"/>
      <c r="D92" s="166" t="s">
        <v>71</v>
      </c>
      <c r="E92" s="178" t="s">
        <v>153</v>
      </c>
      <c r="F92" s="178" t="s">
        <v>154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SUM(P93:P205)</f>
        <v>0</v>
      </c>
      <c r="Q92" s="172"/>
      <c r="R92" s="173">
        <f>SUM(R93:R205)</f>
        <v>30.071597180000001</v>
      </c>
      <c r="S92" s="172"/>
      <c r="T92" s="174">
        <f>SUM(T93:T205)</f>
        <v>0</v>
      </c>
      <c r="AR92" s="175" t="s">
        <v>79</v>
      </c>
      <c r="AT92" s="176" t="s">
        <v>71</v>
      </c>
      <c r="AU92" s="176" t="s">
        <v>79</v>
      </c>
      <c r="AY92" s="175" t="s">
        <v>152</v>
      </c>
      <c r="BK92" s="177">
        <f>SUM(BK93:BK205)</f>
        <v>0</v>
      </c>
    </row>
    <row r="93" spans="1:65" s="2" customFormat="1" ht="24.2" customHeight="1">
      <c r="A93" s="36"/>
      <c r="B93" s="37"/>
      <c r="C93" s="180" t="s">
        <v>79</v>
      </c>
      <c r="D93" s="180" t="s">
        <v>155</v>
      </c>
      <c r="E93" s="181" t="s">
        <v>790</v>
      </c>
      <c r="F93" s="182" t="s">
        <v>791</v>
      </c>
      <c r="G93" s="183" t="s">
        <v>270</v>
      </c>
      <c r="H93" s="184">
        <v>0.20399999999999999</v>
      </c>
      <c r="I93" s="185"/>
      <c r="J93" s="186">
        <f>ROUND(I93*H93,2)</f>
        <v>0</v>
      </c>
      <c r="K93" s="182" t="s">
        <v>159</v>
      </c>
      <c r="L93" s="41"/>
      <c r="M93" s="187" t="s">
        <v>19</v>
      </c>
      <c r="N93" s="188" t="s">
        <v>43</v>
      </c>
      <c r="O93" s="66"/>
      <c r="P93" s="189">
        <f>O93*H93</f>
        <v>0</v>
      </c>
      <c r="Q93" s="189">
        <v>1.8774999999999999</v>
      </c>
      <c r="R93" s="189">
        <f>Q93*H93</f>
        <v>0.38300999999999996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160</v>
      </c>
      <c r="AT93" s="191" t="s">
        <v>155</v>
      </c>
      <c r="AU93" s="191" t="s">
        <v>81</v>
      </c>
      <c r="AY93" s="19" t="s">
        <v>152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79</v>
      </c>
      <c r="BK93" s="192">
        <f>ROUND(I93*H93,2)</f>
        <v>0</v>
      </c>
      <c r="BL93" s="19" t="s">
        <v>160</v>
      </c>
      <c r="BM93" s="191" t="s">
        <v>1394</v>
      </c>
    </row>
    <row r="94" spans="1:65" s="2" customFormat="1" ht="19.5">
      <c r="A94" s="36"/>
      <c r="B94" s="37"/>
      <c r="C94" s="38"/>
      <c r="D94" s="193" t="s">
        <v>162</v>
      </c>
      <c r="E94" s="38"/>
      <c r="F94" s="194" t="s">
        <v>793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162</v>
      </c>
      <c r="AU94" s="19" t="s">
        <v>81</v>
      </c>
    </row>
    <row r="95" spans="1:65" s="2" customFormat="1">
      <c r="A95" s="36"/>
      <c r="B95" s="37"/>
      <c r="C95" s="38"/>
      <c r="D95" s="198" t="s">
        <v>164</v>
      </c>
      <c r="E95" s="38"/>
      <c r="F95" s="199" t="s">
        <v>794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164</v>
      </c>
      <c r="AU95" s="19" t="s">
        <v>81</v>
      </c>
    </row>
    <row r="96" spans="1:65" s="13" customFormat="1">
      <c r="B96" s="200"/>
      <c r="C96" s="201"/>
      <c r="D96" s="193" t="s">
        <v>166</v>
      </c>
      <c r="E96" s="202" t="s">
        <v>19</v>
      </c>
      <c r="F96" s="203" t="s">
        <v>186</v>
      </c>
      <c r="G96" s="201"/>
      <c r="H96" s="202" t="s">
        <v>19</v>
      </c>
      <c r="I96" s="204"/>
      <c r="J96" s="201"/>
      <c r="K96" s="201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166</v>
      </c>
      <c r="AU96" s="209" t="s">
        <v>81</v>
      </c>
      <c r="AV96" s="13" t="s">
        <v>79</v>
      </c>
      <c r="AW96" s="13" t="s">
        <v>33</v>
      </c>
      <c r="AX96" s="13" t="s">
        <v>72</v>
      </c>
      <c r="AY96" s="209" t="s">
        <v>152</v>
      </c>
    </row>
    <row r="97" spans="1:65" s="14" customFormat="1">
      <c r="B97" s="210"/>
      <c r="C97" s="211"/>
      <c r="D97" s="193" t="s">
        <v>166</v>
      </c>
      <c r="E97" s="212" t="s">
        <v>19</v>
      </c>
      <c r="F97" s="213" t="s">
        <v>1395</v>
      </c>
      <c r="G97" s="211"/>
      <c r="H97" s="214">
        <v>0.20399999999999999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166</v>
      </c>
      <c r="AU97" s="220" t="s">
        <v>81</v>
      </c>
      <c r="AV97" s="14" t="s">
        <v>81</v>
      </c>
      <c r="AW97" s="14" t="s">
        <v>33</v>
      </c>
      <c r="AX97" s="14" t="s">
        <v>79</v>
      </c>
      <c r="AY97" s="220" t="s">
        <v>152</v>
      </c>
    </row>
    <row r="98" spans="1:65" s="2" customFormat="1" ht="24.2" customHeight="1">
      <c r="A98" s="36"/>
      <c r="B98" s="37"/>
      <c r="C98" s="180" t="s">
        <v>81</v>
      </c>
      <c r="D98" s="180" t="s">
        <v>155</v>
      </c>
      <c r="E98" s="181" t="s">
        <v>1396</v>
      </c>
      <c r="F98" s="182" t="s">
        <v>1397</v>
      </c>
      <c r="G98" s="183" t="s">
        <v>270</v>
      </c>
      <c r="H98" s="184">
        <v>2.1739999999999999</v>
      </c>
      <c r="I98" s="185"/>
      <c r="J98" s="186">
        <f>ROUND(I98*H98,2)</f>
        <v>0</v>
      </c>
      <c r="K98" s="182" t="s">
        <v>159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1.8774999999999999</v>
      </c>
      <c r="R98" s="189">
        <f>Q98*H98</f>
        <v>4.0816849999999993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160</v>
      </c>
      <c r="AT98" s="191" t="s">
        <v>155</v>
      </c>
      <c r="AU98" s="191" t="s">
        <v>81</v>
      </c>
      <c r="AY98" s="19" t="s">
        <v>152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79</v>
      </c>
      <c r="BK98" s="192">
        <f>ROUND(I98*H98,2)</f>
        <v>0</v>
      </c>
      <c r="BL98" s="19" t="s">
        <v>160</v>
      </c>
      <c r="BM98" s="191" t="s">
        <v>1398</v>
      </c>
    </row>
    <row r="99" spans="1:65" s="2" customFormat="1" ht="19.5">
      <c r="A99" s="36"/>
      <c r="B99" s="37"/>
      <c r="C99" s="38"/>
      <c r="D99" s="193" t="s">
        <v>162</v>
      </c>
      <c r="E99" s="38"/>
      <c r="F99" s="194" t="s">
        <v>1399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162</v>
      </c>
      <c r="AU99" s="19" t="s">
        <v>81</v>
      </c>
    </row>
    <row r="100" spans="1:65" s="2" customFormat="1">
      <c r="A100" s="36"/>
      <c r="B100" s="37"/>
      <c r="C100" s="38"/>
      <c r="D100" s="198" t="s">
        <v>164</v>
      </c>
      <c r="E100" s="38"/>
      <c r="F100" s="199" t="s">
        <v>1400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164</v>
      </c>
      <c r="AU100" s="19" t="s">
        <v>81</v>
      </c>
    </row>
    <row r="101" spans="1:65" s="13" customFormat="1">
      <c r="B101" s="200"/>
      <c r="C101" s="201"/>
      <c r="D101" s="193" t="s">
        <v>166</v>
      </c>
      <c r="E101" s="202" t="s">
        <v>19</v>
      </c>
      <c r="F101" s="203" t="s">
        <v>181</v>
      </c>
      <c r="G101" s="201"/>
      <c r="H101" s="202" t="s">
        <v>19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166</v>
      </c>
      <c r="AU101" s="209" t="s">
        <v>81</v>
      </c>
      <c r="AV101" s="13" t="s">
        <v>79</v>
      </c>
      <c r="AW101" s="13" t="s">
        <v>33</v>
      </c>
      <c r="AX101" s="13" t="s">
        <v>72</v>
      </c>
      <c r="AY101" s="209" t="s">
        <v>152</v>
      </c>
    </row>
    <row r="102" spans="1:65" s="14" customFormat="1">
      <c r="B102" s="210"/>
      <c r="C102" s="211"/>
      <c r="D102" s="193" t="s">
        <v>166</v>
      </c>
      <c r="E102" s="212" t="s">
        <v>19</v>
      </c>
      <c r="F102" s="213" t="s">
        <v>1401</v>
      </c>
      <c r="G102" s="211"/>
      <c r="H102" s="214">
        <v>0.75600000000000001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166</v>
      </c>
      <c r="AU102" s="220" t="s">
        <v>81</v>
      </c>
      <c r="AV102" s="14" t="s">
        <v>81</v>
      </c>
      <c r="AW102" s="14" t="s">
        <v>33</v>
      </c>
      <c r="AX102" s="14" t="s">
        <v>72</v>
      </c>
      <c r="AY102" s="220" t="s">
        <v>152</v>
      </c>
    </row>
    <row r="103" spans="1:65" s="14" customFormat="1">
      <c r="B103" s="210"/>
      <c r="C103" s="211"/>
      <c r="D103" s="193" t="s">
        <v>166</v>
      </c>
      <c r="E103" s="212" t="s">
        <v>19</v>
      </c>
      <c r="F103" s="213" t="s">
        <v>1402</v>
      </c>
      <c r="G103" s="211"/>
      <c r="H103" s="214">
        <v>-7.0000000000000007E-2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166</v>
      </c>
      <c r="AU103" s="220" t="s">
        <v>81</v>
      </c>
      <c r="AV103" s="14" t="s">
        <v>81</v>
      </c>
      <c r="AW103" s="14" t="s">
        <v>33</v>
      </c>
      <c r="AX103" s="14" t="s">
        <v>72</v>
      </c>
      <c r="AY103" s="220" t="s">
        <v>152</v>
      </c>
    </row>
    <row r="104" spans="1:65" s="13" customFormat="1">
      <c r="B104" s="200"/>
      <c r="C104" s="201"/>
      <c r="D104" s="193" t="s">
        <v>166</v>
      </c>
      <c r="E104" s="202" t="s">
        <v>19</v>
      </c>
      <c r="F104" s="203" t="s">
        <v>186</v>
      </c>
      <c r="G104" s="201"/>
      <c r="H104" s="202" t="s">
        <v>19</v>
      </c>
      <c r="I104" s="204"/>
      <c r="J104" s="201"/>
      <c r="K104" s="201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166</v>
      </c>
      <c r="AU104" s="209" t="s">
        <v>81</v>
      </c>
      <c r="AV104" s="13" t="s">
        <v>79</v>
      </c>
      <c r="AW104" s="13" t="s">
        <v>33</v>
      </c>
      <c r="AX104" s="13" t="s">
        <v>72</v>
      </c>
      <c r="AY104" s="209" t="s">
        <v>152</v>
      </c>
    </row>
    <row r="105" spans="1:65" s="14" customFormat="1">
      <c r="B105" s="210"/>
      <c r="C105" s="211"/>
      <c r="D105" s="193" t="s">
        <v>166</v>
      </c>
      <c r="E105" s="212" t="s">
        <v>19</v>
      </c>
      <c r="F105" s="213" t="s">
        <v>1403</v>
      </c>
      <c r="G105" s="211"/>
      <c r="H105" s="214">
        <v>0.77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166</v>
      </c>
      <c r="AU105" s="220" t="s">
        <v>81</v>
      </c>
      <c r="AV105" s="14" t="s">
        <v>81</v>
      </c>
      <c r="AW105" s="14" t="s">
        <v>33</v>
      </c>
      <c r="AX105" s="14" t="s">
        <v>72</v>
      </c>
      <c r="AY105" s="220" t="s">
        <v>152</v>
      </c>
    </row>
    <row r="106" spans="1:65" s="14" customFormat="1">
      <c r="B106" s="210"/>
      <c r="C106" s="211"/>
      <c r="D106" s="193" t="s">
        <v>166</v>
      </c>
      <c r="E106" s="212" t="s">
        <v>19</v>
      </c>
      <c r="F106" s="213" t="s">
        <v>1402</v>
      </c>
      <c r="G106" s="211"/>
      <c r="H106" s="214">
        <v>-7.0000000000000007E-2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166</v>
      </c>
      <c r="AU106" s="220" t="s">
        <v>81</v>
      </c>
      <c r="AV106" s="14" t="s">
        <v>81</v>
      </c>
      <c r="AW106" s="14" t="s">
        <v>33</v>
      </c>
      <c r="AX106" s="14" t="s">
        <v>72</v>
      </c>
      <c r="AY106" s="220" t="s">
        <v>152</v>
      </c>
    </row>
    <row r="107" spans="1:65" s="13" customFormat="1">
      <c r="B107" s="200"/>
      <c r="C107" s="201"/>
      <c r="D107" s="193" t="s">
        <v>166</v>
      </c>
      <c r="E107" s="202" t="s">
        <v>19</v>
      </c>
      <c r="F107" s="203" t="s">
        <v>801</v>
      </c>
      <c r="G107" s="201"/>
      <c r="H107" s="202" t="s">
        <v>19</v>
      </c>
      <c r="I107" s="204"/>
      <c r="J107" s="201"/>
      <c r="K107" s="201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166</v>
      </c>
      <c r="AU107" s="209" t="s">
        <v>81</v>
      </c>
      <c r="AV107" s="13" t="s">
        <v>79</v>
      </c>
      <c r="AW107" s="13" t="s">
        <v>33</v>
      </c>
      <c r="AX107" s="13" t="s">
        <v>72</v>
      </c>
      <c r="AY107" s="209" t="s">
        <v>152</v>
      </c>
    </row>
    <row r="108" spans="1:65" s="14" customFormat="1">
      <c r="B108" s="210"/>
      <c r="C108" s="211"/>
      <c r="D108" s="193" t="s">
        <v>166</v>
      </c>
      <c r="E108" s="212" t="s">
        <v>19</v>
      </c>
      <c r="F108" s="213" t="s">
        <v>1404</v>
      </c>
      <c r="G108" s="211"/>
      <c r="H108" s="214">
        <v>0.78800000000000003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166</v>
      </c>
      <c r="AU108" s="220" t="s">
        <v>81</v>
      </c>
      <c r="AV108" s="14" t="s">
        <v>81</v>
      </c>
      <c r="AW108" s="14" t="s">
        <v>33</v>
      </c>
      <c r="AX108" s="14" t="s">
        <v>72</v>
      </c>
      <c r="AY108" s="220" t="s">
        <v>152</v>
      </c>
    </row>
    <row r="109" spans="1:65" s="15" customFormat="1">
      <c r="B109" s="221"/>
      <c r="C109" s="222"/>
      <c r="D109" s="193" t="s">
        <v>166</v>
      </c>
      <c r="E109" s="223" t="s">
        <v>19</v>
      </c>
      <c r="F109" s="224" t="s">
        <v>175</v>
      </c>
      <c r="G109" s="222"/>
      <c r="H109" s="225">
        <v>2.1739999999999999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166</v>
      </c>
      <c r="AU109" s="231" t="s">
        <v>81</v>
      </c>
      <c r="AV109" s="15" t="s">
        <v>160</v>
      </c>
      <c r="AW109" s="15" t="s">
        <v>33</v>
      </c>
      <c r="AX109" s="15" t="s">
        <v>79</v>
      </c>
      <c r="AY109" s="231" t="s">
        <v>152</v>
      </c>
    </row>
    <row r="110" spans="1:65" s="2" customFormat="1" ht="24.2" customHeight="1">
      <c r="A110" s="36"/>
      <c r="B110" s="37"/>
      <c r="C110" s="180" t="s">
        <v>153</v>
      </c>
      <c r="D110" s="180" t="s">
        <v>155</v>
      </c>
      <c r="E110" s="181" t="s">
        <v>803</v>
      </c>
      <c r="F110" s="182" t="s">
        <v>804</v>
      </c>
      <c r="G110" s="183" t="s">
        <v>327</v>
      </c>
      <c r="H110" s="184">
        <v>3.38</v>
      </c>
      <c r="I110" s="185"/>
      <c r="J110" s="186">
        <f>ROUND(I110*H110,2)</f>
        <v>0</v>
      </c>
      <c r="K110" s="182" t="s">
        <v>159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1.0900000000000001</v>
      </c>
      <c r="R110" s="189">
        <f>Q110*H110</f>
        <v>3.6842000000000001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160</v>
      </c>
      <c r="AT110" s="191" t="s">
        <v>155</v>
      </c>
      <c r="AU110" s="191" t="s">
        <v>81</v>
      </c>
      <c r="AY110" s="19" t="s">
        <v>152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79</v>
      </c>
      <c r="BK110" s="192">
        <f>ROUND(I110*H110,2)</f>
        <v>0</v>
      </c>
      <c r="BL110" s="19" t="s">
        <v>160</v>
      </c>
      <c r="BM110" s="191" t="s">
        <v>1405</v>
      </c>
    </row>
    <row r="111" spans="1:65" s="2" customFormat="1" ht="19.5">
      <c r="A111" s="36"/>
      <c r="B111" s="37"/>
      <c r="C111" s="38"/>
      <c r="D111" s="193" t="s">
        <v>162</v>
      </c>
      <c r="E111" s="38"/>
      <c r="F111" s="194" t="s">
        <v>806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162</v>
      </c>
      <c r="AU111" s="19" t="s">
        <v>81</v>
      </c>
    </row>
    <row r="112" spans="1:65" s="2" customFormat="1">
      <c r="A112" s="36"/>
      <c r="B112" s="37"/>
      <c r="C112" s="38"/>
      <c r="D112" s="198" t="s">
        <v>164</v>
      </c>
      <c r="E112" s="38"/>
      <c r="F112" s="199" t="s">
        <v>807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164</v>
      </c>
      <c r="AU112" s="19" t="s">
        <v>81</v>
      </c>
    </row>
    <row r="113" spans="2:51" s="13" customFormat="1">
      <c r="B113" s="200"/>
      <c r="C113" s="201"/>
      <c r="D113" s="193" t="s">
        <v>166</v>
      </c>
      <c r="E113" s="202" t="s">
        <v>19</v>
      </c>
      <c r="F113" s="203" t="s">
        <v>215</v>
      </c>
      <c r="G113" s="201"/>
      <c r="H113" s="202" t="s">
        <v>19</v>
      </c>
      <c r="I113" s="204"/>
      <c r="J113" s="201"/>
      <c r="K113" s="201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166</v>
      </c>
      <c r="AU113" s="209" t="s">
        <v>81</v>
      </c>
      <c r="AV113" s="13" t="s">
        <v>79</v>
      </c>
      <c r="AW113" s="13" t="s">
        <v>33</v>
      </c>
      <c r="AX113" s="13" t="s">
        <v>72</v>
      </c>
      <c r="AY113" s="209" t="s">
        <v>152</v>
      </c>
    </row>
    <row r="114" spans="2:51" s="14" customFormat="1">
      <c r="B114" s="210"/>
      <c r="C114" s="211"/>
      <c r="D114" s="193" t="s">
        <v>166</v>
      </c>
      <c r="E114" s="212" t="s">
        <v>19</v>
      </c>
      <c r="F114" s="213" t="s">
        <v>1406</v>
      </c>
      <c r="G114" s="211"/>
      <c r="H114" s="214">
        <v>0.215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166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152</v>
      </c>
    </row>
    <row r="115" spans="2:51" s="14" customFormat="1">
      <c r="B115" s="210"/>
      <c r="C115" s="211"/>
      <c r="D115" s="193" t="s">
        <v>166</v>
      </c>
      <c r="E115" s="212" t="s">
        <v>19</v>
      </c>
      <c r="F115" s="213" t="s">
        <v>1407</v>
      </c>
      <c r="G115" s="211"/>
      <c r="H115" s="214">
        <v>0.254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166</v>
      </c>
      <c r="AU115" s="220" t="s">
        <v>81</v>
      </c>
      <c r="AV115" s="14" t="s">
        <v>81</v>
      </c>
      <c r="AW115" s="14" t="s">
        <v>33</v>
      </c>
      <c r="AX115" s="14" t="s">
        <v>72</v>
      </c>
      <c r="AY115" s="220" t="s">
        <v>152</v>
      </c>
    </row>
    <row r="116" spans="2:51" s="14" customFormat="1">
      <c r="B116" s="210"/>
      <c r="C116" s="211"/>
      <c r="D116" s="193" t="s">
        <v>166</v>
      </c>
      <c r="E116" s="212" t="s">
        <v>19</v>
      </c>
      <c r="F116" s="213" t="s">
        <v>1408</v>
      </c>
      <c r="G116" s="211"/>
      <c r="H116" s="214">
        <v>2.5000000000000001E-2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166</v>
      </c>
      <c r="AU116" s="220" t="s">
        <v>81</v>
      </c>
      <c r="AV116" s="14" t="s">
        <v>81</v>
      </c>
      <c r="AW116" s="14" t="s">
        <v>33</v>
      </c>
      <c r="AX116" s="14" t="s">
        <v>72</v>
      </c>
      <c r="AY116" s="220" t="s">
        <v>152</v>
      </c>
    </row>
    <row r="117" spans="2:51" s="13" customFormat="1">
      <c r="B117" s="200"/>
      <c r="C117" s="201"/>
      <c r="D117" s="193" t="s">
        <v>166</v>
      </c>
      <c r="E117" s="202" t="s">
        <v>19</v>
      </c>
      <c r="F117" s="203" t="s">
        <v>181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166</v>
      </c>
      <c r="AU117" s="209" t="s">
        <v>81</v>
      </c>
      <c r="AV117" s="13" t="s">
        <v>79</v>
      </c>
      <c r="AW117" s="13" t="s">
        <v>33</v>
      </c>
      <c r="AX117" s="13" t="s">
        <v>72</v>
      </c>
      <c r="AY117" s="209" t="s">
        <v>152</v>
      </c>
    </row>
    <row r="118" spans="2:51" s="14" customFormat="1">
      <c r="B118" s="210"/>
      <c r="C118" s="211"/>
      <c r="D118" s="193" t="s">
        <v>166</v>
      </c>
      <c r="E118" s="212" t="s">
        <v>19</v>
      </c>
      <c r="F118" s="213" t="s">
        <v>1409</v>
      </c>
      <c r="G118" s="211"/>
      <c r="H118" s="214">
        <v>7.1999999999999995E-2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166</v>
      </c>
      <c r="AU118" s="220" t="s">
        <v>81</v>
      </c>
      <c r="AV118" s="14" t="s">
        <v>81</v>
      </c>
      <c r="AW118" s="14" t="s">
        <v>33</v>
      </c>
      <c r="AX118" s="14" t="s">
        <v>72</v>
      </c>
      <c r="AY118" s="220" t="s">
        <v>152</v>
      </c>
    </row>
    <row r="119" spans="2:51" s="14" customFormat="1">
      <c r="B119" s="210"/>
      <c r="C119" s="211"/>
      <c r="D119" s="193" t="s">
        <v>166</v>
      </c>
      <c r="E119" s="212" t="s">
        <v>19</v>
      </c>
      <c r="F119" s="213" t="s">
        <v>1410</v>
      </c>
      <c r="G119" s="211"/>
      <c r="H119" s="214">
        <v>2.8000000000000001E-2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166</v>
      </c>
      <c r="AU119" s="220" t="s">
        <v>81</v>
      </c>
      <c r="AV119" s="14" t="s">
        <v>81</v>
      </c>
      <c r="AW119" s="14" t="s">
        <v>33</v>
      </c>
      <c r="AX119" s="14" t="s">
        <v>72</v>
      </c>
      <c r="AY119" s="220" t="s">
        <v>152</v>
      </c>
    </row>
    <row r="120" spans="2:51" s="14" customFormat="1">
      <c r="B120" s="210"/>
      <c r="C120" s="211"/>
      <c r="D120" s="193" t="s">
        <v>166</v>
      </c>
      <c r="E120" s="212" t="s">
        <v>19</v>
      </c>
      <c r="F120" s="213" t="s">
        <v>1411</v>
      </c>
      <c r="G120" s="211"/>
      <c r="H120" s="214">
        <v>0.13100000000000001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166</v>
      </c>
      <c r="AU120" s="220" t="s">
        <v>81</v>
      </c>
      <c r="AV120" s="14" t="s">
        <v>81</v>
      </c>
      <c r="AW120" s="14" t="s">
        <v>33</v>
      </c>
      <c r="AX120" s="14" t="s">
        <v>72</v>
      </c>
      <c r="AY120" s="220" t="s">
        <v>152</v>
      </c>
    </row>
    <row r="121" spans="2:51" s="14" customFormat="1">
      <c r="B121" s="210"/>
      <c r="C121" s="211"/>
      <c r="D121" s="193" t="s">
        <v>166</v>
      </c>
      <c r="E121" s="212" t="s">
        <v>19</v>
      </c>
      <c r="F121" s="213" t="s">
        <v>1412</v>
      </c>
      <c r="G121" s="211"/>
      <c r="H121" s="214">
        <v>4.8000000000000001E-2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166</v>
      </c>
      <c r="AU121" s="220" t="s">
        <v>81</v>
      </c>
      <c r="AV121" s="14" t="s">
        <v>81</v>
      </c>
      <c r="AW121" s="14" t="s">
        <v>33</v>
      </c>
      <c r="AX121" s="14" t="s">
        <v>72</v>
      </c>
      <c r="AY121" s="220" t="s">
        <v>152</v>
      </c>
    </row>
    <row r="122" spans="2:51" s="13" customFormat="1">
      <c r="B122" s="200"/>
      <c r="C122" s="201"/>
      <c r="D122" s="193" t="s">
        <v>166</v>
      </c>
      <c r="E122" s="202" t="s">
        <v>19</v>
      </c>
      <c r="F122" s="203" t="s">
        <v>186</v>
      </c>
      <c r="G122" s="201"/>
      <c r="H122" s="202" t="s">
        <v>19</v>
      </c>
      <c r="I122" s="204"/>
      <c r="J122" s="201"/>
      <c r="K122" s="201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166</v>
      </c>
      <c r="AU122" s="209" t="s">
        <v>81</v>
      </c>
      <c r="AV122" s="13" t="s">
        <v>79</v>
      </c>
      <c r="AW122" s="13" t="s">
        <v>33</v>
      </c>
      <c r="AX122" s="13" t="s">
        <v>72</v>
      </c>
      <c r="AY122" s="209" t="s">
        <v>152</v>
      </c>
    </row>
    <row r="123" spans="2:51" s="14" customFormat="1">
      <c r="B123" s="210"/>
      <c r="C123" s="211"/>
      <c r="D123" s="193" t="s">
        <v>166</v>
      </c>
      <c r="E123" s="212" t="s">
        <v>19</v>
      </c>
      <c r="F123" s="213" t="s">
        <v>1413</v>
      </c>
      <c r="G123" s="211"/>
      <c r="H123" s="214">
        <v>0.14299999999999999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81</v>
      </c>
      <c r="AV123" s="14" t="s">
        <v>81</v>
      </c>
      <c r="AW123" s="14" t="s">
        <v>33</v>
      </c>
      <c r="AX123" s="14" t="s">
        <v>72</v>
      </c>
      <c r="AY123" s="220" t="s">
        <v>152</v>
      </c>
    </row>
    <row r="124" spans="2:51" s="14" customFormat="1">
      <c r="B124" s="210"/>
      <c r="C124" s="211"/>
      <c r="D124" s="193" t="s">
        <v>166</v>
      </c>
      <c r="E124" s="212" t="s">
        <v>19</v>
      </c>
      <c r="F124" s="213" t="s">
        <v>1414</v>
      </c>
      <c r="G124" s="211"/>
      <c r="H124" s="214">
        <v>0.33900000000000002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166</v>
      </c>
      <c r="AU124" s="220" t="s">
        <v>81</v>
      </c>
      <c r="AV124" s="14" t="s">
        <v>81</v>
      </c>
      <c r="AW124" s="14" t="s">
        <v>33</v>
      </c>
      <c r="AX124" s="14" t="s">
        <v>72</v>
      </c>
      <c r="AY124" s="220" t="s">
        <v>152</v>
      </c>
    </row>
    <row r="125" spans="2:51" s="14" customFormat="1">
      <c r="B125" s="210"/>
      <c r="C125" s="211"/>
      <c r="D125" s="193" t="s">
        <v>166</v>
      </c>
      <c r="E125" s="212" t="s">
        <v>19</v>
      </c>
      <c r="F125" s="213" t="s">
        <v>1415</v>
      </c>
      <c r="G125" s="211"/>
      <c r="H125" s="214">
        <v>6.6000000000000003E-2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166</v>
      </c>
      <c r="AU125" s="220" t="s">
        <v>81</v>
      </c>
      <c r="AV125" s="14" t="s">
        <v>81</v>
      </c>
      <c r="AW125" s="14" t="s">
        <v>33</v>
      </c>
      <c r="AX125" s="14" t="s">
        <v>72</v>
      </c>
      <c r="AY125" s="220" t="s">
        <v>152</v>
      </c>
    </row>
    <row r="126" spans="2:51" s="14" customFormat="1">
      <c r="B126" s="210"/>
      <c r="C126" s="211"/>
      <c r="D126" s="193" t="s">
        <v>166</v>
      </c>
      <c r="E126" s="212" t="s">
        <v>19</v>
      </c>
      <c r="F126" s="213" t="s">
        <v>1416</v>
      </c>
      <c r="G126" s="211"/>
      <c r="H126" s="214">
        <v>8.1000000000000003E-2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166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152</v>
      </c>
    </row>
    <row r="127" spans="2:51" s="13" customFormat="1">
      <c r="B127" s="200"/>
      <c r="C127" s="201"/>
      <c r="D127" s="193" t="s">
        <v>166</v>
      </c>
      <c r="E127" s="202" t="s">
        <v>19</v>
      </c>
      <c r="F127" s="203" t="s">
        <v>167</v>
      </c>
      <c r="G127" s="201"/>
      <c r="H127" s="202" t="s">
        <v>19</v>
      </c>
      <c r="I127" s="204"/>
      <c r="J127" s="201"/>
      <c r="K127" s="201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166</v>
      </c>
      <c r="AU127" s="209" t="s">
        <v>81</v>
      </c>
      <c r="AV127" s="13" t="s">
        <v>79</v>
      </c>
      <c r="AW127" s="13" t="s">
        <v>33</v>
      </c>
      <c r="AX127" s="13" t="s">
        <v>72</v>
      </c>
      <c r="AY127" s="209" t="s">
        <v>152</v>
      </c>
    </row>
    <row r="128" spans="2:51" s="14" customFormat="1">
      <c r="B128" s="210"/>
      <c r="C128" s="211"/>
      <c r="D128" s="193" t="s">
        <v>166</v>
      </c>
      <c r="E128" s="212" t="s">
        <v>19</v>
      </c>
      <c r="F128" s="213" t="s">
        <v>1417</v>
      </c>
      <c r="G128" s="211"/>
      <c r="H128" s="214">
        <v>7.1999999999999995E-2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166</v>
      </c>
      <c r="AU128" s="220" t="s">
        <v>81</v>
      </c>
      <c r="AV128" s="14" t="s">
        <v>81</v>
      </c>
      <c r="AW128" s="14" t="s">
        <v>33</v>
      </c>
      <c r="AX128" s="14" t="s">
        <v>72</v>
      </c>
      <c r="AY128" s="220" t="s">
        <v>152</v>
      </c>
    </row>
    <row r="129" spans="1:65" s="14" customFormat="1">
      <c r="B129" s="210"/>
      <c r="C129" s="211"/>
      <c r="D129" s="193" t="s">
        <v>166</v>
      </c>
      <c r="E129" s="212" t="s">
        <v>19</v>
      </c>
      <c r="F129" s="213" t="s">
        <v>1418</v>
      </c>
      <c r="G129" s="211"/>
      <c r="H129" s="214">
        <v>4.8000000000000001E-2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166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152</v>
      </c>
    </row>
    <row r="130" spans="1:65" s="14" customFormat="1">
      <c r="B130" s="210"/>
      <c r="C130" s="211"/>
      <c r="D130" s="193" t="s">
        <v>166</v>
      </c>
      <c r="E130" s="212" t="s">
        <v>19</v>
      </c>
      <c r="F130" s="213" t="s">
        <v>1419</v>
      </c>
      <c r="G130" s="211"/>
      <c r="H130" s="214">
        <v>5.7000000000000002E-2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166</v>
      </c>
      <c r="AU130" s="220" t="s">
        <v>81</v>
      </c>
      <c r="AV130" s="14" t="s">
        <v>81</v>
      </c>
      <c r="AW130" s="14" t="s">
        <v>33</v>
      </c>
      <c r="AX130" s="14" t="s">
        <v>72</v>
      </c>
      <c r="AY130" s="220" t="s">
        <v>152</v>
      </c>
    </row>
    <row r="131" spans="1:65" s="14" customFormat="1">
      <c r="B131" s="210"/>
      <c r="C131" s="211"/>
      <c r="D131" s="193" t="s">
        <v>166</v>
      </c>
      <c r="E131" s="212" t="s">
        <v>19</v>
      </c>
      <c r="F131" s="213" t="s">
        <v>1420</v>
      </c>
      <c r="G131" s="211"/>
      <c r="H131" s="214">
        <v>0.254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166</v>
      </c>
      <c r="AU131" s="220" t="s">
        <v>81</v>
      </c>
      <c r="AV131" s="14" t="s">
        <v>81</v>
      </c>
      <c r="AW131" s="14" t="s">
        <v>33</v>
      </c>
      <c r="AX131" s="14" t="s">
        <v>72</v>
      </c>
      <c r="AY131" s="220" t="s">
        <v>152</v>
      </c>
    </row>
    <row r="132" spans="1:65" s="14" customFormat="1">
      <c r="B132" s="210"/>
      <c r="C132" s="211"/>
      <c r="D132" s="193" t="s">
        <v>166</v>
      </c>
      <c r="E132" s="212" t="s">
        <v>19</v>
      </c>
      <c r="F132" s="213" t="s">
        <v>1421</v>
      </c>
      <c r="G132" s="211"/>
      <c r="H132" s="214">
        <v>0.24399999999999999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166</v>
      </c>
      <c r="AU132" s="220" t="s">
        <v>81</v>
      </c>
      <c r="AV132" s="14" t="s">
        <v>81</v>
      </c>
      <c r="AW132" s="14" t="s">
        <v>33</v>
      </c>
      <c r="AX132" s="14" t="s">
        <v>72</v>
      </c>
      <c r="AY132" s="220" t="s">
        <v>152</v>
      </c>
    </row>
    <row r="133" spans="1:65" s="14" customFormat="1">
      <c r="B133" s="210"/>
      <c r="C133" s="211"/>
      <c r="D133" s="193" t="s">
        <v>166</v>
      </c>
      <c r="E133" s="212" t="s">
        <v>19</v>
      </c>
      <c r="F133" s="213" t="s">
        <v>1422</v>
      </c>
      <c r="G133" s="211"/>
      <c r="H133" s="214">
        <v>0.35799999999999998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81</v>
      </c>
      <c r="AV133" s="14" t="s">
        <v>81</v>
      </c>
      <c r="AW133" s="14" t="s">
        <v>33</v>
      </c>
      <c r="AX133" s="14" t="s">
        <v>72</v>
      </c>
      <c r="AY133" s="220" t="s">
        <v>152</v>
      </c>
    </row>
    <row r="134" spans="1:65" s="13" customFormat="1">
      <c r="B134" s="200"/>
      <c r="C134" s="201"/>
      <c r="D134" s="193" t="s">
        <v>166</v>
      </c>
      <c r="E134" s="202" t="s">
        <v>19</v>
      </c>
      <c r="F134" s="203" t="s">
        <v>171</v>
      </c>
      <c r="G134" s="201"/>
      <c r="H134" s="202" t="s">
        <v>19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166</v>
      </c>
      <c r="AU134" s="209" t="s">
        <v>81</v>
      </c>
      <c r="AV134" s="13" t="s">
        <v>79</v>
      </c>
      <c r="AW134" s="13" t="s">
        <v>33</v>
      </c>
      <c r="AX134" s="13" t="s">
        <v>72</v>
      </c>
      <c r="AY134" s="209" t="s">
        <v>152</v>
      </c>
    </row>
    <row r="135" spans="1:65" s="14" customFormat="1">
      <c r="B135" s="210"/>
      <c r="C135" s="211"/>
      <c r="D135" s="193" t="s">
        <v>166</v>
      </c>
      <c r="E135" s="212" t="s">
        <v>19</v>
      </c>
      <c r="F135" s="213" t="s">
        <v>1418</v>
      </c>
      <c r="G135" s="211"/>
      <c r="H135" s="214">
        <v>4.8000000000000001E-2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166</v>
      </c>
      <c r="AU135" s="220" t="s">
        <v>81</v>
      </c>
      <c r="AV135" s="14" t="s">
        <v>81</v>
      </c>
      <c r="AW135" s="14" t="s">
        <v>33</v>
      </c>
      <c r="AX135" s="14" t="s">
        <v>72</v>
      </c>
      <c r="AY135" s="220" t="s">
        <v>152</v>
      </c>
    </row>
    <row r="136" spans="1:65" s="14" customFormat="1">
      <c r="B136" s="210"/>
      <c r="C136" s="211"/>
      <c r="D136" s="193" t="s">
        <v>166</v>
      </c>
      <c r="E136" s="212" t="s">
        <v>19</v>
      </c>
      <c r="F136" s="213" t="s">
        <v>1410</v>
      </c>
      <c r="G136" s="211"/>
      <c r="H136" s="214">
        <v>2.8000000000000001E-2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166</v>
      </c>
      <c r="AU136" s="220" t="s">
        <v>81</v>
      </c>
      <c r="AV136" s="14" t="s">
        <v>81</v>
      </c>
      <c r="AW136" s="14" t="s">
        <v>33</v>
      </c>
      <c r="AX136" s="14" t="s">
        <v>72</v>
      </c>
      <c r="AY136" s="220" t="s">
        <v>152</v>
      </c>
    </row>
    <row r="137" spans="1:65" s="14" customFormat="1">
      <c r="B137" s="210"/>
      <c r="C137" s="211"/>
      <c r="D137" s="193" t="s">
        <v>166</v>
      </c>
      <c r="E137" s="212" t="s">
        <v>19</v>
      </c>
      <c r="F137" s="213" t="s">
        <v>1423</v>
      </c>
      <c r="G137" s="211"/>
      <c r="H137" s="214">
        <v>0.113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152</v>
      </c>
    </row>
    <row r="138" spans="1:65" s="14" customFormat="1">
      <c r="B138" s="210"/>
      <c r="C138" s="211"/>
      <c r="D138" s="193" t="s">
        <v>166</v>
      </c>
      <c r="E138" s="212" t="s">
        <v>19</v>
      </c>
      <c r="F138" s="213" t="s">
        <v>1420</v>
      </c>
      <c r="G138" s="211"/>
      <c r="H138" s="214">
        <v>0.254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81</v>
      </c>
      <c r="AV138" s="14" t="s">
        <v>81</v>
      </c>
      <c r="AW138" s="14" t="s">
        <v>33</v>
      </c>
      <c r="AX138" s="14" t="s">
        <v>72</v>
      </c>
      <c r="AY138" s="220" t="s">
        <v>152</v>
      </c>
    </row>
    <row r="139" spans="1:65" s="14" customFormat="1">
      <c r="B139" s="210"/>
      <c r="C139" s="211"/>
      <c r="D139" s="193" t="s">
        <v>166</v>
      </c>
      <c r="E139" s="212" t="s">
        <v>19</v>
      </c>
      <c r="F139" s="213" t="s">
        <v>1424</v>
      </c>
      <c r="G139" s="211"/>
      <c r="H139" s="214">
        <v>0.16200000000000001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152</v>
      </c>
    </row>
    <row r="140" spans="1:65" s="14" customFormat="1">
      <c r="B140" s="210"/>
      <c r="C140" s="211"/>
      <c r="D140" s="193" t="s">
        <v>166</v>
      </c>
      <c r="E140" s="212" t="s">
        <v>19</v>
      </c>
      <c r="F140" s="213" t="s">
        <v>1425</v>
      </c>
      <c r="G140" s="211"/>
      <c r="H140" s="214">
        <v>0.17899999999999999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81</v>
      </c>
      <c r="AV140" s="14" t="s">
        <v>81</v>
      </c>
      <c r="AW140" s="14" t="s">
        <v>33</v>
      </c>
      <c r="AX140" s="14" t="s">
        <v>72</v>
      </c>
      <c r="AY140" s="220" t="s">
        <v>152</v>
      </c>
    </row>
    <row r="141" spans="1:65" s="16" customFormat="1">
      <c r="B141" s="233"/>
      <c r="C141" s="234"/>
      <c r="D141" s="193" t="s">
        <v>166</v>
      </c>
      <c r="E141" s="235" t="s">
        <v>19</v>
      </c>
      <c r="F141" s="236" t="s">
        <v>377</v>
      </c>
      <c r="G141" s="234"/>
      <c r="H141" s="237">
        <v>3.2189999999999999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166</v>
      </c>
      <c r="AU141" s="243" t="s">
        <v>81</v>
      </c>
      <c r="AV141" s="16" t="s">
        <v>153</v>
      </c>
      <c r="AW141" s="16" t="s">
        <v>33</v>
      </c>
      <c r="AX141" s="16" t="s">
        <v>72</v>
      </c>
      <c r="AY141" s="243" t="s">
        <v>152</v>
      </c>
    </row>
    <row r="142" spans="1:65" s="14" customFormat="1">
      <c r="B142" s="210"/>
      <c r="C142" s="211"/>
      <c r="D142" s="193" t="s">
        <v>166</v>
      </c>
      <c r="E142" s="212" t="s">
        <v>19</v>
      </c>
      <c r="F142" s="213" t="s">
        <v>1426</v>
      </c>
      <c r="G142" s="211"/>
      <c r="H142" s="214">
        <v>0.161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152</v>
      </c>
    </row>
    <row r="143" spans="1:65" s="15" customFormat="1">
      <c r="B143" s="221"/>
      <c r="C143" s="222"/>
      <c r="D143" s="193" t="s">
        <v>166</v>
      </c>
      <c r="E143" s="223" t="s">
        <v>19</v>
      </c>
      <c r="F143" s="224" t="s">
        <v>175</v>
      </c>
      <c r="G143" s="222"/>
      <c r="H143" s="225">
        <v>3.38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166</v>
      </c>
      <c r="AU143" s="231" t="s">
        <v>81</v>
      </c>
      <c r="AV143" s="15" t="s">
        <v>160</v>
      </c>
      <c r="AW143" s="15" t="s">
        <v>33</v>
      </c>
      <c r="AX143" s="15" t="s">
        <v>79</v>
      </c>
      <c r="AY143" s="231" t="s">
        <v>152</v>
      </c>
    </row>
    <row r="144" spans="1:65" s="2" customFormat="1" ht="24.2" customHeight="1">
      <c r="A144" s="36"/>
      <c r="B144" s="37"/>
      <c r="C144" s="180" t="s">
        <v>160</v>
      </c>
      <c r="D144" s="180" t="s">
        <v>155</v>
      </c>
      <c r="E144" s="181" t="s">
        <v>816</v>
      </c>
      <c r="F144" s="182" t="s">
        <v>817</v>
      </c>
      <c r="G144" s="183" t="s">
        <v>327</v>
      </c>
      <c r="H144" s="184">
        <v>5.835</v>
      </c>
      <c r="I144" s="185"/>
      <c r="J144" s="186">
        <f>ROUND(I144*H144,2)</f>
        <v>0</v>
      </c>
      <c r="K144" s="182" t="s">
        <v>159</v>
      </c>
      <c r="L144" s="41"/>
      <c r="M144" s="187" t="s">
        <v>19</v>
      </c>
      <c r="N144" s="188" t="s">
        <v>43</v>
      </c>
      <c r="O144" s="66"/>
      <c r="P144" s="189">
        <f>O144*H144</f>
        <v>0</v>
      </c>
      <c r="Q144" s="189">
        <v>1.0900000000000001</v>
      </c>
      <c r="R144" s="189">
        <f>Q144*H144</f>
        <v>6.3601500000000009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160</v>
      </c>
      <c r="AT144" s="191" t="s">
        <v>155</v>
      </c>
      <c r="AU144" s="191" t="s">
        <v>81</v>
      </c>
      <c r="AY144" s="19" t="s">
        <v>152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79</v>
      </c>
      <c r="BK144" s="192">
        <f>ROUND(I144*H144,2)</f>
        <v>0</v>
      </c>
      <c r="BL144" s="19" t="s">
        <v>160</v>
      </c>
      <c r="BM144" s="191" t="s">
        <v>1427</v>
      </c>
    </row>
    <row r="145" spans="1:51" s="2" customFormat="1" ht="19.5">
      <c r="A145" s="36"/>
      <c r="B145" s="37"/>
      <c r="C145" s="38"/>
      <c r="D145" s="193" t="s">
        <v>162</v>
      </c>
      <c r="E145" s="38"/>
      <c r="F145" s="194" t="s">
        <v>819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162</v>
      </c>
      <c r="AU145" s="19" t="s">
        <v>81</v>
      </c>
    </row>
    <row r="146" spans="1:51" s="2" customFormat="1">
      <c r="A146" s="36"/>
      <c r="B146" s="37"/>
      <c r="C146" s="38"/>
      <c r="D146" s="198" t="s">
        <v>164</v>
      </c>
      <c r="E146" s="38"/>
      <c r="F146" s="199" t="s">
        <v>820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164</v>
      </c>
      <c r="AU146" s="19" t="s">
        <v>81</v>
      </c>
    </row>
    <row r="147" spans="1:51" s="13" customFormat="1">
      <c r="B147" s="200"/>
      <c r="C147" s="201"/>
      <c r="D147" s="193" t="s">
        <v>166</v>
      </c>
      <c r="E147" s="202" t="s">
        <v>19</v>
      </c>
      <c r="F147" s="203" t="s">
        <v>215</v>
      </c>
      <c r="G147" s="201"/>
      <c r="H147" s="202" t="s">
        <v>19</v>
      </c>
      <c r="I147" s="204"/>
      <c r="J147" s="201"/>
      <c r="K147" s="201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166</v>
      </c>
      <c r="AU147" s="209" t="s">
        <v>81</v>
      </c>
      <c r="AV147" s="13" t="s">
        <v>79</v>
      </c>
      <c r="AW147" s="13" t="s">
        <v>33</v>
      </c>
      <c r="AX147" s="13" t="s">
        <v>72</v>
      </c>
      <c r="AY147" s="209" t="s">
        <v>152</v>
      </c>
    </row>
    <row r="148" spans="1:51" s="14" customFormat="1">
      <c r="B148" s="210"/>
      <c r="C148" s="211"/>
      <c r="D148" s="193" t="s">
        <v>166</v>
      </c>
      <c r="E148" s="212" t="s">
        <v>19</v>
      </c>
      <c r="F148" s="213" t="s">
        <v>1428</v>
      </c>
      <c r="G148" s="211"/>
      <c r="H148" s="214">
        <v>0.66300000000000003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81</v>
      </c>
      <c r="AV148" s="14" t="s">
        <v>81</v>
      </c>
      <c r="AW148" s="14" t="s">
        <v>33</v>
      </c>
      <c r="AX148" s="14" t="s">
        <v>72</v>
      </c>
      <c r="AY148" s="220" t="s">
        <v>152</v>
      </c>
    </row>
    <row r="149" spans="1:51" s="14" customFormat="1">
      <c r="B149" s="210"/>
      <c r="C149" s="211"/>
      <c r="D149" s="193" t="s">
        <v>166</v>
      </c>
      <c r="E149" s="212" t="s">
        <v>19</v>
      </c>
      <c r="F149" s="213" t="s">
        <v>1429</v>
      </c>
      <c r="G149" s="211"/>
      <c r="H149" s="214">
        <v>0.23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166</v>
      </c>
      <c r="AU149" s="220" t="s">
        <v>81</v>
      </c>
      <c r="AV149" s="14" t="s">
        <v>81</v>
      </c>
      <c r="AW149" s="14" t="s">
        <v>33</v>
      </c>
      <c r="AX149" s="14" t="s">
        <v>72</v>
      </c>
      <c r="AY149" s="220" t="s">
        <v>152</v>
      </c>
    </row>
    <row r="150" spans="1:51" s="13" customFormat="1">
      <c r="B150" s="200"/>
      <c r="C150" s="201"/>
      <c r="D150" s="193" t="s">
        <v>166</v>
      </c>
      <c r="E150" s="202" t="s">
        <v>19</v>
      </c>
      <c r="F150" s="203" t="s">
        <v>181</v>
      </c>
      <c r="G150" s="201"/>
      <c r="H150" s="202" t="s">
        <v>19</v>
      </c>
      <c r="I150" s="204"/>
      <c r="J150" s="201"/>
      <c r="K150" s="201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166</v>
      </c>
      <c r="AU150" s="209" t="s">
        <v>81</v>
      </c>
      <c r="AV150" s="13" t="s">
        <v>79</v>
      </c>
      <c r="AW150" s="13" t="s">
        <v>33</v>
      </c>
      <c r="AX150" s="13" t="s">
        <v>72</v>
      </c>
      <c r="AY150" s="209" t="s">
        <v>152</v>
      </c>
    </row>
    <row r="151" spans="1:51" s="14" customFormat="1">
      <c r="B151" s="210"/>
      <c r="C151" s="211"/>
      <c r="D151" s="193" t="s">
        <v>166</v>
      </c>
      <c r="E151" s="212" t="s">
        <v>19</v>
      </c>
      <c r="F151" s="213" t="s">
        <v>1430</v>
      </c>
      <c r="G151" s="211"/>
      <c r="H151" s="214">
        <v>0.13300000000000001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166</v>
      </c>
      <c r="AU151" s="220" t="s">
        <v>81</v>
      </c>
      <c r="AV151" s="14" t="s">
        <v>81</v>
      </c>
      <c r="AW151" s="14" t="s">
        <v>33</v>
      </c>
      <c r="AX151" s="14" t="s">
        <v>72</v>
      </c>
      <c r="AY151" s="220" t="s">
        <v>152</v>
      </c>
    </row>
    <row r="152" spans="1:51" s="13" customFormat="1">
      <c r="B152" s="200"/>
      <c r="C152" s="201"/>
      <c r="D152" s="193" t="s">
        <v>166</v>
      </c>
      <c r="E152" s="202" t="s">
        <v>19</v>
      </c>
      <c r="F152" s="203" t="s">
        <v>186</v>
      </c>
      <c r="G152" s="201"/>
      <c r="H152" s="202" t="s">
        <v>19</v>
      </c>
      <c r="I152" s="204"/>
      <c r="J152" s="201"/>
      <c r="K152" s="201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166</v>
      </c>
      <c r="AU152" s="209" t="s">
        <v>81</v>
      </c>
      <c r="AV152" s="13" t="s">
        <v>79</v>
      </c>
      <c r="AW152" s="13" t="s">
        <v>33</v>
      </c>
      <c r="AX152" s="13" t="s">
        <v>72</v>
      </c>
      <c r="AY152" s="209" t="s">
        <v>152</v>
      </c>
    </row>
    <row r="153" spans="1:51" s="14" customFormat="1">
      <c r="B153" s="210"/>
      <c r="C153" s="211"/>
      <c r="D153" s="193" t="s">
        <v>166</v>
      </c>
      <c r="E153" s="212" t="s">
        <v>19</v>
      </c>
      <c r="F153" s="213" t="s">
        <v>1431</v>
      </c>
      <c r="G153" s="211"/>
      <c r="H153" s="214">
        <v>0.26500000000000001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81</v>
      </c>
      <c r="AV153" s="14" t="s">
        <v>81</v>
      </c>
      <c r="AW153" s="14" t="s">
        <v>33</v>
      </c>
      <c r="AX153" s="14" t="s">
        <v>72</v>
      </c>
      <c r="AY153" s="220" t="s">
        <v>152</v>
      </c>
    </row>
    <row r="154" spans="1:51" s="14" customFormat="1">
      <c r="B154" s="210"/>
      <c r="C154" s="211"/>
      <c r="D154" s="193" t="s">
        <v>166</v>
      </c>
      <c r="E154" s="212" t="s">
        <v>19</v>
      </c>
      <c r="F154" s="213" t="s">
        <v>1432</v>
      </c>
      <c r="G154" s="211"/>
      <c r="H154" s="214">
        <v>8.7999999999999995E-2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81</v>
      </c>
      <c r="AV154" s="14" t="s">
        <v>81</v>
      </c>
      <c r="AW154" s="14" t="s">
        <v>33</v>
      </c>
      <c r="AX154" s="14" t="s">
        <v>72</v>
      </c>
      <c r="AY154" s="220" t="s">
        <v>152</v>
      </c>
    </row>
    <row r="155" spans="1:51" s="14" customFormat="1">
      <c r="B155" s="210"/>
      <c r="C155" s="211"/>
      <c r="D155" s="193" t="s">
        <v>166</v>
      </c>
      <c r="E155" s="212" t="s">
        <v>19</v>
      </c>
      <c r="F155" s="213" t="s">
        <v>1433</v>
      </c>
      <c r="G155" s="211"/>
      <c r="H155" s="214">
        <v>0.13700000000000001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166</v>
      </c>
      <c r="AU155" s="220" t="s">
        <v>81</v>
      </c>
      <c r="AV155" s="14" t="s">
        <v>81</v>
      </c>
      <c r="AW155" s="14" t="s">
        <v>33</v>
      </c>
      <c r="AX155" s="14" t="s">
        <v>72</v>
      </c>
      <c r="AY155" s="220" t="s">
        <v>152</v>
      </c>
    </row>
    <row r="156" spans="1:51" s="14" customFormat="1">
      <c r="B156" s="210"/>
      <c r="C156" s="211"/>
      <c r="D156" s="193" t="s">
        <v>166</v>
      </c>
      <c r="E156" s="212" t="s">
        <v>19</v>
      </c>
      <c r="F156" s="213" t="s">
        <v>1430</v>
      </c>
      <c r="G156" s="211"/>
      <c r="H156" s="214">
        <v>0.13300000000000001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81</v>
      </c>
      <c r="AV156" s="14" t="s">
        <v>81</v>
      </c>
      <c r="AW156" s="14" t="s">
        <v>33</v>
      </c>
      <c r="AX156" s="14" t="s">
        <v>72</v>
      </c>
      <c r="AY156" s="220" t="s">
        <v>152</v>
      </c>
    </row>
    <row r="157" spans="1:51" s="13" customFormat="1">
      <c r="B157" s="200"/>
      <c r="C157" s="201"/>
      <c r="D157" s="193" t="s">
        <v>166</v>
      </c>
      <c r="E157" s="202" t="s">
        <v>19</v>
      </c>
      <c r="F157" s="203" t="s">
        <v>167</v>
      </c>
      <c r="G157" s="201"/>
      <c r="H157" s="202" t="s">
        <v>19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166</v>
      </c>
      <c r="AU157" s="209" t="s">
        <v>81</v>
      </c>
      <c r="AV157" s="13" t="s">
        <v>79</v>
      </c>
      <c r="AW157" s="13" t="s">
        <v>33</v>
      </c>
      <c r="AX157" s="13" t="s">
        <v>72</v>
      </c>
      <c r="AY157" s="209" t="s">
        <v>152</v>
      </c>
    </row>
    <row r="158" spans="1:51" s="14" customFormat="1">
      <c r="B158" s="210"/>
      <c r="C158" s="211"/>
      <c r="D158" s="193" t="s">
        <v>166</v>
      </c>
      <c r="E158" s="212" t="s">
        <v>19</v>
      </c>
      <c r="F158" s="213" t="s">
        <v>1434</v>
      </c>
      <c r="G158" s="211"/>
      <c r="H158" s="214">
        <v>1.0609999999999999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81</v>
      </c>
      <c r="AV158" s="14" t="s">
        <v>81</v>
      </c>
      <c r="AW158" s="14" t="s">
        <v>33</v>
      </c>
      <c r="AX158" s="14" t="s">
        <v>72</v>
      </c>
      <c r="AY158" s="220" t="s">
        <v>152</v>
      </c>
    </row>
    <row r="159" spans="1:51" s="14" customFormat="1">
      <c r="B159" s="210"/>
      <c r="C159" s="211"/>
      <c r="D159" s="193" t="s">
        <v>166</v>
      </c>
      <c r="E159" s="212" t="s">
        <v>19</v>
      </c>
      <c r="F159" s="213" t="s">
        <v>1435</v>
      </c>
      <c r="G159" s="211"/>
      <c r="H159" s="214">
        <v>0.27400000000000002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166</v>
      </c>
      <c r="AU159" s="220" t="s">
        <v>81</v>
      </c>
      <c r="AV159" s="14" t="s">
        <v>81</v>
      </c>
      <c r="AW159" s="14" t="s">
        <v>33</v>
      </c>
      <c r="AX159" s="14" t="s">
        <v>72</v>
      </c>
      <c r="AY159" s="220" t="s">
        <v>152</v>
      </c>
    </row>
    <row r="160" spans="1:51" s="14" customFormat="1">
      <c r="B160" s="210"/>
      <c r="C160" s="211"/>
      <c r="D160" s="193" t="s">
        <v>166</v>
      </c>
      <c r="E160" s="212" t="s">
        <v>19</v>
      </c>
      <c r="F160" s="213" t="s">
        <v>1436</v>
      </c>
      <c r="G160" s="211"/>
      <c r="H160" s="214">
        <v>0.23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166</v>
      </c>
      <c r="AU160" s="220" t="s">
        <v>81</v>
      </c>
      <c r="AV160" s="14" t="s">
        <v>81</v>
      </c>
      <c r="AW160" s="14" t="s">
        <v>33</v>
      </c>
      <c r="AX160" s="14" t="s">
        <v>72</v>
      </c>
      <c r="AY160" s="220" t="s">
        <v>152</v>
      </c>
    </row>
    <row r="161" spans="1:65" s="14" customFormat="1">
      <c r="B161" s="210"/>
      <c r="C161" s="211"/>
      <c r="D161" s="193" t="s">
        <v>166</v>
      </c>
      <c r="E161" s="212" t="s">
        <v>19</v>
      </c>
      <c r="F161" s="213" t="s">
        <v>1437</v>
      </c>
      <c r="G161" s="211"/>
      <c r="H161" s="214">
        <v>0.182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166</v>
      </c>
      <c r="AU161" s="220" t="s">
        <v>81</v>
      </c>
      <c r="AV161" s="14" t="s">
        <v>81</v>
      </c>
      <c r="AW161" s="14" t="s">
        <v>33</v>
      </c>
      <c r="AX161" s="14" t="s">
        <v>72</v>
      </c>
      <c r="AY161" s="220" t="s">
        <v>152</v>
      </c>
    </row>
    <row r="162" spans="1:65" s="14" customFormat="1">
      <c r="B162" s="210"/>
      <c r="C162" s="211"/>
      <c r="D162" s="193" t="s">
        <v>166</v>
      </c>
      <c r="E162" s="212" t="s">
        <v>19</v>
      </c>
      <c r="F162" s="213" t="s">
        <v>1430</v>
      </c>
      <c r="G162" s="211"/>
      <c r="H162" s="214">
        <v>0.13300000000000001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152</v>
      </c>
    </row>
    <row r="163" spans="1:65" s="13" customFormat="1">
      <c r="B163" s="200"/>
      <c r="C163" s="201"/>
      <c r="D163" s="193" t="s">
        <v>166</v>
      </c>
      <c r="E163" s="202" t="s">
        <v>19</v>
      </c>
      <c r="F163" s="203" t="s">
        <v>171</v>
      </c>
      <c r="G163" s="201"/>
      <c r="H163" s="202" t="s">
        <v>19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166</v>
      </c>
      <c r="AU163" s="209" t="s">
        <v>81</v>
      </c>
      <c r="AV163" s="13" t="s">
        <v>79</v>
      </c>
      <c r="AW163" s="13" t="s">
        <v>33</v>
      </c>
      <c r="AX163" s="13" t="s">
        <v>72</v>
      </c>
      <c r="AY163" s="209" t="s">
        <v>152</v>
      </c>
    </row>
    <row r="164" spans="1:65" s="14" customFormat="1">
      <c r="B164" s="210"/>
      <c r="C164" s="211"/>
      <c r="D164" s="193" t="s">
        <v>166</v>
      </c>
      <c r="E164" s="212" t="s">
        <v>19</v>
      </c>
      <c r="F164" s="213" t="s">
        <v>826</v>
      </c>
      <c r="G164" s="211"/>
      <c r="H164" s="214">
        <v>1.194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166</v>
      </c>
      <c r="AU164" s="220" t="s">
        <v>81</v>
      </c>
      <c r="AV164" s="14" t="s">
        <v>81</v>
      </c>
      <c r="AW164" s="14" t="s">
        <v>33</v>
      </c>
      <c r="AX164" s="14" t="s">
        <v>72</v>
      </c>
      <c r="AY164" s="220" t="s">
        <v>152</v>
      </c>
    </row>
    <row r="165" spans="1:65" s="14" customFormat="1">
      <c r="B165" s="210"/>
      <c r="C165" s="211"/>
      <c r="D165" s="193" t="s">
        <v>166</v>
      </c>
      <c r="E165" s="212" t="s">
        <v>19</v>
      </c>
      <c r="F165" s="213" t="s">
        <v>1438</v>
      </c>
      <c r="G165" s="211"/>
      <c r="H165" s="214">
        <v>0.41099999999999998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166</v>
      </c>
      <c r="AU165" s="220" t="s">
        <v>81</v>
      </c>
      <c r="AV165" s="14" t="s">
        <v>81</v>
      </c>
      <c r="AW165" s="14" t="s">
        <v>33</v>
      </c>
      <c r="AX165" s="14" t="s">
        <v>72</v>
      </c>
      <c r="AY165" s="220" t="s">
        <v>152</v>
      </c>
    </row>
    <row r="166" spans="1:65" s="14" customFormat="1">
      <c r="B166" s="210"/>
      <c r="C166" s="211"/>
      <c r="D166" s="193" t="s">
        <v>166</v>
      </c>
      <c r="E166" s="212" t="s">
        <v>19</v>
      </c>
      <c r="F166" s="213" t="s">
        <v>1436</v>
      </c>
      <c r="G166" s="211"/>
      <c r="H166" s="214">
        <v>0.23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166</v>
      </c>
      <c r="AU166" s="220" t="s">
        <v>81</v>
      </c>
      <c r="AV166" s="14" t="s">
        <v>81</v>
      </c>
      <c r="AW166" s="14" t="s">
        <v>33</v>
      </c>
      <c r="AX166" s="14" t="s">
        <v>72</v>
      </c>
      <c r="AY166" s="220" t="s">
        <v>152</v>
      </c>
    </row>
    <row r="167" spans="1:65" s="14" customFormat="1">
      <c r="B167" s="210"/>
      <c r="C167" s="211"/>
      <c r="D167" s="193" t="s">
        <v>166</v>
      </c>
      <c r="E167" s="212" t="s">
        <v>19</v>
      </c>
      <c r="F167" s="213" t="s">
        <v>1430</v>
      </c>
      <c r="G167" s="211"/>
      <c r="H167" s="214">
        <v>0.13300000000000001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81</v>
      </c>
      <c r="AV167" s="14" t="s">
        <v>81</v>
      </c>
      <c r="AW167" s="14" t="s">
        <v>33</v>
      </c>
      <c r="AX167" s="14" t="s">
        <v>72</v>
      </c>
      <c r="AY167" s="220" t="s">
        <v>152</v>
      </c>
    </row>
    <row r="168" spans="1:65" s="13" customFormat="1">
      <c r="B168" s="200"/>
      <c r="C168" s="201"/>
      <c r="D168" s="193" t="s">
        <v>166</v>
      </c>
      <c r="E168" s="202" t="s">
        <v>19</v>
      </c>
      <c r="F168" s="203" t="s">
        <v>801</v>
      </c>
      <c r="G168" s="201"/>
      <c r="H168" s="202" t="s">
        <v>19</v>
      </c>
      <c r="I168" s="204"/>
      <c r="J168" s="201"/>
      <c r="K168" s="201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166</v>
      </c>
      <c r="AU168" s="209" t="s">
        <v>81</v>
      </c>
      <c r="AV168" s="13" t="s">
        <v>79</v>
      </c>
      <c r="AW168" s="13" t="s">
        <v>33</v>
      </c>
      <c r="AX168" s="13" t="s">
        <v>72</v>
      </c>
      <c r="AY168" s="209" t="s">
        <v>152</v>
      </c>
    </row>
    <row r="169" spans="1:65" s="14" customFormat="1">
      <c r="B169" s="210"/>
      <c r="C169" s="211"/>
      <c r="D169" s="193" t="s">
        <v>166</v>
      </c>
      <c r="E169" s="212" t="s">
        <v>19</v>
      </c>
      <c r="F169" s="213" t="s">
        <v>1439</v>
      </c>
      <c r="G169" s="211"/>
      <c r="H169" s="214">
        <v>0.06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166</v>
      </c>
      <c r="AU169" s="220" t="s">
        <v>81</v>
      </c>
      <c r="AV169" s="14" t="s">
        <v>81</v>
      </c>
      <c r="AW169" s="14" t="s">
        <v>33</v>
      </c>
      <c r="AX169" s="14" t="s">
        <v>72</v>
      </c>
      <c r="AY169" s="220" t="s">
        <v>152</v>
      </c>
    </row>
    <row r="170" spans="1:65" s="16" customFormat="1">
      <c r="B170" s="233"/>
      <c r="C170" s="234"/>
      <c r="D170" s="193" t="s">
        <v>166</v>
      </c>
      <c r="E170" s="235" t="s">
        <v>19</v>
      </c>
      <c r="F170" s="236" t="s">
        <v>377</v>
      </c>
      <c r="G170" s="234"/>
      <c r="H170" s="237">
        <v>5.5570000000000004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166</v>
      </c>
      <c r="AU170" s="243" t="s">
        <v>81</v>
      </c>
      <c r="AV170" s="16" t="s">
        <v>153</v>
      </c>
      <c r="AW170" s="16" t="s">
        <v>33</v>
      </c>
      <c r="AX170" s="16" t="s">
        <v>72</v>
      </c>
      <c r="AY170" s="243" t="s">
        <v>152</v>
      </c>
    </row>
    <row r="171" spans="1:65" s="14" customFormat="1">
      <c r="B171" s="210"/>
      <c r="C171" s="211"/>
      <c r="D171" s="193" t="s">
        <v>166</v>
      </c>
      <c r="E171" s="212" t="s">
        <v>19</v>
      </c>
      <c r="F171" s="213" t="s">
        <v>1440</v>
      </c>
      <c r="G171" s="211"/>
      <c r="H171" s="214">
        <v>0.27800000000000002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166</v>
      </c>
      <c r="AU171" s="220" t="s">
        <v>81</v>
      </c>
      <c r="AV171" s="14" t="s">
        <v>81</v>
      </c>
      <c r="AW171" s="14" t="s">
        <v>33</v>
      </c>
      <c r="AX171" s="14" t="s">
        <v>72</v>
      </c>
      <c r="AY171" s="220" t="s">
        <v>152</v>
      </c>
    </row>
    <row r="172" spans="1:65" s="15" customFormat="1">
      <c r="B172" s="221"/>
      <c r="C172" s="222"/>
      <c r="D172" s="193" t="s">
        <v>166</v>
      </c>
      <c r="E172" s="223" t="s">
        <v>19</v>
      </c>
      <c r="F172" s="224" t="s">
        <v>175</v>
      </c>
      <c r="G172" s="222"/>
      <c r="H172" s="225">
        <v>5.835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166</v>
      </c>
      <c r="AU172" s="231" t="s">
        <v>81</v>
      </c>
      <c r="AV172" s="15" t="s">
        <v>160</v>
      </c>
      <c r="AW172" s="15" t="s">
        <v>33</v>
      </c>
      <c r="AX172" s="15" t="s">
        <v>79</v>
      </c>
      <c r="AY172" s="231" t="s">
        <v>152</v>
      </c>
    </row>
    <row r="173" spans="1:65" s="2" customFormat="1" ht="16.5" customHeight="1">
      <c r="A173" s="36"/>
      <c r="B173" s="37"/>
      <c r="C173" s="180" t="s">
        <v>208</v>
      </c>
      <c r="D173" s="180" t="s">
        <v>155</v>
      </c>
      <c r="E173" s="181" t="s">
        <v>836</v>
      </c>
      <c r="F173" s="182" t="s">
        <v>837</v>
      </c>
      <c r="G173" s="183" t="s">
        <v>158</v>
      </c>
      <c r="H173" s="184">
        <v>46.55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43</v>
      </c>
      <c r="O173" s="66"/>
      <c r="P173" s="189">
        <f>O173*H173</f>
        <v>0</v>
      </c>
      <c r="Q173" s="189">
        <v>0.26723000000000002</v>
      </c>
      <c r="R173" s="189">
        <f>Q173*H173</f>
        <v>12.4395565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160</v>
      </c>
      <c r="AT173" s="191" t="s">
        <v>155</v>
      </c>
      <c r="AU173" s="191" t="s">
        <v>81</v>
      </c>
      <c r="AY173" s="19" t="s">
        <v>152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79</v>
      </c>
      <c r="BK173" s="192">
        <f>ROUND(I173*H173,2)</f>
        <v>0</v>
      </c>
      <c r="BL173" s="19" t="s">
        <v>160</v>
      </c>
      <c r="BM173" s="191" t="s">
        <v>1441</v>
      </c>
    </row>
    <row r="174" spans="1:65" s="2" customFormat="1" ht="19.5">
      <c r="A174" s="36"/>
      <c r="B174" s="37"/>
      <c r="C174" s="38"/>
      <c r="D174" s="193" t="s">
        <v>162</v>
      </c>
      <c r="E174" s="38"/>
      <c r="F174" s="194" t="s">
        <v>839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162</v>
      </c>
      <c r="AU174" s="19" t="s">
        <v>81</v>
      </c>
    </row>
    <row r="175" spans="1:65" s="13" customFormat="1">
      <c r="B175" s="200"/>
      <c r="C175" s="201"/>
      <c r="D175" s="193" t="s">
        <v>166</v>
      </c>
      <c r="E175" s="202" t="s">
        <v>19</v>
      </c>
      <c r="F175" s="203" t="s">
        <v>215</v>
      </c>
      <c r="G175" s="201"/>
      <c r="H175" s="202" t="s">
        <v>19</v>
      </c>
      <c r="I175" s="204"/>
      <c r="J175" s="201"/>
      <c r="K175" s="201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166</v>
      </c>
      <c r="AU175" s="209" t="s">
        <v>81</v>
      </c>
      <c r="AV175" s="13" t="s">
        <v>79</v>
      </c>
      <c r="AW175" s="13" t="s">
        <v>33</v>
      </c>
      <c r="AX175" s="13" t="s">
        <v>72</v>
      </c>
      <c r="AY175" s="209" t="s">
        <v>152</v>
      </c>
    </row>
    <row r="176" spans="1:65" s="14" customFormat="1">
      <c r="B176" s="210"/>
      <c r="C176" s="211"/>
      <c r="D176" s="193" t="s">
        <v>166</v>
      </c>
      <c r="E176" s="212" t="s">
        <v>19</v>
      </c>
      <c r="F176" s="213" t="s">
        <v>1442</v>
      </c>
      <c r="G176" s="211"/>
      <c r="H176" s="214">
        <v>3.6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166</v>
      </c>
      <c r="AU176" s="220" t="s">
        <v>81</v>
      </c>
      <c r="AV176" s="14" t="s">
        <v>81</v>
      </c>
      <c r="AW176" s="14" t="s">
        <v>33</v>
      </c>
      <c r="AX176" s="14" t="s">
        <v>72</v>
      </c>
      <c r="AY176" s="220" t="s">
        <v>152</v>
      </c>
    </row>
    <row r="177" spans="2:51" s="14" customFormat="1">
      <c r="B177" s="210"/>
      <c r="C177" s="211"/>
      <c r="D177" s="193" t="s">
        <v>166</v>
      </c>
      <c r="E177" s="212" t="s">
        <v>19</v>
      </c>
      <c r="F177" s="213" t="s">
        <v>1443</v>
      </c>
      <c r="G177" s="211"/>
      <c r="H177" s="214">
        <v>1.776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152</v>
      </c>
    </row>
    <row r="178" spans="2:51" s="14" customFormat="1">
      <c r="B178" s="210"/>
      <c r="C178" s="211"/>
      <c r="D178" s="193" t="s">
        <v>166</v>
      </c>
      <c r="E178" s="212" t="s">
        <v>19</v>
      </c>
      <c r="F178" s="213" t="s">
        <v>1444</v>
      </c>
      <c r="G178" s="211"/>
      <c r="H178" s="214">
        <v>3.84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152</v>
      </c>
    </row>
    <row r="179" spans="2:51" s="14" customFormat="1">
      <c r="B179" s="210"/>
      <c r="C179" s="211"/>
      <c r="D179" s="193" t="s">
        <v>166</v>
      </c>
      <c r="E179" s="212" t="s">
        <v>19</v>
      </c>
      <c r="F179" s="213" t="s">
        <v>1445</v>
      </c>
      <c r="G179" s="211"/>
      <c r="H179" s="214">
        <v>1.704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166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152</v>
      </c>
    </row>
    <row r="180" spans="2:51" s="13" customFormat="1">
      <c r="B180" s="200"/>
      <c r="C180" s="201"/>
      <c r="D180" s="193" t="s">
        <v>166</v>
      </c>
      <c r="E180" s="202" t="s">
        <v>19</v>
      </c>
      <c r="F180" s="203" t="s">
        <v>181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166</v>
      </c>
      <c r="AU180" s="209" t="s">
        <v>81</v>
      </c>
      <c r="AV180" s="13" t="s">
        <v>79</v>
      </c>
      <c r="AW180" s="13" t="s">
        <v>33</v>
      </c>
      <c r="AX180" s="13" t="s">
        <v>72</v>
      </c>
      <c r="AY180" s="209" t="s">
        <v>152</v>
      </c>
    </row>
    <row r="181" spans="2:51" s="14" customFormat="1">
      <c r="B181" s="210"/>
      <c r="C181" s="211"/>
      <c r="D181" s="193" t="s">
        <v>166</v>
      </c>
      <c r="E181" s="212" t="s">
        <v>19</v>
      </c>
      <c r="F181" s="213" t="s">
        <v>1446</v>
      </c>
      <c r="G181" s="211"/>
      <c r="H181" s="214">
        <v>8.593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166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152</v>
      </c>
    </row>
    <row r="182" spans="2:51" s="14" customFormat="1">
      <c r="B182" s="210"/>
      <c r="C182" s="211"/>
      <c r="D182" s="193" t="s">
        <v>166</v>
      </c>
      <c r="E182" s="212" t="s">
        <v>19</v>
      </c>
      <c r="F182" s="213" t="s">
        <v>1447</v>
      </c>
      <c r="G182" s="211"/>
      <c r="H182" s="214">
        <v>1.4319999999999999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166</v>
      </c>
      <c r="AU182" s="220" t="s">
        <v>81</v>
      </c>
      <c r="AV182" s="14" t="s">
        <v>81</v>
      </c>
      <c r="AW182" s="14" t="s">
        <v>33</v>
      </c>
      <c r="AX182" s="14" t="s">
        <v>72</v>
      </c>
      <c r="AY182" s="220" t="s">
        <v>152</v>
      </c>
    </row>
    <row r="183" spans="2:51" s="13" customFormat="1">
      <c r="B183" s="200"/>
      <c r="C183" s="201"/>
      <c r="D183" s="193" t="s">
        <v>166</v>
      </c>
      <c r="E183" s="202" t="s">
        <v>19</v>
      </c>
      <c r="F183" s="203" t="s">
        <v>186</v>
      </c>
      <c r="G183" s="201"/>
      <c r="H183" s="202" t="s">
        <v>19</v>
      </c>
      <c r="I183" s="204"/>
      <c r="J183" s="201"/>
      <c r="K183" s="201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166</v>
      </c>
      <c r="AU183" s="209" t="s">
        <v>81</v>
      </c>
      <c r="AV183" s="13" t="s">
        <v>79</v>
      </c>
      <c r="AW183" s="13" t="s">
        <v>33</v>
      </c>
      <c r="AX183" s="13" t="s">
        <v>72</v>
      </c>
      <c r="AY183" s="209" t="s">
        <v>152</v>
      </c>
    </row>
    <row r="184" spans="2:51" s="14" customFormat="1">
      <c r="B184" s="210"/>
      <c r="C184" s="211"/>
      <c r="D184" s="193" t="s">
        <v>166</v>
      </c>
      <c r="E184" s="212" t="s">
        <v>19</v>
      </c>
      <c r="F184" s="213" t="s">
        <v>1448</v>
      </c>
      <c r="G184" s="211"/>
      <c r="H184" s="214">
        <v>1.95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81</v>
      </c>
      <c r="AV184" s="14" t="s">
        <v>81</v>
      </c>
      <c r="AW184" s="14" t="s">
        <v>33</v>
      </c>
      <c r="AX184" s="14" t="s">
        <v>72</v>
      </c>
      <c r="AY184" s="220" t="s">
        <v>152</v>
      </c>
    </row>
    <row r="185" spans="2:51" s="14" customFormat="1">
      <c r="B185" s="210"/>
      <c r="C185" s="211"/>
      <c r="D185" s="193" t="s">
        <v>166</v>
      </c>
      <c r="E185" s="212" t="s">
        <v>19</v>
      </c>
      <c r="F185" s="213" t="s">
        <v>884</v>
      </c>
      <c r="G185" s="211"/>
      <c r="H185" s="214">
        <v>3.96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81</v>
      </c>
      <c r="AV185" s="14" t="s">
        <v>81</v>
      </c>
      <c r="AW185" s="14" t="s">
        <v>33</v>
      </c>
      <c r="AX185" s="14" t="s">
        <v>72</v>
      </c>
      <c r="AY185" s="220" t="s">
        <v>152</v>
      </c>
    </row>
    <row r="186" spans="2:51" s="14" customFormat="1">
      <c r="B186" s="210"/>
      <c r="C186" s="211"/>
      <c r="D186" s="193" t="s">
        <v>166</v>
      </c>
      <c r="E186" s="212" t="s">
        <v>19</v>
      </c>
      <c r="F186" s="213" t="s">
        <v>1449</v>
      </c>
      <c r="G186" s="211"/>
      <c r="H186" s="214">
        <v>1.98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166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152</v>
      </c>
    </row>
    <row r="187" spans="2:51" s="14" customFormat="1">
      <c r="B187" s="210"/>
      <c r="C187" s="211"/>
      <c r="D187" s="193" t="s">
        <v>166</v>
      </c>
      <c r="E187" s="212" t="s">
        <v>19</v>
      </c>
      <c r="F187" s="213" t="s">
        <v>1450</v>
      </c>
      <c r="G187" s="211"/>
      <c r="H187" s="214">
        <v>1.95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81</v>
      </c>
      <c r="AV187" s="14" t="s">
        <v>81</v>
      </c>
      <c r="AW187" s="14" t="s">
        <v>33</v>
      </c>
      <c r="AX187" s="14" t="s">
        <v>72</v>
      </c>
      <c r="AY187" s="220" t="s">
        <v>152</v>
      </c>
    </row>
    <row r="188" spans="2:51" s="14" customFormat="1">
      <c r="B188" s="210"/>
      <c r="C188" s="211"/>
      <c r="D188" s="193" t="s">
        <v>166</v>
      </c>
      <c r="E188" s="212" t="s">
        <v>19</v>
      </c>
      <c r="F188" s="213" t="s">
        <v>1451</v>
      </c>
      <c r="G188" s="211"/>
      <c r="H188" s="214">
        <v>2.0099999999999998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166</v>
      </c>
      <c r="AU188" s="220" t="s">
        <v>81</v>
      </c>
      <c r="AV188" s="14" t="s">
        <v>81</v>
      </c>
      <c r="AW188" s="14" t="s">
        <v>33</v>
      </c>
      <c r="AX188" s="14" t="s">
        <v>72</v>
      </c>
      <c r="AY188" s="220" t="s">
        <v>152</v>
      </c>
    </row>
    <row r="189" spans="2:51" s="13" customFormat="1">
      <c r="B189" s="200"/>
      <c r="C189" s="201"/>
      <c r="D189" s="193" t="s">
        <v>166</v>
      </c>
      <c r="E189" s="202" t="s">
        <v>19</v>
      </c>
      <c r="F189" s="203" t="s">
        <v>167</v>
      </c>
      <c r="G189" s="201"/>
      <c r="H189" s="202" t="s">
        <v>19</v>
      </c>
      <c r="I189" s="204"/>
      <c r="J189" s="201"/>
      <c r="K189" s="201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166</v>
      </c>
      <c r="AU189" s="209" t="s">
        <v>81</v>
      </c>
      <c r="AV189" s="13" t="s">
        <v>79</v>
      </c>
      <c r="AW189" s="13" t="s">
        <v>33</v>
      </c>
      <c r="AX189" s="13" t="s">
        <v>72</v>
      </c>
      <c r="AY189" s="209" t="s">
        <v>152</v>
      </c>
    </row>
    <row r="190" spans="2:51" s="14" customFormat="1">
      <c r="B190" s="210"/>
      <c r="C190" s="211"/>
      <c r="D190" s="193" t="s">
        <v>166</v>
      </c>
      <c r="E190" s="212" t="s">
        <v>19</v>
      </c>
      <c r="F190" s="213" t="s">
        <v>1452</v>
      </c>
      <c r="G190" s="211"/>
      <c r="H190" s="214">
        <v>5.94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81</v>
      </c>
      <c r="AV190" s="14" t="s">
        <v>81</v>
      </c>
      <c r="AW190" s="14" t="s">
        <v>33</v>
      </c>
      <c r="AX190" s="14" t="s">
        <v>72</v>
      </c>
      <c r="AY190" s="220" t="s">
        <v>152</v>
      </c>
    </row>
    <row r="191" spans="2:51" s="14" customFormat="1">
      <c r="B191" s="210"/>
      <c r="C191" s="211"/>
      <c r="D191" s="193" t="s">
        <v>166</v>
      </c>
      <c r="E191" s="212" t="s">
        <v>19</v>
      </c>
      <c r="F191" s="213" t="s">
        <v>1453</v>
      </c>
      <c r="G191" s="211"/>
      <c r="H191" s="214">
        <v>0.95499999999999996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166</v>
      </c>
      <c r="AU191" s="220" t="s">
        <v>81</v>
      </c>
      <c r="AV191" s="14" t="s">
        <v>81</v>
      </c>
      <c r="AW191" s="14" t="s">
        <v>33</v>
      </c>
      <c r="AX191" s="14" t="s">
        <v>72</v>
      </c>
      <c r="AY191" s="220" t="s">
        <v>152</v>
      </c>
    </row>
    <row r="192" spans="2:51" s="13" customFormat="1">
      <c r="B192" s="200"/>
      <c r="C192" s="201"/>
      <c r="D192" s="193" t="s">
        <v>166</v>
      </c>
      <c r="E192" s="202" t="s">
        <v>19</v>
      </c>
      <c r="F192" s="203" t="s">
        <v>171</v>
      </c>
      <c r="G192" s="201"/>
      <c r="H192" s="202" t="s">
        <v>19</v>
      </c>
      <c r="I192" s="204"/>
      <c r="J192" s="201"/>
      <c r="K192" s="201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166</v>
      </c>
      <c r="AU192" s="209" t="s">
        <v>81</v>
      </c>
      <c r="AV192" s="13" t="s">
        <v>79</v>
      </c>
      <c r="AW192" s="13" t="s">
        <v>33</v>
      </c>
      <c r="AX192" s="13" t="s">
        <v>72</v>
      </c>
      <c r="AY192" s="209" t="s">
        <v>152</v>
      </c>
    </row>
    <row r="193" spans="1:65" s="14" customFormat="1">
      <c r="B193" s="210"/>
      <c r="C193" s="211"/>
      <c r="D193" s="193" t="s">
        <v>166</v>
      </c>
      <c r="E193" s="212" t="s">
        <v>19</v>
      </c>
      <c r="F193" s="213" t="s">
        <v>1454</v>
      </c>
      <c r="G193" s="211"/>
      <c r="H193" s="214">
        <v>5.5439999999999996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166</v>
      </c>
      <c r="AU193" s="220" t="s">
        <v>81</v>
      </c>
      <c r="AV193" s="14" t="s">
        <v>81</v>
      </c>
      <c r="AW193" s="14" t="s">
        <v>33</v>
      </c>
      <c r="AX193" s="14" t="s">
        <v>72</v>
      </c>
      <c r="AY193" s="220" t="s">
        <v>152</v>
      </c>
    </row>
    <row r="194" spans="1:65" s="14" customFormat="1">
      <c r="B194" s="210"/>
      <c r="C194" s="211"/>
      <c r="D194" s="193" t="s">
        <v>166</v>
      </c>
      <c r="E194" s="212" t="s">
        <v>19</v>
      </c>
      <c r="F194" s="213" t="s">
        <v>1455</v>
      </c>
      <c r="G194" s="211"/>
      <c r="H194" s="214">
        <v>1.3160000000000001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166</v>
      </c>
      <c r="AU194" s="220" t="s">
        <v>81</v>
      </c>
      <c r="AV194" s="14" t="s">
        <v>81</v>
      </c>
      <c r="AW194" s="14" t="s">
        <v>33</v>
      </c>
      <c r="AX194" s="14" t="s">
        <v>72</v>
      </c>
      <c r="AY194" s="220" t="s">
        <v>152</v>
      </c>
    </row>
    <row r="195" spans="1:65" s="15" customFormat="1">
      <c r="B195" s="221"/>
      <c r="C195" s="222"/>
      <c r="D195" s="193" t="s">
        <v>166</v>
      </c>
      <c r="E195" s="223" t="s">
        <v>19</v>
      </c>
      <c r="F195" s="224" t="s">
        <v>175</v>
      </c>
      <c r="G195" s="222"/>
      <c r="H195" s="225">
        <v>46.55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81</v>
      </c>
      <c r="AV195" s="15" t="s">
        <v>160</v>
      </c>
      <c r="AW195" s="15" t="s">
        <v>33</v>
      </c>
      <c r="AX195" s="15" t="s">
        <v>79</v>
      </c>
      <c r="AY195" s="231" t="s">
        <v>152</v>
      </c>
    </row>
    <row r="196" spans="1:65" s="2" customFormat="1" ht="16.5" customHeight="1">
      <c r="A196" s="36"/>
      <c r="B196" s="37"/>
      <c r="C196" s="180" t="s">
        <v>206</v>
      </c>
      <c r="D196" s="180" t="s">
        <v>155</v>
      </c>
      <c r="E196" s="181" t="s">
        <v>843</v>
      </c>
      <c r="F196" s="182" t="s">
        <v>844</v>
      </c>
      <c r="G196" s="183" t="s">
        <v>158</v>
      </c>
      <c r="H196" s="184">
        <v>6.8739999999999997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43</v>
      </c>
      <c r="O196" s="66"/>
      <c r="P196" s="189">
        <f>O196*H196</f>
        <v>0</v>
      </c>
      <c r="Q196" s="189">
        <v>0.45432</v>
      </c>
      <c r="R196" s="189">
        <f>Q196*H196</f>
        <v>3.1229956799999998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160</v>
      </c>
      <c r="AT196" s="191" t="s">
        <v>155</v>
      </c>
      <c r="AU196" s="191" t="s">
        <v>81</v>
      </c>
      <c r="AY196" s="19" t="s">
        <v>152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79</v>
      </c>
      <c r="BK196" s="192">
        <f>ROUND(I196*H196,2)</f>
        <v>0</v>
      </c>
      <c r="BL196" s="19" t="s">
        <v>160</v>
      </c>
      <c r="BM196" s="191" t="s">
        <v>1456</v>
      </c>
    </row>
    <row r="197" spans="1:65" s="2" customFormat="1" ht="19.5">
      <c r="A197" s="36"/>
      <c r="B197" s="37"/>
      <c r="C197" s="38"/>
      <c r="D197" s="193" t="s">
        <v>162</v>
      </c>
      <c r="E197" s="38"/>
      <c r="F197" s="194" t="s">
        <v>846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162</v>
      </c>
      <c r="AU197" s="19" t="s">
        <v>81</v>
      </c>
    </row>
    <row r="198" spans="1:65" s="13" customFormat="1">
      <c r="B198" s="200"/>
      <c r="C198" s="201"/>
      <c r="D198" s="193" t="s">
        <v>166</v>
      </c>
      <c r="E198" s="202" t="s">
        <v>19</v>
      </c>
      <c r="F198" s="203" t="s">
        <v>215</v>
      </c>
      <c r="G198" s="201"/>
      <c r="H198" s="202" t="s">
        <v>19</v>
      </c>
      <c r="I198" s="204"/>
      <c r="J198" s="201"/>
      <c r="K198" s="201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166</v>
      </c>
      <c r="AU198" s="209" t="s">
        <v>81</v>
      </c>
      <c r="AV198" s="13" t="s">
        <v>79</v>
      </c>
      <c r="AW198" s="13" t="s">
        <v>33</v>
      </c>
      <c r="AX198" s="13" t="s">
        <v>72</v>
      </c>
      <c r="AY198" s="209" t="s">
        <v>152</v>
      </c>
    </row>
    <row r="199" spans="1:65" s="14" customFormat="1">
      <c r="B199" s="210"/>
      <c r="C199" s="211"/>
      <c r="D199" s="193" t="s">
        <v>166</v>
      </c>
      <c r="E199" s="212" t="s">
        <v>19</v>
      </c>
      <c r="F199" s="213" t="s">
        <v>1457</v>
      </c>
      <c r="G199" s="211"/>
      <c r="H199" s="214">
        <v>2.016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166</v>
      </c>
      <c r="AU199" s="220" t="s">
        <v>81</v>
      </c>
      <c r="AV199" s="14" t="s">
        <v>81</v>
      </c>
      <c r="AW199" s="14" t="s">
        <v>33</v>
      </c>
      <c r="AX199" s="14" t="s">
        <v>72</v>
      </c>
      <c r="AY199" s="220" t="s">
        <v>152</v>
      </c>
    </row>
    <row r="200" spans="1:65" s="13" customFormat="1">
      <c r="B200" s="200"/>
      <c r="C200" s="201"/>
      <c r="D200" s="193" t="s">
        <v>166</v>
      </c>
      <c r="E200" s="202" t="s">
        <v>19</v>
      </c>
      <c r="F200" s="203" t="s">
        <v>181</v>
      </c>
      <c r="G200" s="201"/>
      <c r="H200" s="202" t="s">
        <v>19</v>
      </c>
      <c r="I200" s="204"/>
      <c r="J200" s="201"/>
      <c r="K200" s="201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166</v>
      </c>
      <c r="AU200" s="209" t="s">
        <v>81</v>
      </c>
      <c r="AV200" s="13" t="s">
        <v>79</v>
      </c>
      <c r="AW200" s="13" t="s">
        <v>33</v>
      </c>
      <c r="AX200" s="13" t="s">
        <v>72</v>
      </c>
      <c r="AY200" s="209" t="s">
        <v>152</v>
      </c>
    </row>
    <row r="201" spans="1:65" s="14" customFormat="1">
      <c r="B201" s="210"/>
      <c r="C201" s="211"/>
      <c r="D201" s="193" t="s">
        <v>166</v>
      </c>
      <c r="E201" s="212" t="s">
        <v>19</v>
      </c>
      <c r="F201" s="213" t="s">
        <v>1458</v>
      </c>
      <c r="G201" s="211"/>
      <c r="H201" s="214">
        <v>2.0099999999999998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166</v>
      </c>
      <c r="AU201" s="220" t="s">
        <v>81</v>
      </c>
      <c r="AV201" s="14" t="s">
        <v>81</v>
      </c>
      <c r="AW201" s="14" t="s">
        <v>33</v>
      </c>
      <c r="AX201" s="14" t="s">
        <v>72</v>
      </c>
      <c r="AY201" s="220" t="s">
        <v>152</v>
      </c>
    </row>
    <row r="202" spans="1:65" s="13" customFormat="1">
      <c r="B202" s="200"/>
      <c r="C202" s="201"/>
      <c r="D202" s="193" t="s">
        <v>166</v>
      </c>
      <c r="E202" s="202" t="s">
        <v>19</v>
      </c>
      <c r="F202" s="203" t="s">
        <v>167</v>
      </c>
      <c r="G202" s="201"/>
      <c r="H202" s="202" t="s">
        <v>19</v>
      </c>
      <c r="I202" s="204"/>
      <c r="J202" s="201"/>
      <c r="K202" s="201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166</v>
      </c>
      <c r="AU202" s="209" t="s">
        <v>81</v>
      </c>
      <c r="AV202" s="13" t="s">
        <v>79</v>
      </c>
      <c r="AW202" s="13" t="s">
        <v>33</v>
      </c>
      <c r="AX202" s="13" t="s">
        <v>72</v>
      </c>
      <c r="AY202" s="209" t="s">
        <v>152</v>
      </c>
    </row>
    <row r="203" spans="1:65" s="14" customFormat="1">
      <c r="B203" s="210"/>
      <c r="C203" s="211"/>
      <c r="D203" s="193" t="s">
        <v>166</v>
      </c>
      <c r="E203" s="212" t="s">
        <v>19</v>
      </c>
      <c r="F203" s="213" t="s">
        <v>1459</v>
      </c>
      <c r="G203" s="211"/>
      <c r="H203" s="214">
        <v>1.44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166</v>
      </c>
      <c r="AU203" s="220" t="s">
        <v>81</v>
      </c>
      <c r="AV203" s="14" t="s">
        <v>81</v>
      </c>
      <c r="AW203" s="14" t="s">
        <v>33</v>
      </c>
      <c r="AX203" s="14" t="s">
        <v>72</v>
      </c>
      <c r="AY203" s="220" t="s">
        <v>152</v>
      </c>
    </row>
    <row r="204" spans="1:65" s="14" customFormat="1">
      <c r="B204" s="210"/>
      <c r="C204" s="211"/>
      <c r="D204" s="193" t="s">
        <v>166</v>
      </c>
      <c r="E204" s="212" t="s">
        <v>19</v>
      </c>
      <c r="F204" s="213" t="s">
        <v>1460</v>
      </c>
      <c r="G204" s="211"/>
      <c r="H204" s="214">
        <v>1.4079999999999999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81</v>
      </c>
      <c r="AV204" s="14" t="s">
        <v>81</v>
      </c>
      <c r="AW204" s="14" t="s">
        <v>33</v>
      </c>
      <c r="AX204" s="14" t="s">
        <v>72</v>
      </c>
      <c r="AY204" s="220" t="s">
        <v>152</v>
      </c>
    </row>
    <row r="205" spans="1:65" s="15" customFormat="1">
      <c r="B205" s="221"/>
      <c r="C205" s="222"/>
      <c r="D205" s="193" t="s">
        <v>166</v>
      </c>
      <c r="E205" s="223" t="s">
        <v>19</v>
      </c>
      <c r="F205" s="224" t="s">
        <v>175</v>
      </c>
      <c r="G205" s="222"/>
      <c r="H205" s="225">
        <v>6.8739999999999997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81</v>
      </c>
      <c r="AV205" s="15" t="s">
        <v>160</v>
      </c>
      <c r="AW205" s="15" t="s">
        <v>33</v>
      </c>
      <c r="AX205" s="15" t="s">
        <v>79</v>
      </c>
      <c r="AY205" s="231" t="s">
        <v>152</v>
      </c>
    </row>
    <row r="206" spans="1:65" s="12" customFormat="1" ht="22.9" customHeight="1">
      <c r="B206" s="164"/>
      <c r="C206" s="165"/>
      <c r="D206" s="166" t="s">
        <v>71</v>
      </c>
      <c r="E206" s="178" t="s">
        <v>244</v>
      </c>
      <c r="F206" s="178" t="s">
        <v>245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SUM(P207:P548)</f>
        <v>0</v>
      </c>
      <c r="Q206" s="172"/>
      <c r="R206" s="173">
        <f>SUM(R207:R548)</f>
        <v>26.461987999999998</v>
      </c>
      <c r="S206" s="172"/>
      <c r="T206" s="174">
        <f>SUM(T207:T548)</f>
        <v>275.81080000000003</v>
      </c>
      <c r="AR206" s="175" t="s">
        <v>79</v>
      </c>
      <c r="AT206" s="176" t="s">
        <v>71</v>
      </c>
      <c r="AU206" s="176" t="s">
        <v>79</v>
      </c>
      <c r="AY206" s="175" t="s">
        <v>152</v>
      </c>
      <c r="BK206" s="177">
        <f>SUM(BK207:BK548)</f>
        <v>0</v>
      </c>
    </row>
    <row r="207" spans="1:65" s="2" customFormat="1" ht="33" customHeight="1">
      <c r="A207" s="36"/>
      <c r="B207" s="37"/>
      <c r="C207" s="180" t="s">
        <v>236</v>
      </c>
      <c r="D207" s="180" t="s">
        <v>155</v>
      </c>
      <c r="E207" s="181" t="s">
        <v>851</v>
      </c>
      <c r="F207" s="182" t="s">
        <v>852</v>
      </c>
      <c r="G207" s="183" t="s">
        <v>853</v>
      </c>
      <c r="H207" s="184">
        <v>23129.7</v>
      </c>
      <c r="I207" s="185"/>
      <c r="J207" s="186">
        <f>ROUND(I207*H207,2)</f>
        <v>0</v>
      </c>
      <c r="K207" s="182" t="s">
        <v>19</v>
      </c>
      <c r="L207" s="41"/>
      <c r="M207" s="187" t="s">
        <v>19</v>
      </c>
      <c r="N207" s="188" t="s">
        <v>43</v>
      </c>
      <c r="O207" s="66"/>
      <c r="P207" s="189">
        <f>O207*H207</f>
        <v>0</v>
      </c>
      <c r="Q207" s="189">
        <v>1E-3</v>
      </c>
      <c r="R207" s="189">
        <f>Q207*H207</f>
        <v>23.1297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160</v>
      </c>
      <c r="AT207" s="191" t="s">
        <v>155</v>
      </c>
      <c r="AU207" s="191" t="s">
        <v>81</v>
      </c>
      <c r="AY207" s="19" t="s">
        <v>152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79</v>
      </c>
      <c r="BK207" s="192">
        <f>ROUND(I207*H207,2)</f>
        <v>0</v>
      </c>
      <c r="BL207" s="19" t="s">
        <v>160</v>
      </c>
      <c r="BM207" s="191" t="s">
        <v>1461</v>
      </c>
    </row>
    <row r="208" spans="1:65" s="2" customFormat="1" ht="19.5">
      <c r="A208" s="36"/>
      <c r="B208" s="37"/>
      <c r="C208" s="38"/>
      <c r="D208" s="193" t="s">
        <v>162</v>
      </c>
      <c r="E208" s="38"/>
      <c r="F208" s="194" t="s">
        <v>852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162</v>
      </c>
      <c r="AU208" s="19" t="s">
        <v>81</v>
      </c>
    </row>
    <row r="209" spans="1:51" s="2" customFormat="1" ht="19.5">
      <c r="A209" s="36"/>
      <c r="B209" s="37"/>
      <c r="C209" s="38"/>
      <c r="D209" s="193" t="s">
        <v>228</v>
      </c>
      <c r="E209" s="38"/>
      <c r="F209" s="232" t="s">
        <v>855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228</v>
      </c>
      <c r="AU209" s="19" t="s">
        <v>81</v>
      </c>
    </row>
    <row r="210" spans="1:51" s="13" customFormat="1">
      <c r="B210" s="200"/>
      <c r="C210" s="201"/>
      <c r="D210" s="193" t="s">
        <v>166</v>
      </c>
      <c r="E210" s="202" t="s">
        <v>19</v>
      </c>
      <c r="F210" s="203" t="s">
        <v>215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166</v>
      </c>
      <c r="AU210" s="209" t="s">
        <v>81</v>
      </c>
      <c r="AV210" s="13" t="s">
        <v>79</v>
      </c>
      <c r="AW210" s="13" t="s">
        <v>33</v>
      </c>
      <c r="AX210" s="13" t="s">
        <v>72</v>
      </c>
      <c r="AY210" s="209" t="s">
        <v>152</v>
      </c>
    </row>
    <row r="211" spans="1:51" s="14" customFormat="1">
      <c r="B211" s="210"/>
      <c r="C211" s="211"/>
      <c r="D211" s="193" t="s">
        <v>166</v>
      </c>
      <c r="E211" s="212" t="s">
        <v>19</v>
      </c>
      <c r="F211" s="213" t="s">
        <v>1462</v>
      </c>
      <c r="G211" s="211"/>
      <c r="H211" s="214">
        <v>551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166</v>
      </c>
      <c r="AU211" s="220" t="s">
        <v>81</v>
      </c>
      <c r="AV211" s="14" t="s">
        <v>81</v>
      </c>
      <c r="AW211" s="14" t="s">
        <v>33</v>
      </c>
      <c r="AX211" s="14" t="s">
        <v>72</v>
      </c>
      <c r="AY211" s="220" t="s">
        <v>152</v>
      </c>
    </row>
    <row r="212" spans="1:51" s="13" customFormat="1">
      <c r="B212" s="200"/>
      <c r="C212" s="201"/>
      <c r="D212" s="193" t="s">
        <v>166</v>
      </c>
      <c r="E212" s="202" t="s">
        <v>19</v>
      </c>
      <c r="F212" s="203" t="s">
        <v>181</v>
      </c>
      <c r="G212" s="201"/>
      <c r="H212" s="202" t="s">
        <v>19</v>
      </c>
      <c r="I212" s="204"/>
      <c r="J212" s="201"/>
      <c r="K212" s="201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166</v>
      </c>
      <c r="AU212" s="209" t="s">
        <v>81</v>
      </c>
      <c r="AV212" s="13" t="s">
        <v>79</v>
      </c>
      <c r="AW212" s="13" t="s">
        <v>33</v>
      </c>
      <c r="AX212" s="13" t="s">
        <v>72</v>
      </c>
      <c r="AY212" s="209" t="s">
        <v>152</v>
      </c>
    </row>
    <row r="213" spans="1:51" s="14" customFormat="1">
      <c r="B213" s="210"/>
      <c r="C213" s="211"/>
      <c r="D213" s="193" t="s">
        <v>166</v>
      </c>
      <c r="E213" s="212" t="s">
        <v>19</v>
      </c>
      <c r="F213" s="213" t="s">
        <v>1463</v>
      </c>
      <c r="G213" s="211"/>
      <c r="H213" s="214">
        <v>6128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166</v>
      </c>
      <c r="AU213" s="220" t="s">
        <v>81</v>
      </c>
      <c r="AV213" s="14" t="s">
        <v>81</v>
      </c>
      <c r="AW213" s="14" t="s">
        <v>33</v>
      </c>
      <c r="AX213" s="14" t="s">
        <v>72</v>
      </c>
      <c r="AY213" s="220" t="s">
        <v>152</v>
      </c>
    </row>
    <row r="214" spans="1:51" s="14" customFormat="1">
      <c r="B214" s="210"/>
      <c r="C214" s="211"/>
      <c r="D214" s="193" t="s">
        <v>166</v>
      </c>
      <c r="E214" s="212" t="s">
        <v>19</v>
      </c>
      <c r="F214" s="213" t="s">
        <v>1464</v>
      </c>
      <c r="G214" s="211"/>
      <c r="H214" s="214">
        <v>4462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166</v>
      </c>
      <c r="AU214" s="220" t="s">
        <v>81</v>
      </c>
      <c r="AV214" s="14" t="s">
        <v>81</v>
      </c>
      <c r="AW214" s="14" t="s">
        <v>33</v>
      </c>
      <c r="AX214" s="14" t="s">
        <v>72</v>
      </c>
      <c r="AY214" s="220" t="s">
        <v>152</v>
      </c>
    </row>
    <row r="215" spans="1:51" s="14" customFormat="1">
      <c r="B215" s="210"/>
      <c r="C215" s="211"/>
      <c r="D215" s="193" t="s">
        <v>166</v>
      </c>
      <c r="E215" s="212" t="s">
        <v>19</v>
      </c>
      <c r="F215" s="213" t="s">
        <v>1465</v>
      </c>
      <c r="G215" s="211"/>
      <c r="H215" s="214">
        <v>3789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166</v>
      </c>
      <c r="AU215" s="220" t="s">
        <v>81</v>
      </c>
      <c r="AV215" s="14" t="s">
        <v>81</v>
      </c>
      <c r="AW215" s="14" t="s">
        <v>33</v>
      </c>
      <c r="AX215" s="14" t="s">
        <v>72</v>
      </c>
      <c r="AY215" s="220" t="s">
        <v>152</v>
      </c>
    </row>
    <row r="216" spans="1:51" s="14" customFormat="1">
      <c r="B216" s="210"/>
      <c r="C216" s="211"/>
      <c r="D216" s="193" t="s">
        <v>166</v>
      </c>
      <c r="E216" s="212" t="s">
        <v>19</v>
      </c>
      <c r="F216" s="213" t="s">
        <v>1466</v>
      </c>
      <c r="G216" s="211"/>
      <c r="H216" s="214">
        <v>551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166</v>
      </c>
      <c r="AU216" s="220" t="s">
        <v>81</v>
      </c>
      <c r="AV216" s="14" t="s">
        <v>81</v>
      </c>
      <c r="AW216" s="14" t="s">
        <v>33</v>
      </c>
      <c r="AX216" s="14" t="s">
        <v>72</v>
      </c>
      <c r="AY216" s="220" t="s">
        <v>152</v>
      </c>
    </row>
    <row r="217" spans="1:51" s="14" customFormat="1">
      <c r="B217" s="210"/>
      <c r="C217" s="211"/>
      <c r="D217" s="193" t="s">
        <v>166</v>
      </c>
      <c r="E217" s="212" t="s">
        <v>19</v>
      </c>
      <c r="F217" s="213" t="s">
        <v>1467</v>
      </c>
      <c r="G217" s="211"/>
      <c r="H217" s="214">
        <v>1041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166</v>
      </c>
      <c r="AU217" s="220" t="s">
        <v>81</v>
      </c>
      <c r="AV217" s="14" t="s">
        <v>81</v>
      </c>
      <c r="AW217" s="14" t="s">
        <v>33</v>
      </c>
      <c r="AX217" s="14" t="s">
        <v>72</v>
      </c>
      <c r="AY217" s="220" t="s">
        <v>152</v>
      </c>
    </row>
    <row r="218" spans="1:51" s="13" customFormat="1">
      <c r="B218" s="200"/>
      <c r="C218" s="201"/>
      <c r="D218" s="193" t="s">
        <v>166</v>
      </c>
      <c r="E218" s="202" t="s">
        <v>19</v>
      </c>
      <c r="F218" s="203" t="s">
        <v>186</v>
      </c>
      <c r="G218" s="201"/>
      <c r="H218" s="202" t="s">
        <v>19</v>
      </c>
      <c r="I218" s="204"/>
      <c r="J218" s="201"/>
      <c r="K218" s="201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166</v>
      </c>
      <c r="AU218" s="209" t="s">
        <v>81</v>
      </c>
      <c r="AV218" s="13" t="s">
        <v>79</v>
      </c>
      <c r="AW218" s="13" t="s">
        <v>33</v>
      </c>
      <c r="AX218" s="13" t="s">
        <v>72</v>
      </c>
      <c r="AY218" s="209" t="s">
        <v>152</v>
      </c>
    </row>
    <row r="219" spans="1:51" s="14" customFormat="1">
      <c r="B219" s="210"/>
      <c r="C219" s="211"/>
      <c r="D219" s="193" t="s">
        <v>166</v>
      </c>
      <c r="E219" s="212" t="s">
        <v>19</v>
      </c>
      <c r="F219" s="213" t="s">
        <v>1468</v>
      </c>
      <c r="G219" s="211"/>
      <c r="H219" s="214">
        <v>1532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166</v>
      </c>
      <c r="AU219" s="220" t="s">
        <v>81</v>
      </c>
      <c r="AV219" s="14" t="s">
        <v>81</v>
      </c>
      <c r="AW219" s="14" t="s">
        <v>33</v>
      </c>
      <c r="AX219" s="14" t="s">
        <v>72</v>
      </c>
      <c r="AY219" s="220" t="s">
        <v>152</v>
      </c>
    </row>
    <row r="220" spans="1:51" s="14" customFormat="1">
      <c r="B220" s="210"/>
      <c r="C220" s="211"/>
      <c r="D220" s="193" t="s">
        <v>166</v>
      </c>
      <c r="E220" s="212" t="s">
        <v>19</v>
      </c>
      <c r="F220" s="213" t="s">
        <v>1469</v>
      </c>
      <c r="G220" s="211"/>
      <c r="H220" s="214">
        <v>558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166</v>
      </c>
      <c r="AU220" s="220" t="s">
        <v>81</v>
      </c>
      <c r="AV220" s="14" t="s">
        <v>81</v>
      </c>
      <c r="AW220" s="14" t="s">
        <v>33</v>
      </c>
      <c r="AX220" s="14" t="s">
        <v>72</v>
      </c>
      <c r="AY220" s="220" t="s">
        <v>152</v>
      </c>
    </row>
    <row r="221" spans="1:51" s="14" customFormat="1">
      <c r="B221" s="210"/>
      <c r="C221" s="211"/>
      <c r="D221" s="193" t="s">
        <v>166</v>
      </c>
      <c r="E221" s="212" t="s">
        <v>19</v>
      </c>
      <c r="F221" s="213" t="s">
        <v>1470</v>
      </c>
      <c r="G221" s="211"/>
      <c r="H221" s="214">
        <v>758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152</v>
      </c>
    </row>
    <row r="222" spans="1:51" s="14" customFormat="1">
      <c r="B222" s="210"/>
      <c r="C222" s="211"/>
      <c r="D222" s="193" t="s">
        <v>166</v>
      </c>
      <c r="E222" s="212" t="s">
        <v>19</v>
      </c>
      <c r="F222" s="213" t="s">
        <v>1471</v>
      </c>
      <c r="G222" s="211"/>
      <c r="H222" s="214">
        <v>1103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166</v>
      </c>
      <c r="AU222" s="220" t="s">
        <v>81</v>
      </c>
      <c r="AV222" s="14" t="s">
        <v>81</v>
      </c>
      <c r="AW222" s="14" t="s">
        <v>33</v>
      </c>
      <c r="AX222" s="14" t="s">
        <v>72</v>
      </c>
      <c r="AY222" s="220" t="s">
        <v>152</v>
      </c>
    </row>
    <row r="223" spans="1:51" s="14" customFormat="1">
      <c r="B223" s="210"/>
      <c r="C223" s="211"/>
      <c r="D223" s="193" t="s">
        <v>166</v>
      </c>
      <c r="E223" s="212" t="s">
        <v>19</v>
      </c>
      <c r="F223" s="213" t="s">
        <v>1472</v>
      </c>
      <c r="G223" s="211"/>
      <c r="H223" s="214">
        <v>554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166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152</v>
      </c>
    </row>
    <row r="224" spans="1:51" s="16" customFormat="1">
      <c r="B224" s="233"/>
      <c r="C224" s="234"/>
      <c r="D224" s="193" t="s">
        <v>166</v>
      </c>
      <c r="E224" s="235" t="s">
        <v>19</v>
      </c>
      <c r="F224" s="236" t="s">
        <v>377</v>
      </c>
      <c r="G224" s="234"/>
      <c r="H224" s="237">
        <v>21027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166</v>
      </c>
      <c r="AU224" s="243" t="s">
        <v>81</v>
      </c>
      <c r="AV224" s="16" t="s">
        <v>153</v>
      </c>
      <c r="AW224" s="16" t="s">
        <v>33</v>
      </c>
      <c r="AX224" s="16" t="s">
        <v>72</v>
      </c>
      <c r="AY224" s="243" t="s">
        <v>152</v>
      </c>
    </row>
    <row r="225" spans="1:65" s="14" customFormat="1">
      <c r="B225" s="210"/>
      <c r="C225" s="211"/>
      <c r="D225" s="193" t="s">
        <v>166</v>
      </c>
      <c r="E225" s="212" t="s">
        <v>19</v>
      </c>
      <c r="F225" s="213" t="s">
        <v>1473</v>
      </c>
      <c r="G225" s="211"/>
      <c r="H225" s="214">
        <v>2102.6999999999998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166</v>
      </c>
      <c r="AU225" s="220" t="s">
        <v>81</v>
      </c>
      <c r="AV225" s="14" t="s">
        <v>81</v>
      </c>
      <c r="AW225" s="14" t="s">
        <v>33</v>
      </c>
      <c r="AX225" s="14" t="s">
        <v>72</v>
      </c>
      <c r="AY225" s="220" t="s">
        <v>152</v>
      </c>
    </row>
    <row r="226" spans="1:65" s="15" customFormat="1">
      <c r="B226" s="221"/>
      <c r="C226" s="222"/>
      <c r="D226" s="193" t="s">
        <v>166</v>
      </c>
      <c r="E226" s="223" t="s">
        <v>19</v>
      </c>
      <c r="F226" s="224" t="s">
        <v>175</v>
      </c>
      <c r="G226" s="222"/>
      <c r="H226" s="225">
        <v>23129.7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81</v>
      </c>
      <c r="AV226" s="15" t="s">
        <v>160</v>
      </c>
      <c r="AW226" s="15" t="s">
        <v>33</v>
      </c>
      <c r="AX226" s="15" t="s">
        <v>79</v>
      </c>
      <c r="AY226" s="231" t="s">
        <v>152</v>
      </c>
    </row>
    <row r="227" spans="1:65" s="2" customFormat="1" ht="24.2" customHeight="1">
      <c r="A227" s="36"/>
      <c r="B227" s="37"/>
      <c r="C227" s="180" t="s">
        <v>246</v>
      </c>
      <c r="D227" s="180" t="s">
        <v>155</v>
      </c>
      <c r="E227" s="181" t="s">
        <v>865</v>
      </c>
      <c r="F227" s="182" t="s">
        <v>866</v>
      </c>
      <c r="G227" s="183" t="s">
        <v>158</v>
      </c>
      <c r="H227" s="184">
        <v>268.55599999999998</v>
      </c>
      <c r="I227" s="185"/>
      <c r="J227" s="186">
        <f>ROUND(I227*H227,2)</f>
        <v>0</v>
      </c>
      <c r="K227" s="182" t="s">
        <v>159</v>
      </c>
      <c r="L227" s="41"/>
      <c r="M227" s="187" t="s">
        <v>19</v>
      </c>
      <c r="N227" s="188" t="s">
        <v>43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5.5E-2</v>
      </c>
      <c r="T227" s="190">
        <f>S227*H227</f>
        <v>14.770579999999999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160</v>
      </c>
      <c r="AT227" s="191" t="s">
        <v>155</v>
      </c>
      <c r="AU227" s="191" t="s">
        <v>81</v>
      </c>
      <c r="AY227" s="19" t="s">
        <v>152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79</v>
      </c>
      <c r="BK227" s="192">
        <f>ROUND(I227*H227,2)</f>
        <v>0</v>
      </c>
      <c r="BL227" s="19" t="s">
        <v>160</v>
      </c>
      <c r="BM227" s="191" t="s">
        <v>1474</v>
      </c>
    </row>
    <row r="228" spans="1:65" s="2" customFormat="1" ht="29.25">
      <c r="A228" s="36"/>
      <c r="B228" s="37"/>
      <c r="C228" s="38"/>
      <c r="D228" s="193" t="s">
        <v>162</v>
      </c>
      <c r="E228" s="38"/>
      <c r="F228" s="194" t="s">
        <v>868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162</v>
      </c>
      <c r="AU228" s="19" t="s">
        <v>81</v>
      </c>
    </row>
    <row r="229" spans="1:65" s="2" customFormat="1">
      <c r="A229" s="36"/>
      <c r="B229" s="37"/>
      <c r="C229" s="38"/>
      <c r="D229" s="198" t="s">
        <v>164</v>
      </c>
      <c r="E229" s="38"/>
      <c r="F229" s="199" t="s">
        <v>869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164</v>
      </c>
      <c r="AU229" s="19" t="s">
        <v>81</v>
      </c>
    </row>
    <row r="230" spans="1:65" s="13" customFormat="1">
      <c r="B230" s="200"/>
      <c r="C230" s="201"/>
      <c r="D230" s="193" t="s">
        <v>166</v>
      </c>
      <c r="E230" s="202" t="s">
        <v>19</v>
      </c>
      <c r="F230" s="203" t="s">
        <v>215</v>
      </c>
      <c r="G230" s="201"/>
      <c r="H230" s="202" t="s">
        <v>19</v>
      </c>
      <c r="I230" s="204"/>
      <c r="J230" s="201"/>
      <c r="K230" s="201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166</v>
      </c>
      <c r="AU230" s="209" t="s">
        <v>81</v>
      </c>
      <c r="AV230" s="13" t="s">
        <v>79</v>
      </c>
      <c r="AW230" s="13" t="s">
        <v>33</v>
      </c>
      <c r="AX230" s="13" t="s">
        <v>72</v>
      </c>
      <c r="AY230" s="209" t="s">
        <v>152</v>
      </c>
    </row>
    <row r="231" spans="1:65" s="14" customFormat="1">
      <c r="B231" s="210"/>
      <c r="C231" s="211"/>
      <c r="D231" s="193" t="s">
        <v>166</v>
      </c>
      <c r="E231" s="212" t="s">
        <v>19</v>
      </c>
      <c r="F231" s="213" t="s">
        <v>1475</v>
      </c>
      <c r="G231" s="211"/>
      <c r="H231" s="214">
        <v>10.8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81</v>
      </c>
      <c r="AV231" s="14" t="s">
        <v>81</v>
      </c>
      <c r="AW231" s="14" t="s">
        <v>33</v>
      </c>
      <c r="AX231" s="14" t="s">
        <v>72</v>
      </c>
      <c r="AY231" s="220" t="s">
        <v>152</v>
      </c>
    </row>
    <row r="232" spans="1:65" s="14" customFormat="1">
      <c r="B232" s="210"/>
      <c r="C232" s="211"/>
      <c r="D232" s="193" t="s">
        <v>166</v>
      </c>
      <c r="E232" s="212" t="s">
        <v>19</v>
      </c>
      <c r="F232" s="213" t="s">
        <v>1476</v>
      </c>
      <c r="G232" s="211"/>
      <c r="H232" s="214">
        <v>3.552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166</v>
      </c>
      <c r="AU232" s="220" t="s">
        <v>81</v>
      </c>
      <c r="AV232" s="14" t="s">
        <v>81</v>
      </c>
      <c r="AW232" s="14" t="s">
        <v>33</v>
      </c>
      <c r="AX232" s="14" t="s">
        <v>72</v>
      </c>
      <c r="AY232" s="220" t="s">
        <v>152</v>
      </c>
    </row>
    <row r="233" spans="1:65" s="14" customFormat="1">
      <c r="B233" s="210"/>
      <c r="C233" s="211"/>
      <c r="D233" s="193" t="s">
        <v>166</v>
      </c>
      <c r="E233" s="212" t="s">
        <v>19</v>
      </c>
      <c r="F233" s="213" t="s">
        <v>1477</v>
      </c>
      <c r="G233" s="211"/>
      <c r="H233" s="214">
        <v>7.68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81</v>
      </c>
      <c r="AV233" s="14" t="s">
        <v>81</v>
      </c>
      <c r="AW233" s="14" t="s">
        <v>33</v>
      </c>
      <c r="AX233" s="14" t="s">
        <v>72</v>
      </c>
      <c r="AY233" s="220" t="s">
        <v>152</v>
      </c>
    </row>
    <row r="234" spans="1:65" s="14" customFormat="1">
      <c r="B234" s="210"/>
      <c r="C234" s="211"/>
      <c r="D234" s="193" t="s">
        <v>166</v>
      </c>
      <c r="E234" s="212" t="s">
        <v>19</v>
      </c>
      <c r="F234" s="213" t="s">
        <v>1478</v>
      </c>
      <c r="G234" s="211"/>
      <c r="H234" s="214">
        <v>7.68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166</v>
      </c>
      <c r="AU234" s="220" t="s">
        <v>81</v>
      </c>
      <c r="AV234" s="14" t="s">
        <v>81</v>
      </c>
      <c r="AW234" s="14" t="s">
        <v>33</v>
      </c>
      <c r="AX234" s="14" t="s">
        <v>72</v>
      </c>
      <c r="AY234" s="220" t="s">
        <v>152</v>
      </c>
    </row>
    <row r="235" spans="1:65" s="14" customFormat="1">
      <c r="B235" s="210"/>
      <c r="C235" s="211"/>
      <c r="D235" s="193" t="s">
        <v>166</v>
      </c>
      <c r="E235" s="212" t="s">
        <v>19</v>
      </c>
      <c r="F235" s="213" t="s">
        <v>1479</v>
      </c>
      <c r="G235" s="211"/>
      <c r="H235" s="214">
        <v>3.84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81</v>
      </c>
      <c r="AV235" s="14" t="s">
        <v>81</v>
      </c>
      <c r="AW235" s="14" t="s">
        <v>33</v>
      </c>
      <c r="AX235" s="14" t="s">
        <v>72</v>
      </c>
      <c r="AY235" s="220" t="s">
        <v>152</v>
      </c>
    </row>
    <row r="236" spans="1:65" s="13" customFormat="1">
      <c r="B236" s="200"/>
      <c r="C236" s="201"/>
      <c r="D236" s="193" t="s">
        <v>166</v>
      </c>
      <c r="E236" s="202" t="s">
        <v>19</v>
      </c>
      <c r="F236" s="203" t="s">
        <v>181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166</v>
      </c>
      <c r="AU236" s="209" t="s">
        <v>81</v>
      </c>
      <c r="AV236" s="13" t="s">
        <v>79</v>
      </c>
      <c r="AW236" s="13" t="s">
        <v>33</v>
      </c>
      <c r="AX236" s="13" t="s">
        <v>72</v>
      </c>
      <c r="AY236" s="209" t="s">
        <v>152</v>
      </c>
    </row>
    <row r="237" spans="1:65" s="14" customFormat="1">
      <c r="B237" s="210"/>
      <c r="C237" s="211"/>
      <c r="D237" s="193" t="s">
        <v>166</v>
      </c>
      <c r="E237" s="212" t="s">
        <v>19</v>
      </c>
      <c r="F237" s="213" t="s">
        <v>1458</v>
      </c>
      <c r="G237" s="211"/>
      <c r="H237" s="214">
        <v>2.0099999999999998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81</v>
      </c>
      <c r="AV237" s="14" t="s">
        <v>81</v>
      </c>
      <c r="AW237" s="14" t="s">
        <v>33</v>
      </c>
      <c r="AX237" s="14" t="s">
        <v>72</v>
      </c>
      <c r="AY237" s="220" t="s">
        <v>152</v>
      </c>
    </row>
    <row r="238" spans="1:65" s="14" customFormat="1">
      <c r="B238" s="210"/>
      <c r="C238" s="211"/>
      <c r="D238" s="193" t="s">
        <v>166</v>
      </c>
      <c r="E238" s="212" t="s">
        <v>19</v>
      </c>
      <c r="F238" s="213" t="s">
        <v>1480</v>
      </c>
      <c r="G238" s="211"/>
      <c r="H238" s="214">
        <v>0.9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166</v>
      </c>
      <c r="AU238" s="220" t="s">
        <v>81</v>
      </c>
      <c r="AV238" s="14" t="s">
        <v>81</v>
      </c>
      <c r="AW238" s="14" t="s">
        <v>33</v>
      </c>
      <c r="AX238" s="14" t="s">
        <v>72</v>
      </c>
      <c r="AY238" s="220" t="s">
        <v>152</v>
      </c>
    </row>
    <row r="239" spans="1:65" s="14" customFormat="1">
      <c r="B239" s="210"/>
      <c r="C239" s="211"/>
      <c r="D239" s="193" t="s">
        <v>166</v>
      </c>
      <c r="E239" s="212" t="s">
        <v>19</v>
      </c>
      <c r="F239" s="213" t="s">
        <v>1481</v>
      </c>
      <c r="G239" s="211"/>
      <c r="H239" s="214">
        <v>3.96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166</v>
      </c>
      <c r="AU239" s="220" t="s">
        <v>81</v>
      </c>
      <c r="AV239" s="14" t="s">
        <v>81</v>
      </c>
      <c r="AW239" s="14" t="s">
        <v>33</v>
      </c>
      <c r="AX239" s="14" t="s">
        <v>72</v>
      </c>
      <c r="AY239" s="220" t="s">
        <v>152</v>
      </c>
    </row>
    <row r="240" spans="1:65" s="14" customFormat="1">
      <c r="B240" s="210"/>
      <c r="C240" s="211"/>
      <c r="D240" s="193" t="s">
        <v>166</v>
      </c>
      <c r="E240" s="212" t="s">
        <v>19</v>
      </c>
      <c r="F240" s="213" t="s">
        <v>1482</v>
      </c>
      <c r="G240" s="211"/>
      <c r="H240" s="214">
        <v>2.21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81</v>
      </c>
      <c r="AV240" s="14" t="s">
        <v>81</v>
      </c>
      <c r="AW240" s="14" t="s">
        <v>33</v>
      </c>
      <c r="AX240" s="14" t="s">
        <v>72</v>
      </c>
      <c r="AY240" s="220" t="s">
        <v>152</v>
      </c>
    </row>
    <row r="241" spans="2:51" s="14" customFormat="1">
      <c r="B241" s="210"/>
      <c r="C241" s="211"/>
      <c r="D241" s="193" t="s">
        <v>166</v>
      </c>
      <c r="E241" s="212" t="s">
        <v>19</v>
      </c>
      <c r="F241" s="213" t="s">
        <v>1483</v>
      </c>
      <c r="G241" s="211"/>
      <c r="H241" s="214">
        <v>1.976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152</v>
      </c>
    </row>
    <row r="242" spans="2:51" s="13" customFormat="1">
      <c r="B242" s="200"/>
      <c r="C242" s="201"/>
      <c r="D242" s="193" t="s">
        <v>166</v>
      </c>
      <c r="E242" s="202" t="s">
        <v>19</v>
      </c>
      <c r="F242" s="203" t="s">
        <v>186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166</v>
      </c>
      <c r="AU242" s="209" t="s">
        <v>81</v>
      </c>
      <c r="AV242" s="13" t="s">
        <v>79</v>
      </c>
      <c r="AW242" s="13" t="s">
        <v>33</v>
      </c>
      <c r="AX242" s="13" t="s">
        <v>72</v>
      </c>
      <c r="AY242" s="209" t="s">
        <v>152</v>
      </c>
    </row>
    <row r="243" spans="2:51" s="14" customFormat="1">
      <c r="B243" s="210"/>
      <c r="C243" s="211"/>
      <c r="D243" s="193" t="s">
        <v>166</v>
      </c>
      <c r="E243" s="212" t="s">
        <v>19</v>
      </c>
      <c r="F243" s="213" t="s">
        <v>1484</v>
      </c>
      <c r="G243" s="211"/>
      <c r="H243" s="214">
        <v>8.0399999999999991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152</v>
      </c>
    </row>
    <row r="244" spans="2:51" s="14" customFormat="1">
      <c r="B244" s="210"/>
      <c r="C244" s="211"/>
      <c r="D244" s="193" t="s">
        <v>166</v>
      </c>
      <c r="E244" s="212" t="s">
        <v>19</v>
      </c>
      <c r="F244" s="213" t="s">
        <v>1485</v>
      </c>
      <c r="G244" s="211"/>
      <c r="H244" s="214">
        <v>15.84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166</v>
      </c>
      <c r="AU244" s="220" t="s">
        <v>81</v>
      </c>
      <c r="AV244" s="14" t="s">
        <v>81</v>
      </c>
      <c r="AW244" s="14" t="s">
        <v>33</v>
      </c>
      <c r="AX244" s="14" t="s">
        <v>72</v>
      </c>
      <c r="AY244" s="220" t="s">
        <v>152</v>
      </c>
    </row>
    <row r="245" spans="2:51" s="14" customFormat="1">
      <c r="B245" s="210"/>
      <c r="C245" s="211"/>
      <c r="D245" s="193" t="s">
        <v>166</v>
      </c>
      <c r="E245" s="212" t="s">
        <v>19</v>
      </c>
      <c r="F245" s="213" t="s">
        <v>1486</v>
      </c>
      <c r="G245" s="211"/>
      <c r="H245" s="214">
        <v>7.8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166</v>
      </c>
      <c r="AU245" s="220" t="s">
        <v>81</v>
      </c>
      <c r="AV245" s="14" t="s">
        <v>81</v>
      </c>
      <c r="AW245" s="14" t="s">
        <v>33</v>
      </c>
      <c r="AX245" s="14" t="s">
        <v>72</v>
      </c>
      <c r="AY245" s="220" t="s">
        <v>152</v>
      </c>
    </row>
    <row r="246" spans="2:51" s="14" customFormat="1">
      <c r="B246" s="210"/>
      <c r="C246" s="211"/>
      <c r="D246" s="193" t="s">
        <v>166</v>
      </c>
      <c r="E246" s="212" t="s">
        <v>19</v>
      </c>
      <c r="F246" s="213" t="s">
        <v>1487</v>
      </c>
      <c r="G246" s="211"/>
      <c r="H246" s="214">
        <v>2.1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166</v>
      </c>
      <c r="AU246" s="220" t="s">
        <v>81</v>
      </c>
      <c r="AV246" s="14" t="s">
        <v>81</v>
      </c>
      <c r="AW246" s="14" t="s">
        <v>33</v>
      </c>
      <c r="AX246" s="14" t="s">
        <v>72</v>
      </c>
      <c r="AY246" s="220" t="s">
        <v>152</v>
      </c>
    </row>
    <row r="247" spans="2:51" s="14" customFormat="1">
      <c r="B247" s="210"/>
      <c r="C247" s="211"/>
      <c r="D247" s="193" t="s">
        <v>166</v>
      </c>
      <c r="E247" s="212" t="s">
        <v>19</v>
      </c>
      <c r="F247" s="213" t="s">
        <v>1488</v>
      </c>
      <c r="G247" s="211"/>
      <c r="H247" s="214">
        <v>3.9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152</v>
      </c>
    </row>
    <row r="248" spans="2:51" s="14" customFormat="1">
      <c r="B248" s="210"/>
      <c r="C248" s="211"/>
      <c r="D248" s="193" t="s">
        <v>166</v>
      </c>
      <c r="E248" s="212" t="s">
        <v>19</v>
      </c>
      <c r="F248" s="213" t="s">
        <v>1489</v>
      </c>
      <c r="G248" s="211"/>
      <c r="H248" s="214">
        <v>3.96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166</v>
      </c>
      <c r="AU248" s="220" t="s">
        <v>81</v>
      </c>
      <c r="AV248" s="14" t="s">
        <v>81</v>
      </c>
      <c r="AW248" s="14" t="s">
        <v>33</v>
      </c>
      <c r="AX248" s="14" t="s">
        <v>72</v>
      </c>
      <c r="AY248" s="220" t="s">
        <v>152</v>
      </c>
    </row>
    <row r="249" spans="2:51" s="14" customFormat="1">
      <c r="B249" s="210"/>
      <c r="C249" s="211"/>
      <c r="D249" s="193" t="s">
        <v>166</v>
      </c>
      <c r="E249" s="212" t="s">
        <v>19</v>
      </c>
      <c r="F249" s="213" t="s">
        <v>1490</v>
      </c>
      <c r="G249" s="211"/>
      <c r="H249" s="214">
        <v>2.1280000000000001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166</v>
      </c>
      <c r="AU249" s="220" t="s">
        <v>81</v>
      </c>
      <c r="AV249" s="14" t="s">
        <v>81</v>
      </c>
      <c r="AW249" s="14" t="s">
        <v>33</v>
      </c>
      <c r="AX249" s="14" t="s">
        <v>72</v>
      </c>
      <c r="AY249" s="220" t="s">
        <v>152</v>
      </c>
    </row>
    <row r="250" spans="2:51" s="13" customFormat="1">
      <c r="B250" s="200"/>
      <c r="C250" s="201"/>
      <c r="D250" s="193" t="s">
        <v>166</v>
      </c>
      <c r="E250" s="202" t="s">
        <v>19</v>
      </c>
      <c r="F250" s="203" t="s">
        <v>167</v>
      </c>
      <c r="G250" s="201"/>
      <c r="H250" s="202" t="s">
        <v>19</v>
      </c>
      <c r="I250" s="204"/>
      <c r="J250" s="201"/>
      <c r="K250" s="201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166</v>
      </c>
      <c r="AU250" s="209" t="s">
        <v>81</v>
      </c>
      <c r="AV250" s="13" t="s">
        <v>79</v>
      </c>
      <c r="AW250" s="13" t="s">
        <v>33</v>
      </c>
      <c r="AX250" s="13" t="s">
        <v>72</v>
      </c>
      <c r="AY250" s="209" t="s">
        <v>152</v>
      </c>
    </row>
    <row r="251" spans="2:51" s="14" customFormat="1">
      <c r="B251" s="210"/>
      <c r="C251" s="211"/>
      <c r="D251" s="193" t="s">
        <v>166</v>
      </c>
      <c r="E251" s="212" t="s">
        <v>19</v>
      </c>
      <c r="F251" s="213" t="s">
        <v>1491</v>
      </c>
      <c r="G251" s="211"/>
      <c r="H251" s="214">
        <v>2.88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166</v>
      </c>
      <c r="AU251" s="220" t="s">
        <v>81</v>
      </c>
      <c r="AV251" s="14" t="s">
        <v>81</v>
      </c>
      <c r="AW251" s="14" t="s">
        <v>33</v>
      </c>
      <c r="AX251" s="14" t="s">
        <v>72</v>
      </c>
      <c r="AY251" s="220" t="s">
        <v>152</v>
      </c>
    </row>
    <row r="252" spans="2:51" s="14" customFormat="1">
      <c r="B252" s="210"/>
      <c r="C252" s="211"/>
      <c r="D252" s="193" t="s">
        <v>166</v>
      </c>
      <c r="E252" s="212" t="s">
        <v>19</v>
      </c>
      <c r="F252" s="213" t="s">
        <v>1492</v>
      </c>
      <c r="G252" s="211"/>
      <c r="H252" s="214">
        <v>2.88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81</v>
      </c>
      <c r="AV252" s="14" t="s">
        <v>81</v>
      </c>
      <c r="AW252" s="14" t="s">
        <v>33</v>
      </c>
      <c r="AX252" s="14" t="s">
        <v>72</v>
      </c>
      <c r="AY252" s="220" t="s">
        <v>152</v>
      </c>
    </row>
    <row r="253" spans="2:51" s="14" customFormat="1">
      <c r="B253" s="210"/>
      <c r="C253" s="211"/>
      <c r="D253" s="193" t="s">
        <v>166</v>
      </c>
      <c r="E253" s="212" t="s">
        <v>19</v>
      </c>
      <c r="F253" s="213" t="s">
        <v>1493</v>
      </c>
      <c r="G253" s="211"/>
      <c r="H253" s="214">
        <v>11.88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166</v>
      </c>
      <c r="AU253" s="220" t="s">
        <v>81</v>
      </c>
      <c r="AV253" s="14" t="s">
        <v>81</v>
      </c>
      <c r="AW253" s="14" t="s">
        <v>33</v>
      </c>
      <c r="AX253" s="14" t="s">
        <v>72</v>
      </c>
      <c r="AY253" s="220" t="s">
        <v>152</v>
      </c>
    </row>
    <row r="254" spans="2:51" s="14" customFormat="1">
      <c r="B254" s="210"/>
      <c r="C254" s="211"/>
      <c r="D254" s="193" t="s">
        <v>166</v>
      </c>
      <c r="E254" s="212" t="s">
        <v>19</v>
      </c>
      <c r="F254" s="213" t="s">
        <v>1494</v>
      </c>
      <c r="G254" s="211"/>
      <c r="H254" s="214">
        <v>31.2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166</v>
      </c>
      <c r="AU254" s="220" t="s">
        <v>81</v>
      </c>
      <c r="AV254" s="14" t="s">
        <v>81</v>
      </c>
      <c r="AW254" s="14" t="s">
        <v>33</v>
      </c>
      <c r="AX254" s="14" t="s">
        <v>72</v>
      </c>
      <c r="AY254" s="220" t="s">
        <v>152</v>
      </c>
    </row>
    <row r="255" spans="2:51" s="14" customFormat="1">
      <c r="B255" s="210"/>
      <c r="C255" s="211"/>
      <c r="D255" s="193" t="s">
        <v>166</v>
      </c>
      <c r="E255" s="212" t="s">
        <v>19</v>
      </c>
      <c r="F255" s="213" t="s">
        <v>1495</v>
      </c>
      <c r="G255" s="211"/>
      <c r="H255" s="214">
        <v>11.7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166</v>
      </c>
      <c r="AU255" s="220" t="s">
        <v>81</v>
      </c>
      <c r="AV255" s="14" t="s">
        <v>81</v>
      </c>
      <c r="AW255" s="14" t="s">
        <v>33</v>
      </c>
      <c r="AX255" s="14" t="s">
        <v>72</v>
      </c>
      <c r="AY255" s="220" t="s">
        <v>152</v>
      </c>
    </row>
    <row r="256" spans="2:51" s="14" customFormat="1">
      <c r="B256" s="210"/>
      <c r="C256" s="211"/>
      <c r="D256" s="193" t="s">
        <v>166</v>
      </c>
      <c r="E256" s="212" t="s">
        <v>19</v>
      </c>
      <c r="F256" s="213" t="s">
        <v>1496</v>
      </c>
      <c r="G256" s="211"/>
      <c r="H256" s="214">
        <v>7.8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166</v>
      </c>
      <c r="AU256" s="220" t="s">
        <v>81</v>
      </c>
      <c r="AV256" s="14" t="s">
        <v>81</v>
      </c>
      <c r="AW256" s="14" t="s">
        <v>33</v>
      </c>
      <c r="AX256" s="14" t="s">
        <v>72</v>
      </c>
      <c r="AY256" s="220" t="s">
        <v>152</v>
      </c>
    </row>
    <row r="257" spans="2:51" s="14" customFormat="1">
      <c r="B257" s="210"/>
      <c r="C257" s="211"/>
      <c r="D257" s="193" t="s">
        <v>166</v>
      </c>
      <c r="E257" s="212" t="s">
        <v>19</v>
      </c>
      <c r="F257" s="213" t="s">
        <v>1497</v>
      </c>
      <c r="G257" s="211"/>
      <c r="H257" s="214">
        <v>15.6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166</v>
      </c>
      <c r="AU257" s="220" t="s">
        <v>81</v>
      </c>
      <c r="AV257" s="14" t="s">
        <v>81</v>
      </c>
      <c r="AW257" s="14" t="s">
        <v>33</v>
      </c>
      <c r="AX257" s="14" t="s">
        <v>72</v>
      </c>
      <c r="AY257" s="220" t="s">
        <v>152</v>
      </c>
    </row>
    <row r="258" spans="2:51" s="14" customFormat="1">
      <c r="B258" s="210"/>
      <c r="C258" s="211"/>
      <c r="D258" s="193" t="s">
        <v>166</v>
      </c>
      <c r="E258" s="212" t="s">
        <v>19</v>
      </c>
      <c r="F258" s="213" t="s">
        <v>1498</v>
      </c>
      <c r="G258" s="211"/>
      <c r="H258" s="214">
        <v>3.9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81</v>
      </c>
      <c r="AV258" s="14" t="s">
        <v>81</v>
      </c>
      <c r="AW258" s="14" t="s">
        <v>33</v>
      </c>
      <c r="AX258" s="14" t="s">
        <v>72</v>
      </c>
      <c r="AY258" s="220" t="s">
        <v>152</v>
      </c>
    </row>
    <row r="259" spans="2:51" s="14" customFormat="1">
      <c r="B259" s="210"/>
      <c r="C259" s="211"/>
      <c r="D259" s="193" t="s">
        <v>166</v>
      </c>
      <c r="E259" s="212" t="s">
        <v>19</v>
      </c>
      <c r="F259" s="213" t="s">
        <v>1499</v>
      </c>
      <c r="G259" s="211"/>
      <c r="H259" s="214">
        <v>3.9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166</v>
      </c>
      <c r="AU259" s="220" t="s">
        <v>81</v>
      </c>
      <c r="AV259" s="14" t="s">
        <v>81</v>
      </c>
      <c r="AW259" s="14" t="s">
        <v>33</v>
      </c>
      <c r="AX259" s="14" t="s">
        <v>72</v>
      </c>
      <c r="AY259" s="220" t="s">
        <v>152</v>
      </c>
    </row>
    <row r="260" spans="2:51" s="14" customFormat="1">
      <c r="B260" s="210"/>
      <c r="C260" s="211"/>
      <c r="D260" s="193" t="s">
        <v>166</v>
      </c>
      <c r="E260" s="212" t="s">
        <v>19</v>
      </c>
      <c r="F260" s="213" t="s">
        <v>1490</v>
      </c>
      <c r="G260" s="211"/>
      <c r="H260" s="214">
        <v>2.1280000000000001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81</v>
      </c>
      <c r="AV260" s="14" t="s">
        <v>81</v>
      </c>
      <c r="AW260" s="14" t="s">
        <v>33</v>
      </c>
      <c r="AX260" s="14" t="s">
        <v>72</v>
      </c>
      <c r="AY260" s="220" t="s">
        <v>152</v>
      </c>
    </row>
    <row r="261" spans="2:51" s="13" customFormat="1">
      <c r="B261" s="200"/>
      <c r="C261" s="201"/>
      <c r="D261" s="193" t="s">
        <v>166</v>
      </c>
      <c r="E261" s="202" t="s">
        <v>19</v>
      </c>
      <c r="F261" s="203" t="s">
        <v>171</v>
      </c>
      <c r="G261" s="201"/>
      <c r="H261" s="202" t="s">
        <v>19</v>
      </c>
      <c r="I261" s="204"/>
      <c r="J261" s="201"/>
      <c r="K261" s="201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166</v>
      </c>
      <c r="AU261" s="209" t="s">
        <v>81</v>
      </c>
      <c r="AV261" s="13" t="s">
        <v>79</v>
      </c>
      <c r="AW261" s="13" t="s">
        <v>33</v>
      </c>
      <c r="AX261" s="13" t="s">
        <v>72</v>
      </c>
      <c r="AY261" s="209" t="s">
        <v>152</v>
      </c>
    </row>
    <row r="262" spans="2:51" s="14" customFormat="1">
      <c r="B262" s="210"/>
      <c r="C262" s="211"/>
      <c r="D262" s="193" t="s">
        <v>166</v>
      </c>
      <c r="E262" s="212" t="s">
        <v>19</v>
      </c>
      <c r="F262" s="213" t="s">
        <v>1500</v>
      </c>
      <c r="G262" s="211"/>
      <c r="H262" s="214">
        <v>2.6880000000000002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81</v>
      </c>
      <c r="AV262" s="14" t="s">
        <v>81</v>
      </c>
      <c r="AW262" s="14" t="s">
        <v>33</v>
      </c>
      <c r="AX262" s="14" t="s">
        <v>72</v>
      </c>
      <c r="AY262" s="220" t="s">
        <v>152</v>
      </c>
    </row>
    <row r="263" spans="2:51" s="14" customFormat="1">
      <c r="B263" s="210"/>
      <c r="C263" s="211"/>
      <c r="D263" s="193" t="s">
        <v>166</v>
      </c>
      <c r="E263" s="212" t="s">
        <v>19</v>
      </c>
      <c r="F263" s="213" t="s">
        <v>1501</v>
      </c>
      <c r="G263" s="211"/>
      <c r="H263" s="214">
        <v>1.1200000000000001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166</v>
      </c>
      <c r="AU263" s="220" t="s">
        <v>81</v>
      </c>
      <c r="AV263" s="14" t="s">
        <v>81</v>
      </c>
      <c r="AW263" s="14" t="s">
        <v>33</v>
      </c>
      <c r="AX263" s="14" t="s">
        <v>72</v>
      </c>
      <c r="AY263" s="220" t="s">
        <v>152</v>
      </c>
    </row>
    <row r="264" spans="2:51" s="14" customFormat="1">
      <c r="B264" s="210"/>
      <c r="C264" s="211"/>
      <c r="D264" s="193" t="s">
        <v>166</v>
      </c>
      <c r="E264" s="212" t="s">
        <v>19</v>
      </c>
      <c r="F264" s="213" t="s">
        <v>1502</v>
      </c>
      <c r="G264" s="211"/>
      <c r="H264" s="214">
        <v>2.6880000000000002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166</v>
      </c>
      <c r="AU264" s="220" t="s">
        <v>81</v>
      </c>
      <c r="AV264" s="14" t="s">
        <v>81</v>
      </c>
      <c r="AW264" s="14" t="s">
        <v>33</v>
      </c>
      <c r="AX264" s="14" t="s">
        <v>72</v>
      </c>
      <c r="AY264" s="220" t="s">
        <v>152</v>
      </c>
    </row>
    <row r="265" spans="2:51" s="14" customFormat="1">
      <c r="B265" s="210"/>
      <c r="C265" s="211"/>
      <c r="D265" s="193" t="s">
        <v>166</v>
      </c>
      <c r="E265" s="212" t="s">
        <v>19</v>
      </c>
      <c r="F265" s="213" t="s">
        <v>1503</v>
      </c>
      <c r="G265" s="211"/>
      <c r="H265" s="214">
        <v>2.968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81</v>
      </c>
      <c r="AV265" s="14" t="s">
        <v>81</v>
      </c>
      <c r="AW265" s="14" t="s">
        <v>33</v>
      </c>
      <c r="AX265" s="14" t="s">
        <v>72</v>
      </c>
      <c r="AY265" s="220" t="s">
        <v>152</v>
      </c>
    </row>
    <row r="266" spans="2:51" s="14" customFormat="1">
      <c r="B266" s="210"/>
      <c r="C266" s="211"/>
      <c r="D266" s="193" t="s">
        <v>166</v>
      </c>
      <c r="E266" s="212" t="s">
        <v>19</v>
      </c>
      <c r="F266" s="213" t="s">
        <v>1504</v>
      </c>
      <c r="G266" s="211"/>
      <c r="H266" s="214">
        <v>11.087999999999999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81</v>
      </c>
      <c r="AV266" s="14" t="s">
        <v>81</v>
      </c>
      <c r="AW266" s="14" t="s">
        <v>33</v>
      </c>
      <c r="AX266" s="14" t="s">
        <v>72</v>
      </c>
      <c r="AY266" s="220" t="s">
        <v>152</v>
      </c>
    </row>
    <row r="267" spans="2:51" s="14" customFormat="1">
      <c r="B267" s="210"/>
      <c r="C267" s="211"/>
      <c r="D267" s="193" t="s">
        <v>166</v>
      </c>
      <c r="E267" s="212" t="s">
        <v>19</v>
      </c>
      <c r="F267" s="213" t="s">
        <v>1505</v>
      </c>
      <c r="G267" s="211"/>
      <c r="H267" s="214">
        <v>32.76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166</v>
      </c>
      <c r="AU267" s="220" t="s">
        <v>81</v>
      </c>
      <c r="AV267" s="14" t="s">
        <v>81</v>
      </c>
      <c r="AW267" s="14" t="s">
        <v>33</v>
      </c>
      <c r="AX267" s="14" t="s">
        <v>72</v>
      </c>
      <c r="AY267" s="220" t="s">
        <v>152</v>
      </c>
    </row>
    <row r="268" spans="2:51" s="14" customFormat="1">
      <c r="B268" s="210"/>
      <c r="C268" s="211"/>
      <c r="D268" s="193" t="s">
        <v>166</v>
      </c>
      <c r="E268" s="212" t="s">
        <v>19</v>
      </c>
      <c r="F268" s="213" t="s">
        <v>1506</v>
      </c>
      <c r="G268" s="211"/>
      <c r="H268" s="214">
        <v>7.3920000000000003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81</v>
      </c>
      <c r="AV268" s="14" t="s">
        <v>81</v>
      </c>
      <c r="AW268" s="14" t="s">
        <v>33</v>
      </c>
      <c r="AX268" s="14" t="s">
        <v>72</v>
      </c>
      <c r="AY268" s="220" t="s">
        <v>152</v>
      </c>
    </row>
    <row r="269" spans="2:51" s="14" customFormat="1">
      <c r="B269" s="210"/>
      <c r="C269" s="211"/>
      <c r="D269" s="193" t="s">
        <v>166</v>
      </c>
      <c r="E269" s="212" t="s">
        <v>19</v>
      </c>
      <c r="F269" s="213" t="s">
        <v>1507</v>
      </c>
      <c r="G269" s="211"/>
      <c r="H269" s="214">
        <v>11.087999999999999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81</v>
      </c>
      <c r="AV269" s="14" t="s">
        <v>81</v>
      </c>
      <c r="AW269" s="14" t="s">
        <v>33</v>
      </c>
      <c r="AX269" s="14" t="s">
        <v>72</v>
      </c>
      <c r="AY269" s="220" t="s">
        <v>152</v>
      </c>
    </row>
    <row r="270" spans="2:51" s="14" customFormat="1">
      <c r="B270" s="210"/>
      <c r="C270" s="211"/>
      <c r="D270" s="193" t="s">
        <v>166</v>
      </c>
      <c r="E270" s="212" t="s">
        <v>19</v>
      </c>
      <c r="F270" s="213" t="s">
        <v>1508</v>
      </c>
      <c r="G270" s="211"/>
      <c r="H270" s="214">
        <v>7.3920000000000003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166</v>
      </c>
      <c r="AU270" s="220" t="s">
        <v>81</v>
      </c>
      <c r="AV270" s="14" t="s">
        <v>81</v>
      </c>
      <c r="AW270" s="14" t="s">
        <v>33</v>
      </c>
      <c r="AX270" s="14" t="s">
        <v>72</v>
      </c>
      <c r="AY270" s="220" t="s">
        <v>152</v>
      </c>
    </row>
    <row r="271" spans="2:51" s="14" customFormat="1">
      <c r="B271" s="210"/>
      <c r="C271" s="211"/>
      <c r="D271" s="193" t="s">
        <v>166</v>
      </c>
      <c r="E271" s="212" t="s">
        <v>19</v>
      </c>
      <c r="F271" s="213" t="s">
        <v>1509</v>
      </c>
      <c r="G271" s="211"/>
      <c r="H271" s="214">
        <v>3.64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81</v>
      </c>
      <c r="AV271" s="14" t="s">
        <v>81</v>
      </c>
      <c r="AW271" s="14" t="s">
        <v>33</v>
      </c>
      <c r="AX271" s="14" t="s">
        <v>72</v>
      </c>
      <c r="AY271" s="220" t="s">
        <v>152</v>
      </c>
    </row>
    <row r="272" spans="2:51" s="14" customFormat="1">
      <c r="B272" s="210"/>
      <c r="C272" s="211"/>
      <c r="D272" s="193" t="s">
        <v>166</v>
      </c>
      <c r="E272" s="212" t="s">
        <v>19</v>
      </c>
      <c r="F272" s="213" t="s">
        <v>1510</v>
      </c>
      <c r="G272" s="211"/>
      <c r="H272" s="214">
        <v>1.988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81</v>
      </c>
      <c r="AV272" s="14" t="s">
        <v>81</v>
      </c>
      <c r="AW272" s="14" t="s">
        <v>33</v>
      </c>
      <c r="AX272" s="14" t="s">
        <v>72</v>
      </c>
      <c r="AY272" s="220" t="s">
        <v>152</v>
      </c>
    </row>
    <row r="273" spans="1:65" s="13" customFormat="1">
      <c r="B273" s="200"/>
      <c r="C273" s="201"/>
      <c r="D273" s="193" t="s">
        <v>166</v>
      </c>
      <c r="E273" s="202" t="s">
        <v>19</v>
      </c>
      <c r="F273" s="203" t="s">
        <v>801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166</v>
      </c>
      <c r="AU273" s="209" t="s">
        <v>81</v>
      </c>
      <c r="AV273" s="13" t="s">
        <v>79</v>
      </c>
      <c r="AW273" s="13" t="s">
        <v>33</v>
      </c>
      <c r="AX273" s="13" t="s">
        <v>72</v>
      </c>
      <c r="AY273" s="209" t="s">
        <v>152</v>
      </c>
    </row>
    <row r="274" spans="1:65" s="14" customFormat="1">
      <c r="B274" s="210"/>
      <c r="C274" s="211"/>
      <c r="D274" s="193" t="s">
        <v>166</v>
      </c>
      <c r="E274" s="212" t="s">
        <v>19</v>
      </c>
      <c r="F274" s="213" t="s">
        <v>1511</v>
      </c>
      <c r="G274" s="211"/>
      <c r="H274" s="214">
        <v>1.5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166</v>
      </c>
      <c r="AU274" s="220" t="s">
        <v>81</v>
      </c>
      <c r="AV274" s="14" t="s">
        <v>81</v>
      </c>
      <c r="AW274" s="14" t="s">
        <v>33</v>
      </c>
      <c r="AX274" s="14" t="s">
        <v>72</v>
      </c>
      <c r="AY274" s="220" t="s">
        <v>152</v>
      </c>
    </row>
    <row r="275" spans="1:65" s="15" customFormat="1">
      <c r="B275" s="221"/>
      <c r="C275" s="222"/>
      <c r="D275" s="193" t="s">
        <v>166</v>
      </c>
      <c r="E275" s="223" t="s">
        <v>19</v>
      </c>
      <c r="F275" s="224" t="s">
        <v>175</v>
      </c>
      <c r="G275" s="222"/>
      <c r="H275" s="225">
        <v>268.55599999999998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166</v>
      </c>
      <c r="AU275" s="231" t="s">
        <v>81</v>
      </c>
      <c r="AV275" s="15" t="s">
        <v>160</v>
      </c>
      <c r="AW275" s="15" t="s">
        <v>33</v>
      </c>
      <c r="AX275" s="15" t="s">
        <v>79</v>
      </c>
      <c r="AY275" s="231" t="s">
        <v>152</v>
      </c>
    </row>
    <row r="276" spans="1:65" s="2" customFormat="1" ht="24.2" customHeight="1">
      <c r="A276" s="36"/>
      <c r="B276" s="37"/>
      <c r="C276" s="180" t="s">
        <v>244</v>
      </c>
      <c r="D276" s="180" t="s">
        <v>155</v>
      </c>
      <c r="E276" s="181" t="s">
        <v>902</v>
      </c>
      <c r="F276" s="182" t="s">
        <v>903</v>
      </c>
      <c r="G276" s="183" t="s">
        <v>465</v>
      </c>
      <c r="H276" s="184">
        <v>1</v>
      </c>
      <c r="I276" s="185"/>
      <c r="J276" s="186">
        <f>ROUND(I276*H276,2)</f>
        <v>0</v>
      </c>
      <c r="K276" s="182" t="s">
        <v>159</v>
      </c>
      <c r="L276" s="41"/>
      <c r="M276" s="187" t="s">
        <v>19</v>
      </c>
      <c r="N276" s="188" t="s">
        <v>43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0.34399999999999997</v>
      </c>
      <c r="T276" s="190">
        <f>S276*H276</f>
        <v>0.34399999999999997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160</v>
      </c>
      <c r="AT276" s="191" t="s">
        <v>155</v>
      </c>
      <c r="AU276" s="191" t="s">
        <v>81</v>
      </c>
      <c r="AY276" s="19" t="s">
        <v>152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79</v>
      </c>
      <c r="BK276" s="192">
        <f>ROUND(I276*H276,2)</f>
        <v>0</v>
      </c>
      <c r="BL276" s="19" t="s">
        <v>160</v>
      </c>
      <c r="BM276" s="191" t="s">
        <v>1512</v>
      </c>
    </row>
    <row r="277" spans="1:65" s="2" customFormat="1" ht="29.25">
      <c r="A277" s="36"/>
      <c r="B277" s="37"/>
      <c r="C277" s="38"/>
      <c r="D277" s="193" t="s">
        <v>162</v>
      </c>
      <c r="E277" s="38"/>
      <c r="F277" s="194" t="s">
        <v>905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162</v>
      </c>
      <c r="AU277" s="19" t="s">
        <v>81</v>
      </c>
    </row>
    <row r="278" spans="1:65" s="2" customFormat="1">
      <c r="A278" s="36"/>
      <c r="B278" s="37"/>
      <c r="C278" s="38"/>
      <c r="D278" s="198" t="s">
        <v>164</v>
      </c>
      <c r="E278" s="38"/>
      <c r="F278" s="199" t="s">
        <v>906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164</v>
      </c>
      <c r="AU278" s="19" t="s">
        <v>81</v>
      </c>
    </row>
    <row r="279" spans="1:65" s="13" customFormat="1">
      <c r="B279" s="200"/>
      <c r="C279" s="201"/>
      <c r="D279" s="193" t="s">
        <v>166</v>
      </c>
      <c r="E279" s="202" t="s">
        <v>19</v>
      </c>
      <c r="F279" s="203" t="s">
        <v>167</v>
      </c>
      <c r="G279" s="201"/>
      <c r="H279" s="202" t="s">
        <v>19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166</v>
      </c>
      <c r="AU279" s="209" t="s">
        <v>81</v>
      </c>
      <c r="AV279" s="13" t="s">
        <v>79</v>
      </c>
      <c r="AW279" s="13" t="s">
        <v>33</v>
      </c>
      <c r="AX279" s="13" t="s">
        <v>72</v>
      </c>
      <c r="AY279" s="209" t="s">
        <v>152</v>
      </c>
    </row>
    <row r="280" spans="1:65" s="14" customFormat="1" ht="22.5">
      <c r="B280" s="210"/>
      <c r="C280" s="211"/>
      <c r="D280" s="193" t="s">
        <v>166</v>
      </c>
      <c r="E280" s="212" t="s">
        <v>19</v>
      </c>
      <c r="F280" s="213" t="s">
        <v>1513</v>
      </c>
      <c r="G280" s="211"/>
      <c r="H280" s="214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166</v>
      </c>
      <c r="AU280" s="220" t="s">
        <v>81</v>
      </c>
      <c r="AV280" s="14" t="s">
        <v>81</v>
      </c>
      <c r="AW280" s="14" t="s">
        <v>33</v>
      </c>
      <c r="AX280" s="14" t="s">
        <v>79</v>
      </c>
      <c r="AY280" s="220" t="s">
        <v>152</v>
      </c>
    </row>
    <row r="281" spans="1:65" s="2" customFormat="1" ht="24.2" customHeight="1">
      <c r="A281" s="36"/>
      <c r="B281" s="37"/>
      <c r="C281" s="180" t="s">
        <v>267</v>
      </c>
      <c r="D281" s="180" t="s">
        <v>155</v>
      </c>
      <c r="E281" s="181" t="s">
        <v>908</v>
      </c>
      <c r="F281" s="182" t="s">
        <v>909</v>
      </c>
      <c r="G281" s="183" t="s">
        <v>270</v>
      </c>
      <c r="H281" s="184">
        <v>0.14399999999999999</v>
      </c>
      <c r="I281" s="185"/>
      <c r="J281" s="186">
        <f>ROUND(I281*H281,2)</f>
        <v>0</v>
      </c>
      <c r="K281" s="182" t="s">
        <v>159</v>
      </c>
      <c r="L281" s="41"/>
      <c r="M281" s="187" t="s">
        <v>19</v>
      </c>
      <c r="N281" s="188" t="s">
        <v>43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1.8</v>
      </c>
      <c r="T281" s="190">
        <f>S281*H281</f>
        <v>0.25919999999999999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160</v>
      </c>
      <c r="AT281" s="191" t="s">
        <v>155</v>
      </c>
      <c r="AU281" s="191" t="s">
        <v>81</v>
      </c>
      <c r="AY281" s="19" t="s">
        <v>152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79</v>
      </c>
      <c r="BK281" s="192">
        <f>ROUND(I281*H281,2)</f>
        <v>0</v>
      </c>
      <c r="BL281" s="19" t="s">
        <v>160</v>
      </c>
      <c r="BM281" s="191" t="s">
        <v>1514</v>
      </c>
    </row>
    <row r="282" spans="1:65" s="2" customFormat="1" ht="29.25">
      <c r="A282" s="36"/>
      <c r="B282" s="37"/>
      <c r="C282" s="38"/>
      <c r="D282" s="193" t="s">
        <v>162</v>
      </c>
      <c r="E282" s="38"/>
      <c r="F282" s="194" t="s">
        <v>911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162</v>
      </c>
      <c r="AU282" s="19" t="s">
        <v>81</v>
      </c>
    </row>
    <row r="283" spans="1:65" s="2" customFormat="1">
      <c r="A283" s="36"/>
      <c r="B283" s="37"/>
      <c r="C283" s="38"/>
      <c r="D283" s="198" t="s">
        <v>164</v>
      </c>
      <c r="E283" s="38"/>
      <c r="F283" s="199" t="s">
        <v>912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164</v>
      </c>
      <c r="AU283" s="19" t="s">
        <v>81</v>
      </c>
    </row>
    <row r="284" spans="1:65" s="13" customFormat="1">
      <c r="B284" s="200"/>
      <c r="C284" s="201"/>
      <c r="D284" s="193" t="s">
        <v>166</v>
      </c>
      <c r="E284" s="202" t="s">
        <v>19</v>
      </c>
      <c r="F284" s="203" t="s">
        <v>171</v>
      </c>
      <c r="G284" s="201"/>
      <c r="H284" s="202" t="s">
        <v>19</v>
      </c>
      <c r="I284" s="204"/>
      <c r="J284" s="201"/>
      <c r="K284" s="201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166</v>
      </c>
      <c r="AU284" s="209" t="s">
        <v>81</v>
      </c>
      <c r="AV284" s="13" t="s">
        <v>79</v>
      </c>
      <c r="AW284" s="13" t="s">
        <v>33</v>
      </c>
      <c r="AX284" s="13" t="s">
        <v>72</v>
      </c>
      <c r="AY284" s="209" t="s">
        <v>152</v>
      </c>
    </row>
    <row r="285" spans="1:65" s="14" customFormat="1">
      <c r="B285" s="210"/>
      <c r="C285" s="211"/>
      <c r="D285" s="193" t="s">
        <v>166</v>
      </c>
      <c r="E285" s="212" t="s">
        <v>19</v>
      </c>
      <c r="F285" s="213" t="s">
        <v>1515</v>
      </c>
      <c r="G285" s="211"/>
      <c r="H285" s="214">
        <v>0.504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166</v>
      </c>
      <c r="AU285" s="220" t="s">
        <v>81</v>
      </c>
      <c r="AV285" s="14" t="s">
        <v>81</v>
      </c>
      <c r="AW285" s="14" t="s">
        <v>33</v>
      </c>
      <c r="AX285" s="14" t="s">
        <v>72</v>
      </c>
      <c r="AY285" s="220" t="s">
        <v>152</v>
      </c>
    </row>
    <row r="286" spans="1:65" s="14" customFormat="1">
      <c r="B286" s="210"/>
      <c r="C286" s="211"/>
      <c r="D286" s="193" t="s">
        <v>166</v>
      </c>
      <c r="E286" s="212" t="s">
        <v>19</v>
      </c>
      <c r="F286" s="213" t="s">
        <v>1516</v>
      </c>
      <c r="G286" s="211"/>
      <c r="H286" s="214">
        <v>-0.36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166</v>
      </c>
      <c r="AU286" s="220" t="s">
        <v>81</v>
      </c>
      <c r="AV286" s="14" t="s">
        <v>81</v>
      </c>
      <c r="AW286" s="14" t="s">
        <v>33</v>
      </c>
      <c r="AX286" s="14" t="s">
        <v>72</v>
      </c>
      <c r="AY286" s="220" t="s">
        <v>152</v>
      </c>
    </row>
    <row r="287" spans="1:65" s="15" customFormat="1">
      <c r="B287" s="221"/>
      <c r="C287" s="222"/>
      <c r="D287" s="193" t="s">
        <v>166</v>
      </c>
      <c r="E287" s="223" t="s">
        <v>19</v>
      </c>
      <c r="F287" s="224" t="s">
        <v>175</v>
      </c>
      <c r="G287" s="222"/>
      <c r="H287" s="225">
        <v>0.14399999999999999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166</v>
      </c>
      <c r="AU287" s="231" t="s">
        <v>81</v>
      </c>
      <c r="AV287" s="15" t="s">
        <v>160</v>
      </c>
      <c r="AW287" s="15" t="s">
        <v>33</v>
      </c>
      <c r="AX287" s="15" t="s">
        <v>79</v>
      </c>
      <c r="AY287" s="231" t="s">
        <v>152</v>
      </c>
    </row>
    <row r="288" spans="1:65" s="2" customFormat="1" ht="24.2" customHeight="1">
      <c r="A288" s="36"/>
      <c r="B288" s="37"/>
      <c r="C288" s="180" t="s">
        <v>275</v>
      </c>
      <c r="D288" s="180" t="s">
        <v>155</v>
      </c>
      <c r="E288" s="181" t="s">
        <v>921</v>
      </c>
      <c r="F288" s="182" t="s">
        <v>922</v>
      </c>
      <c r="G288" s="183" t="s">
        <v>270</v>
      </c>
      <c r="H288" s="184">
        <v>0.879</v>
      </c>
      <c r="I288" s="185"/>
      <c r="J288" s="186">
        <f>ROUND(I288*H288,2)</f>
        <v>0</v>
      </c>
      <c r="K288" s="182" t="s">
        <v>159</v>
      </c>
      <c r="L288" s="41"/>
      <c r="M288" s="187" t="s">
        <v>19</v>
      </c>
      <c r="N288" s="188" t="s">
        <v>43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1.8</v>
      </c>
      <c r="T288" s="190">
        <f>S288*H288</f>
        <v>1.5822000000000001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160</v>
      </c>
      <c r="AT288" s="191" t="s">
        <v>155</v>
      </c>
      <c r="AU288" s="191" t="s">
        <v>81</v>
      </c>
      <c r="AY288" s="19" t="s">
        <v>152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79</v>
      </c>
      <c r="BK288" s="192">
        <f>ROUND(I288*H288,2)</f>
        <v>0</v>
      </c>
      <c r="BL288" s="19" t="s">
        <v>160</v>
      </c>
      <c r="BM288" s="191" t="s">
        <v>1517</v>
      </c>
    </row>
    <row r="289" spans="1:65" s="2" customFormat="1" ht="29.25">
      <c r="A289" s="36"/>
      <c r="B289" s="37"/>
      <c r="C289" s="38"/>
      <c r="D289" s="193" t="s">
        <v>162</v>
      </c>
      <c r="E289" s="38"/>
      <c r="F289" s="194" t="s">
        <v>924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162</v>
      </c>
      <c r="AU289" s="19" t="s">
        <v>81</v>
      </c>
    </row>
    <row r="290" spans="1:65" s="2" customFormat="1">
      <c r="A290" s="36"/>
      <c r="B290" s="37"/>
      <c r="C290" s="38"/>
      <c r="D290" s="198" t="s">
        <v>164</v>
      </c>
      <c r="E290" s="38"/>
      <c r="F290" s="199" t="s">
        <v>925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164</v>
      </c>
      <c r="AU290" s="19" t="s">
        <v>81</v>
      </c>
    </row>
    <row r="291" spans="1:65" s="13" customFormat="1">
      <c r="B291" s="200"/>
      <c r="C291" s="201"/>
      <c r="D291" s="193" t="s">
        <v>166</v>
      </c>
      <c r="E291" s="202" t="s">
        <v>19</v>
      </c>
      <c r="F291" s="203" t="s">
        <v>181</v>
      </c>
      <c r="G291" s="201"/>
      <c r="H291" s="202" t="s">
        <v>19</v>
      </c>
      <c r="I291" s="204"/>
      <c r="J291" s="201"/>
      <c r="K291" s="201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166</v>
      </c>
      <c r="AU291" s="209" t="s">
        <v>81</v>
      </c>
      <c r="AV291" s="13" t="s">
        <v>79</v>
      </c>
      <c r="AW291" s="13" t="s">
        <v>33</v>
      </c>
      <c r="AX291" s="13" t="s">
        <v>72</v>
      </c>
      <c r="AY291" s="209" t="s">
        <v>152</v>
      </c>
    </row>
    <row r="292" spans="1:65" s="14" customFormat="1">
      <c r="B292" s="210"/>
      <c r="C292" s="211"/>
      <c r="D292" s="193" t="s">
        <v>166</v>
      </c>
      <c r="E292" s="212" t="s">
        <v>19</v>
      </c>
      <c r="F292" s="213" t="s">
        <v>1518</v>
      </c>
      <c r="G292" s="211"/>
      <c r="H292" s="214">
        <v>0.497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166</v>
      </c>
      <c r="AU292" s="220" t="s">
        <v>81</v>
      </c>
      <c r="AV292" s="14" t="s">
        <v>81</v>
      </c>
      <c r="AW292" s="14" t="s">
        <v>33</v>
      </c>
      <c r="AX292" s="14" t="s">
        <v>72</v>
      </c>
      <c r="AY292" s="220" t="s">
        <v>152</v>
      </c>
    </row>
    <row r="293" spans="1:65" s="13" customFormat="1">
      <c r="B293" s="200"/>
      <c r="C293" s="201"/>
      <c r="D293" s="193" t="s">
        <v>166</v>
      </c>
      <c r="E293" s="202" t="s">
        <v>19</v>
      </c>
      <c r="F293" s="203" t="s">
        <v>171</v>
      </c>
      <c r="G293" s="201"/>
      <c r="H293" s="202" t="s">
        <v>19</v>
      </c>
      <c r="I293" s="204"/>
      <c r="J293" s="201"/>
      <c r="K293" s="201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166</v>
      </c>
      <c r="AU293" s="209" t="s">
        <v>81</v>
      </c>
      <c r="AV293" s="13" t="s">
        <v>79</v>
      </c>
      <c r="AW293" s="13" t="s">
        <v>33</v>
      </c>
      <c r="AX293" s="13" t="s">
        <v>72</v>
      </c>
      <c r="AY293" s="209" t="s">
        <v>152</v>
      </c>
    </row>
    <row r="294" spans="1:65" s="14" customFormat="1">
      <c r="B294" s="210"/>
      <c r="C294" s="211"/>
      <c r="D294" s="193" t="s">
        <v>166</v>
      </c>
      <c r="E294" s="212" t="s">
        <v>19</v>
      </c>
      <c r="F294" s="213" t="s">
        <v>1519</v>
      </c>
      <c r="G294" s="211"/>
      <c r="H294" s="214">
        <v>1.3360000000000001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166</v>
      </c>
      <c r="AU294" s="220" t="s">
        <v>81</v>
      </c>
      <c r="AV294" s="14" t="s">
        <v>81</v>
      </c>
      <c r="AW294" s="14" t="s">
        <v>33</v>
      </c>
      <c r="AX294" s="14" t="s">
        <v>72</v>
      </c>
      <c r="AY294" s="220" t="s">
        <v>152</v>
      </c>
    </row>
    <row r="295" spans="1:65" s="14" customFormat="1">
      <c r="B295" s="210"/>
      <c r="C295" s="211"/>
      <c r="D295" s="193" t="s">
        <v>166</v>
      </c>
      <c r="E295" s="212" t="s">
        <v>19</v>
      </c>
      <c r="F295" s="213" t="s">
        <v>1520</v>
      </c>
      <c r="G295" s="211"/>
      <c r="H295" s="214">
        <v>-0.95399999999999996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166</v>
      </c>
      <c r="AU295" s="220" t="s">
        <v>81</v>
      </c>
      <c r="AV295" s="14" t="s">
        <v>81</v>
      </c>
      <c r="AW295" s="14" t="s">
        <v>33</v>
      </c>
      <c r="AX295" s="14" t="s">
        <v>72</v>
      </c>
      <c r="AY295" s="220" t="s">
        <v>152</v>
      </c>
    </row>
    <row r="296" spans="1:65" s="15" customFormat="1">
      <c r="B296" s="221"/>
      <c r="C296" s="222"/>
      <c r="D296" s="193" t="s">
        <v>166</v>
      </c>
      <c r="E296" s="223" t="s">
        <v>19</v>
      </c>
      <c r="F296" s="224" t="s">
        <v>175</v>
      </c>
      <c r="G296" s="222"/>
      <c r="H296" s="225">
        <v>0.879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166</v>
      </c>
      <c r="AU296" s="231" t="s">
        <v>81</v>
      </c>
      <c r="AV296" s="15" t="s">
        <v>160</v>
      </c>
      <c r="AW296" s="15" t="s">
        <v>33</v>
      </c>
      <c r="AX296" s="15" t="s">
        <v>79</v>
      </c>
      <c r="AY296" s="231" t="s">
        <v>152</v>
      </c>
    </row>
    <row r="297" spans="1:65" s="2" customFormat="1" ht="24.2" customHeight="1">
      <c r="A297" s="36"/>
      <c r="B297" s="37"/>
      <c r="C297" s="180" t="s">
        <v>290</v>
      </c>
      <c r="D297" s="180" t="s">
        <v>155</v>
      </c>
      <c r="E297" s="181" t="s">
        <v>928</v>
      </c>
      <c r="F297" s="182" t="s">
        <v>929</v>
      </c>
      <c r="G297" s="183" t="s">
        <v>270</v>
      </c>
      <c r="H297" s="184">
        <v>21.321999999999999</v>
      </c>
      <c r="I297" s="185"/>
      <c r="J297" s="186">
        <f>ROUND(I297*H297,2)</f>
        <v>0</v>
      </c>
      <c r="K297" s="182" t="s">
        <v>19</v>
      </c>
      <c r="L297" s="41"/>
      <c r="M297" s="187" t="s">
        <v>19</v>
      </c>
      <c r="N297" s="188" t="s">
        <v>43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1.8</v>
      </c>
      <c r="T297" s="190">
        <f>S297*H297</f>
        <v>38.379599999999996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160</v>
      </c>
      <c r="AT297" s="191" t="s">
        <v>155</v>
      </c>
      <c r="AU297" s="191" t="s">
        <v>81</v>
      </c>
      <c r="AY297" s="19" t="s">
        <v>152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79</v>
      </c>
      <c r="BK297" s="192">
        <f>ROUND(I297*H297,2)</f>
        <v>0</v>
      </c>
      <c r="BL297" s="19" t="s">
        <v>160</v>
      </c>
      <c r="BM297" s="191" t="s">
        <v>1521</v>
      </c>
    </row>
    <row r="298" spans="1:65" s="2" customFormat="1" ht="29.25">
      <c r="A298" s="36"/>
      <c r="B298" s="37"/>
      <c r="C298" s="38"/>
      <c r="D298" s="193" t="s">
        <v>162</v>
      </c>
      <c r="E298" s="38"/>
      <c r="F298" s="194" t="s">
        <v>931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162</v>
      </c>
      <c r="AU298" s="19" t="s">
        <v>81</v>
      </c>
    </row>
    <row r="299" spans="1:65" s="13" customFormat="1">
      <c r="B299" s="200"/>
      <c r="C299" s="201"/>
      <c r="D299" s="193" t="s">
        <v>166</v>
      </c>
      <c r="E299" s="202" t="s">
        <v>19</v>
      </c>
      <c r="F299" s="203" t="s">
        <v>215</v>
      </c>
      <c r="G299" s="201"/>
      <c r="H299" s="202" t="s">
        <v>19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166</v>
      </c>
      <c r="AU299" s="209" t="s">
        <v>81</v>
      </c>
      <c r="AV299" s="13" t="s">
        <v>79</v>
      </c>
      <c r="AW299" s="13" t="s">
        <v>33</v>
      </c>
      <c r="AX299" s="13" t="s">
        <v>72</v>
      </c>
      <c r="AY299" s="209" t="s">
        <v>152</v>
      </c>
    </row>
    <row r="300" spans="1:65" s="14" customFormat="1">
      <c r="B300" s="210"/>
      <c r="C300" s="211"/>
      <c r="D300" s="193" t="s">
        <v>166</v>
      </c>
      <c r="E300" s="212" t="s">
        <v>19</v>
      </c>
      <c r="F300" s="213" t="s">
        <v>1522</v>
      </c>
      <c r="G300" s="211"/>
      <c r="H300" s="214">
        <v>4.8600000000000003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81</v>
      </c>
      <c r="AV300" s="14" t="s">
        <v>81</v>
      </c>
      <c r="AW300" s="14" t="s">
        <v>33</v>
      </c>
      <c r="AX300" s="14" t="s">
        <v>72</v>
      </c>
      <c r="AY300" s="220" t="s">
        <v>152</v>
      </c>
    </row>
    <row r="301" spans="1:65" s="14" customFormat="1">
      <c r="B301" s="210"/>
      <c r="C301" s="211"/>
      <c r="D301" s="193" t="s">
        <v>166</v>
      </c>
      <c r="E301" s="212" t="s">
        <v>19</v>
      </c>
      <c r="F301" s="213" t="s">
        <v>1523</v>
      </c>
      <c r="G301" s="211"/>
      <c r="H301" s="214">
        <v>-4.0910000000000002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166</v>
      </c>
      <c r="AU301" s="220" t="s">
        <v>81</v>
      </c>
      <c r="AV301" s="14" t="s">
        <v>81</v>
      </c>
      <c r="AW301" s="14" t="s">
        <v>33</v>
      </c>
      <c r="AX301" s="14" t="s">
        <v>72</v>
      </c>
      <c r="AY301" s="220" t="s">
        <v>152</v>
      </c>
    </row>
    <row r="302" spans="1:65" s="14" customFormat="1">
      <c r="B302" s="210"/>
      <c r="C302" s="211"/>
      <c r="D302" s="193" t="s">
        <v>166</v>
      </c>
      <c r="E302" s="212" t="s">
        <v>19</v>
      </c>
      <c r="F302" s="213" t="s">
        <v>1524</v>
      </c>
      <c r="G302" s="211"/>
      <c r="H302" s="214">
        <v>13.343999999999999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166</v>
      </c>
      <c r="AU302" s="220" t="s">
        <v>81</v>
      </c>
      <c r="AV302" s="14" t="s">
        <v>81</v>
      </c>
      <c r="AW302" s="14" t="s">
        <v>33</v>
      </c>
      <c r="AX302" s="14" t="s">
        <v>72</v>
      </c>
      <c r="AY302" s="220" t="s">
        <v>152</v>
      </c>
    </row>
    <row r="303" spans="1:65" s="14" customFormat="1">
      <c r="B303" s="210"/>
      <c r="C303" s="211"/>
      <c r="D303" s="193" t="s">
        <v>166</v>
      </c>
      <c r="E303" s="212" t="s">
        <v>19</v>
      </c>
      <c r="F303" s="213" t="s">
        <v>1525</v>
      </c>
      <c r="G303" s="211"/>
      <c r="H303" s="214">
        <v>-1.8129999999999999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166</v>
      </c>
      <c r="AU303" s="220" t="s">
        <v>81</v>
      </c>
      <c r="AV303" s="14" t="s">
        <v>81</v>
      </c>
      <c r="AW303" s="14" t="s">
        <v>33</v>
      </c>
      <c r="AX303" s="14" t="s">
        <v>72</v>
      </c>
      <c r="AY303" s="220" t="s">
        <v>152</v>
      </c>
    </row>
    <row r="304" spans="1:65" s="16" customFormat="1">
      <c r="B304" s="233"/>
      <c r="C304" s="234"/>
      <c r="D304" s="193" t="s">
        <v>166</v>
      </c>
      <c r="E304" s="235" t="s">
        <v>19</v>
      </c>
      <c r="F304" s="236" t="s">
        <v>377</v>
      </c>
      <c r="G304" s="234"/>
      <c r="H304" s="237">
        <v>12.3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166</v>
      </c>
      <c r="AU304" s="243" t="s">
        <v>81</v>
      </c>
      <c r="AV304" s="16" t="s">
        <v>153</v>
      </c>
      <c r="AW304" s="16" t="s">
        <v>33</v>
      </c>
      <c r="AX304" s="16" t="s">
        <v>72</v>
      </c>
      <c r="AY304" s="243" t="s">
        <v>152</v>
      </c>
    </row>
    <row r="305" spans="2:51" s="13" customFormat="1">
      <c r="B305" s="200"/>
      <c r="C305" s="201"/>
      <c r="D305" s="193" t="s">
        <v>166</v>
      </c>
      <c r="E305" s="202" t="s">
        <v>19</v>
      </c>
      <c r="F305" s="203" t="s">
        <v>186</v>
      </c>
      <c r="G305" s="201"/>
      <c r="H305" s="202" t="s">
        <v>19</v>
      </c>
      <c r="I305" s="204"/>
      <c r="J305" s="201"/>
      <c r="K305" s="201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166</v>
      </c>
      <c r="AU305" s="209" t="s">
        <v>81</v>
      </c>
      <c r="AV305" s="13" t="s">
        <v>79</v>
      </c>
      <c r="AW305" s="13" t="s">
        <v>33</v>
      </c>
      <c r="AX305" s="13" t="s">
        <v>72</v>
      </c>
      <c r="AY305" s="209" t="s">
        <v>152</v>
      </c>
    </row>
    <row r="306" spans="2:51" s="14" customFormat="1">
      <c r="B306" s="210"/>
      <c r="C306" s="211"/>
      <c r="D306" s="193" t="s">
        <v>166</v>
      </c>
      <c r="E306" s="212" t="s">
        <v>19</v>
      </c>
      <c r="F306" s="213" t="s">
        <v>1526</v>
      </c>
      <c r="G306" s="211"/>
      <c r="H306" s="214">
        <v>1.9890000000000001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166</v>
      </c>
      <c r="AU306" s="220" t="s">
        <v>81</v>
      </c>
      <c r="AV306" s="14" t="s">
        <v>81</v>
      </c>
      <c r="AW306" s="14" t="s">
        <v>33</v>
      </c>
      <c r="AX306" s="14" t="s">
        <v>72</v>
      </c>
      <c r="AY306" s="220" t="s">
        <v>152</v>
      </c>
    </row>
    <row r="307" spans="2:51" s="14" customFormat="1">
      <c r="B307" s="210"/>
      <c r="C307" s="211"/>
      <c r="D307" s="193" t="s">
        <v>166</v>
      </c>
      <c r="E307" s="212" t="s">
        <v>19</v>
      </c>
      <c r="F307" s="213" t="s">
        <v>1527</v>
      </c>
      <c r="G307" s="211"/>
      <c r="H307" s="214">
        <v>-1.53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166</v>
      </c>
      <c r="AU307" s="220" t="s">
        <v>81</v>
      </c>
      <c r="AV307" s="14" t="s">
        <v>81</v>
      </c>
      <c r="AW307" s="14" t="s">
        <v>33</v>
      </c>
      <c r="AX307" s="14" t="s">
        <v>72</v>
      </c>
      <c r="AY307" s="220" t="s">
        <v>152</v>
      </c>
    </row>
    <row r="308" spans="2:51" s="14" customFormat="1">
      <c r="B308" s="210"/>
      <c r="C308" s="211"/>
      <c r="D308" s="193" t="s">
        <v>166</v>
      </c>
      <c r="E308" s="212" t="s">
        <v>19</v>
      </c>
      <c r="F308" s="213" t="s">
        <v>1528</v>
      </c>
      <c r="G308" s="211"/>
      <c r="H308" s="214">
        <v>4.0389999999999997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166</v>
      </c>
      <c r="AU308" s="220" t="s">
        <v>81</v>
      </c>
      <c r="AV308" s="14" t="s">
        <v>81</v>
      </c>
      <c r="AW308" s="14" t="s">
        <v>33</v>
      </c>
      <c r="AX308" s="14" t="s">
        <v>72</v>
      </c>
      <c r="AY308" s="220" t="s">
        <v>152</v>
      </c>
    </row>
    <row r="309" spans="2:51" s="14" customFormat="1">
      <c r="B309" s="210"/>
      <c r="C309" s="211"/>
      <c r="D309" s="193" t="s">
        <v>166</v>
      </c>
      <c r="E309" s="212" t="s">
        <v>19</v>
      </c>
      <c r="F309" s="213" t="s">
        <v>1529</v>
      </c>
      <c r="G309" s="211"/>
      <c r="H309" s="214">
        <v>-1.54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166</v>
      </c>
      <c r="AU309" s="220" t="s">
        <v>81</v>
      </c>
      <c r="AV309" s="14" t="s">
        <v>81</v>
      </c>
      <c r="AW309" s="14" t="s">
        <v>33</v>
      </c>
      <c r="AX309" s="14" t="s">
        <v>72</v>
      </c>
      <c r="AY309" s="220" t="s">
        <v>152</v>
      </c>
    </row>
    <row r="310" spans="2:51" s="14" customFormat="1">
      <c r="B310" s="210"/>
      <c r="C310" s="211"/>
      <c r="D310" s="193" t="s">
        <v>166</v>
      </c>
      <c r="E310" s="212" t="s">
        <v>19</v>
      </c>
      <c r="F310" s="213" t="s">
        <v>1530</v>
      </c>
      <c r="G310" s="211"/>
      <c r="H310" s="214">
        <v>1.8919999999999999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81</v>
      </c>
      <c r="AV310" s="14" t="s">
        <v>81</v>
      </c>
      <c r="AW310" s="14" t="s">
        <v>33</v>
      </c>
      <c r="AX310" s="14" t="s">
        <v>72</v>
      </c>
      <c r="AY310" s="220" t="s">
        <v>152</v>
      </c>
    </row>
    <row r="311" spans="2:51" s="14" customFormat="1">
      <c r="B311" s="210"/>
      <c r="C311" s="211"/>
      <c r="D311" s="193" t="s">
        <v>166</v>
      </c>
      <c r="E311" s="212" t="s">
        <v>19</v>
      </c>
      <c r="F311" s="213" t="s">
        <v>1531</v>
      </c>
      <c r="G311" s="211"/>
      <c r="H311" s="214">
        <v>-1.5369999999999999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166</v>
      </c>
      <c r="AU311" s="220" t="s">
        <v>81</v>
      </c>
      <c r="AV311" s="14" t="s">
        <v>81</v>
      </c>
      <c r="AW311" s="14" t="s">
        <v>33</v>
      </c>
      <c r="AX311" s="14" t="s">
        <v>72</v>
      </c>
      <c r="AY311" s="220" t="s">
        <v>152</v>
      </c>
    </row>
    <row r="312" spans="2:51" s="16" customFormat="1">
      <c r="B312" s="233"/>
      <c r="C312" s="234"/>
      <c r="D312" s="193" t="s">
        <v>166</v>
      </c>
      <c r="E312" s="235" t="s">
        <v>19</v>
      </c>
      <c r="F312" s="236" t="s">
        <v>377</v>
      </c>
      <c r="G312" s="234"/>
      <c r="H312" s="237">
        <v>3.3130000000000002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AT312" s="243" t="s">
        <v>166</v>
      </c>
      <c r="AU312" s="243" t="s">
        <v>81</v>
      </c>
      <c r="AV312" s="16" t="s">
        <v>153</v>
      </c>
      <c r="AW312" s="16" t="s">
        <v>33</v>
      </c>
      <c r="AX312" s="16" t="s">
        <v>72</v>
      </c>
      <c r="AY312" s="243" t="s">
        <v>152</v>
      </c>
    </row>
    <row r="313" spans="2:51" s="13" customFormat="1">
      <c r="B313" s="200"/>
      <c r="C313" s="201"/>
      <c r="D313" s="193" t="s">
        <v>166</v>
      </c>
      <c r="E313" s="202" t="s">
        <v>19</v>
      </c>
      <c r="F313" s="203" t="s">
        <v>167</v>
      </c>
      <c r="G313" s="201"/>
      <c r="H313" s="202" t="s">
        <v>19</v>
      </c>
      <c r="I313" s="204"/>
      <c r="J313" s="201"/>
      <c r="K313" s="201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166</v>
      </c>
      <c r="AU313" s="209" t="s">
        <v>81</v>
      </c>
      <c r="AV313" s="13" t="s">
        <v>79</v>
      </c>
      <c r="AW313" s="13" t="s">
        <v>33</v>
      </c>
      <c r="AX313" s="13" t="s">
        <v>72</v>
      </c>
      <c r="AY313" s="209" t="s">
        <v>152</v>
      </c>
    </row>
    <row r="314" spans="2:51" s="14" customFormat="1">
      <c r="B314" s="210"/>
      <c r="C314" s="211"/>
      <c r="D314" s="193" t="s">
        <v>166</v>
      </c>
      <c r="E314" s="212" t="s">
        <v>19</v>
      </c>
      <c r="F314" s="213" t="s">
        <v>1532</v>
      </c>
      <c r="G314" s="211"/>
      <c r="H314" s="214">
        <v>6.0590000000000002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166</v>
      </c>
      <c r="AU314" s="220" t="s">
        <v>81</v>
      </c>
      <c r="AV314" s="14" t="s">
        <v>81</v>
      </c>
      <c r="AW314" s="14" t="s">
        <v>33</v>
      </c>
      <c r="AX314" s="14" t="s">
        <v>72</v>
      </c>
      <c r="AY314" s="220" t="s">
        <v>152</v>
      </c>
    </row>
    <row r="315" spans="2:51" s="14" customFormat="1">
      <c r="B315" s="210"/>
      <c r="C315" s="211"/>
      <c r="D315" s="193" t="s">
        <v>166</v>
      </c>
      <c r="E315" s="212" t="s">
        <v>19</v>
      </c>
      <c r="F315" s="213" t="s">
        <v>1533</v>
      </c>
      <c r="G315" s="211"/>
      <c r="H315" s="214">
        <v>-4.5759999999999996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166</v>
      </c>
      <c r="AU315" s="220" t="s">
        <v>81</v>
      </c>
      <c r="AV315" s="14" t="s">
        <v>81</v>
      </c>
      <c r="AW315" s="14" t="s">
        <v>33</v>
      </c>
      <c r="AX315" s="14" t="s">
        <v>72</v>
      </c>
      <c r="AY315" s="220" t="s">
        <v>152</v>
      </c>
    </row>
    <row r="316" spans="2:51" s="14" customFormat="1">
      <c r="B316" s="210"/>
      <c r="C316" s="211"/>
      <c r="D316" s="193" t="s">
        <v>166</v>
      </c>
      <c r="E316" s="212" t="s">
        <v>19</v>
      </c>
      <c r="F316" s="213" t="s">
        <v>1534</v>
      </c>
      <c r="G316" s="211"/>
      <c r="H316" s="214">
        <v>8.5540000000000003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81</v>
      </c>
      <c r="AV316" s="14" t="s">
        <v>81</v>
      </c>
      <c r="AW316" s="14" t="s">
        <v>33</v>
      </c>
      <c r="AX316" s="14" t="s">
        <v>72</v>
      </c>
      <c r="AY316" s="220" t="s">
        <v>152</v>
      </c>
    </row>
    <row r="317" spans="2:51" s="14" customFormat="1">
      <c r="B317" s="210"/>
      <c r="C317" s="211"/>
      <c r="D317" s="193" t="s">
        <v>166</v>
      </c>
      <c r="E317" s="212" t="s">
        <v>19</v>
      </c>
      <c r="F317" s="213" t="s">
        <v>1535</v>
      </c>
      <c r="G317" s="211"/>
      <c r="H317" s="214">
        <v>-6.1870000000000003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81</v>
      </c>
      <c r="AV317" s="14" t="s">
        <v>81</v>
      </c>
      <c r="AW317" s="14" t="s">
        <v>33</v>
      </c>
      <c r="AX317" s="14" t="s">
        <v>72</v>
      </c>
      <c r="AY317" s="220" t="s">
        <v>152</v>
      </c>
    </row>
    <row r="318" spans="2:51" s="16" customFormat="1">
      <c r="B318" s="233"/>
      <c r="C318" s="234"/>
      <c r="D318" s="193" t="s">
        <v>166</v>
      </c>
      <c r="E318" s="235" t="s">
        <v>19</v>
      </c>
      <c r="F318" s="236" t="s">
        <v>377</v>
      </c>
      <c r="G318" s="234"/>
      <c r="H318" s="237">
        <v>3.85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166</v>
      </c>
      <c r="AU318" s="243" t="s">
        <v>81</v>
      </c>
      <c r="AV318" s="16" t="s">
        <v>153</v>
      </c>
      <c r="AW318" s="16" t="s">
        <v>33</v>
      </c>
      <c r="AX318" s="16" t="s">
        <v>72</v>
      </c>
      <c r="AY318" s="243" t="s">
        <v>152</v>
      </c>
    </row>
    <row r="319" spans="2:51" s="13" customFormat="1">
      <c r="B319" s="200"/>
      <c r="C319" s="201"/>
      <c r="D319" s="193" t="s">
        <v>166</v>
      </c>
      <c r="E319" s="202" t="s">
        <v>19</v>
      </c>
      <c r="F319" s="203" t="s">
        <v>171</v>
      </c>
      <c r="G319" s="201"/>
      <c r="H319" s="202" t="s">
        <v>19</v>
      </c>
      <c r="I319" s="204"/>
      <c r="J319" s="201"/>
      <c r="K319" s="201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166</v>
      </c>
      <c r="AU319" s="209" t="s">
        <v>81</v>
      </c>
      <c r="AV319" s="13" t="s">
        <v>79</v>
      </c>
      <c r="AW319" s="13" t="s">
        <v>33</v>
      </c>
      <c r="AX319" s="13" t="s">
        <v>72</v>
      </c>
      <c r="AY319" s="209" t="s">
        <v>152</v>
      </c>
    </row>
    <row r="320" spans="2:51" s="14" customFormat="1">
      <c r="B320" s="210"/>
      <c r="C320" s="211"/>
      <c r="D320" s="193" t="s">
        <v>166</v>
      </c>
      <c r="E320" s="212" t="s">
        <v>19</v>
      </c>
      <c r="F320" s="213" t="s">
        <v>1536</v>
      </c>
      <c r="G320" s="211"/>
      <c r="H320" s="214">
        <v>5.6550000000000002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152</v>
      </c>
    </row>
    <row r="321" spans="1:65" s="14" customFormat="1">
      <c r="B321" s="210"/>
      <c r="C321" s="211"/>
      <c r="D321" s="193" t="s">
        <v>166</v>
      </c>
      <c r="E321" s="212" t="s">
        <v>19</v>
      </c>
      <c r="F321" s="213" t="s">
        <v>1537</v>
      </c>
      <c r="G321" s="211"/>
      <c r="H321" s="214">
        <v>-4.6829999999999998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81</v>
      </c>
      <c r="AV321" s="14" t="s">
        <v>81</v>
      </c>
      <c r="AW321" s="14" t="s">
        <v>33</v>
      </c>
      <c r="AX321" s="14" t="s">
        <v>72</v>
      </c>
      <c r="AY321" s="220" t="s">
        <v>152</v>
      </c>
    </row>
    <row r="322" spans="1:65" s="14" customFormat="1">
      <c r="B322" s="210"/>
      <c r="C322" s="211"/>
      <c r="D322" s="193" t="s">
        <v>166</v>
      </c>
      <c r="E322" s="212" t="s">
        <v>19</v>
      </c>
      <c r="F322" s="213" t="s">
        <v>1538</v>
      </c>
      <c r="G322" s="211"/>
      <c r="H322" s="214">
        <v>4.0659999999999998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166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152</v>
      </c>
    </row>
    <row r="323" spans="1:65" s="14" customFormat="1">
      <c r="B323" s="210"/>
      <c r="C323" s="211"/>
      <c r="D323" s="193" t="s">
        <v>166</v>
      </c>
      <c r="E323" s="212" t="s">
        <v>19</v>
      </c>
      <c r="F323" s="213" t="s">
        <v>1539</v>
      </c>
      <c r="G323" s="211"/>
      <c r="H323" s="214">
        <v>-3.1789999999999998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166</v>
      </c>
      <c r="AU323" s="220" t="s">
        <v>81</v>
      </c>
      <c r="AV323" s="14" t="s">
        <v>81</v>
      </c>
      <c r="AW323" s="14" t="s">
        <v>33</v>
      </c>
      <c r="AX323" s="14" t="s">
        <v>72</v>
      </c>
      <c r="AY323" s="220" t="s">
        <v>152</v>
      </c>
    </row>
    <row r="324" spans="1:65" s="16" customFormat="1">
      <c r="B324" s="233"/>
      <c r="C324" s="234"/>
      <c r="D324" s="193" t="s">
        <v>166</v>
      </c>
      <c r="E324" s="235" t="s">
        <v>19</v>
      </c>
      <c r="F324" s="236" t="s">
        <v>377</v>
      </c>
      <c r="G324" s="234"/>
      <c r="H324" s="237">
        <v>1.859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166</v>
      </c>
      <c r="AU324" s="243" t="s">
        <v>81</v>
      </c>
      <c r="AV324" s="16" t="s">
        <v>153</v>
      </c>
      <c r="AW324" s="16" t="s">
        <v>33</v>
      </c>
      <c r="AX324" s="16" t="s">
        <v>72</v>
      </c>
      <c r="AY324" s="243" t="s">
        <v>152</v>
      </c>
    </row>
    <row r="325" spans="1:65" s="15" customFormat="1">
      <c r="B325" s="221"/>
      <c r="C325" s="222"/>
      <c r="D325" s="193" t="s">
        <v>166</v>
      </c>
      <c r="E325" s="223" t="s">
        <v>19</v>
      </c>
      <c r="F325" s="224" t="s">
        <v>175</v>
      </c>
      <c r="G325" s="222"/>
      <c r="H325" s="225">
        <v>21.321999999999999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166</v>
      </c>
      <c r="AU325" s="231" t="s">
        <v>81</v>
      </c>
      <c r="AV325" s="15" t="s">
        <v>160</v>
      </c>
      <c r="AW325" s="15" t="s">
        <v>33</v>
      </c>
      <c r="AX325" s="15" t="s">
        <v>79</v>
      </c>
      <c r="AY325" s="231" t="s">
        <v>152</v>
      </c>
    </row>
    <row r="326" spans="1:65" s="2" customFormat="1" ht="24.2" customHeight="1">
      <c r="A326" s="36"/>
      <c r="B326" s="37"/>
      <c r="C326" s="180" t="s">
        <v>311</v>
      </c>
      <c r="D326" s="180" t="s">
        <v>155</v>
      </c>
      <c r="E326" s="181" t="s">
        <v>928</v>
      </c>
      <c r="F326" s="182" t="s">
        <v>929</v>
      </c>
      <c r="G326" s="183" t="s">
        <v>270</v>
      </c>
      <c r="H326" s="184">
        <v>42.216999999999999</v>
      </c>
      <c r="I326" s="185"/>
      <c r="J326" s="186">
        <f>ROUND(I326*H326,2)</f>
        <v>0</v>
      </c>
      <c r="K326" s="182" t="s">
        <v>19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1.8</v>
      </c>
      <c r="T326" s="190">
        <f>S326*H326</f>
        <v>75.990600000000001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160</v>
      </c>
      <c r="AT326" s="191" t="s">
        <v>155</v>
      </c>
      <c r="AU326" s="191" t="s">
        <v>81</v>
      </c>
      <c r="AY326" s="19" t="s">
        <v>152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79</v>
      </c>
      <c r="BK326" s="192">
        <f>ROUND(I326*H326,2)</f>
        <v>0</v>
      </c>
      <c r="BL326" s="19" t="s">
        <v>160</v>
      </c>
      <c r="BM326" s="191" t="s">
        <v>1540</v>
      </c>
    </row>
    <row r="327" spans="1:65" s="2" customFormat="1" ht="29.25">
      <c r="A327" s="36"/>
      <c r="B327" s="37"/>
      <c r="C327" s="38"/>
      <c r="D327" s="193" t="s">
        <v>162</v>
      </c>
      <c r="E327" s="38"/>
      <c r="F327" s="194" t="s">
        <v>931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162</v>
      </c>
      <c r="AU327" s="19" t="s">
        <v>81</v>
      </c>
    </row>
    <row r="328" spans="1:65" s="13" customFormat="1" ht="22.5">
      <c r="B328" s="200"/>
      <c r="C328" s="201"/>
      <c r="D328" s="193" t="s">
        <v>166</v>
      </c>
      <c r="E328" s="202" t="s">
        <v>19</v>
      </c>
      <c r="F328" s="203" t="s">
        <v>947</v>
      </c>
      <c r="G328" s="201"/>
      <c r="H328" s="202" t="s">
        <v>19</v>
      </c>
      <c r="I328" s="204"/>
      <c r="J328" s="201"/>
      <c r="K328" s="201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166</v>
      </c>
      <c r="AU328" s="209" t="s">
        <v>81</v>
      </c>
      <c r="AV328" s="13" t="s">
        <v>79</v>
      </c>
      <c r="AW328" s="13" t="s">
        <v>33</v>
      </c>
      <c r="AX328" s="13" t="s">
        <v>72</v>
      </c>
      <c r="AY328" s="209" t="s">
        <v>152</v>
      </c>
    </row>
    <row r="329" spans="1:65" s="13" customFormat="1">
      <c r="B329" s="200"/>
      <c r="C329" s="201"/>
      <c r="D329" s="193" t="s">
        <v>166</v>
      </c>
      <c r="E329" s="202" t="s">
        <v>19</v>
      </c>
      <c r="F329" s="203" t="s">
        <v>1541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166</v>
      </c>
      <c r="AU329" s="209" t="s">
        <v>81</v>
      </c>
      <c r="AV329" s="13" t="s">
        <v>79</v>
      </c>
      <c r="AW329" s="13" t="s">
        <v>33</v>
      </c>
      <c r="AX329" s="13" t="s">
        <v>72</v>
      </c>
      <c r="AY329" s="209" t="s">
        <v>152</v>
      </c>
    </row>
    <row r="330" spans="1:65" s="14" customFormat="1">
      <c r="B330" s="210"/>
      <c r="C330" s="211"/>
      <c r="D330" s="193" t="s">
        <v>166</v>
      </c>
      <c r="E330" s="212" t="s">
        <v>19</v>
      </c>
      <c r="F330" s="213" t="s">
        <v>1542</v>
      </c>
      <c r="G330" s="211"/>
      <c r="H330" s="214">
        <v>0.77400000000000002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81</v>
      </c>
      <c r="AV330" s="14" t="s">
        <v>81</v>
      </c>
      <c r="AW330" s="14" t="s">
        <v>33</v>
      </c>
      <c r="AX330" s="14" t="s">
        <v>72</v>
      </c>
      <c r="AY330" s="220" t="s">
        <v>152</v>
      </c>
    </row>
    <row r="331" spans="1:65" s="13" customFormat="1">
      <c r="B331" s="200"/>
      <c r="C331" s="201"/>
      <c r="D331" s="193" t="s">
        <v>166</v>
      </c>
      <c r="E331" s="202" t="s">
        <v>19</v>
      </c>
      <c r="F331" s="203" t="s">
        <v>948</v>
      </c>
      <c r="G331" s="201"/>
      <c r="H331" s="202" t="s">
        <v>19</v>
      </c>
      <c r="I331" s="204"/>
      <c r="J331" s="201"/>
      <c r="K331" s="201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166</v>
      </c>
      <c r="AU331" s="209" t="s">
        <v>81</v>
      </c>
      <c r="AV331" s="13" t="s">
        <v>79</v>
      </c>
      <c r="AW331" s="13" t="s">
        <v>33</v>
      </c>
      <c r="AX331" s="13" t="s">
        <v>72</v>
      </c>
      <c r="AY331" s="209" t="s">
        <v>152</v>
      </c>
    </row>
    <row r="332" spans="1:65" s="14" customFormat="1">
      <c r="B332" s="210"/>
      <c r="C332" s="211"/>
      <c r="D332" s="193" t="s">
        <v>166</v>
      </c>
      <c r="E332" s="212" t="s">
        <v>19</v>
      </c>
      <c r="F332" s="213" t="s">
        <v>963</v>
      </c>
      <c r="G332" s="211"/>
      <c r="H332" s="214">
        <v>1.349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81</v>
      </c>
      <c r="AV332" s="14" t="s">
        <v>81</v>
      </c>
      <c r="AW332" s="14" t="s">
        <v>33</v>
      </c>
      <c r="AX332" s="14" t="s">
        <v>72</v>
      </c>
      <c r="AY332" s="220" t="s">
        <v>152</v>
      </c>
    </row>
    <row r="333" spans="1:65" s="14" customFormat="1">
      <c r="B333" s="210"/>
      <c r="C333" s="211"/>
      <c r="D333" s="193" t="s">
        <v>166</v>
      </c>
      <c r="E333" s="212" t="s">
        <v>19</v>
      </c>
      <c r="F333" s="213" t="s">
        <v>1543</v>
      </c>
      <c r="G333" s="211"/>
      <c r="H333" s="214">
        <v>16.614000000000001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166</v>
      </c>
      <c r="AU333" s="220" t="s">
        <v>81</v>
      </c>
      <c r="AV333" s="14" t="s">
        <v>81</v>
      </c>
      <c r="AW333" s="14" t="s">
        <v>33</v>
      </c>
      <c r="AX333" s="14" t="s">
        <v>72</v>
      </c>
      <c r="AY333" s="220" t="s">
        <v>152</v>
      </c>
    </row>
    <row r="334" spans="1:65" s="14" customFormat="1">
      <c r="B334" s="210"/>
      <c r="C334" s="211"/>
      <c r="D334" s="193" t="s">
        <v>166</v>
      </c>
      <c r="E334" s="212" t="s">
        <v>19</v>
      </c>
      <c r="F334" s="213" t="s">
        <v>1544</v>
      </c>
      <c r="G334" s="211"/>
      <c r="H334" s="214">
        <v>-12.26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166</v>
      </c>
      <c r="AU334" s="220" t="s">
        <v>81</v>
      </c>
      <c r="AV334" s="14" t="s">
        <v>81</v>
      </c>
      <c r="AW334" s="14" t="s">
        <v>33</v>
      </c>
      <c r="AX334" s="14" t="s">
        <v>72</v>
      </c>
      <c r="AY334" s="220" t="s">
        <v>152</v>
      </c>
    </row>
    <row r="335" spans="1:65" s="14" customFormat="1">
      <c r="B335" s="210"/>
      <c r="C335" s="211"/>
      <c r="D335" s="193" t="s">
        <v>166</v>
      </c>
      <c r="E335" s="212" t="s">
        <v>19</v>
      </c>
      <c r="F335" s="213" t="s">
        <v>1545</v>
      </c>
      <c r="G335" s="211"/>
      <c r="H335" s="214">
        <v>7.5940000000000003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166</v>
      </c>
      <c r="AU335" s="220" t="s">
        <v>81</v>
      </c>
      <c r="AV335" s="14" t="s">
        <v>81</v>
      </c>
      <c r="AW335" s="14" t="s">
        <v>33</v>
      </c>
      <c r="AX335" s="14" t="s">
        <v>72</v>
      </c>
      <c r="AY335" s="220" t="s">
        <v>152</v>
      </c>
    </row>
    <row r="336" spans="1:65" s="14" customFormat="1">
      <c r="B336" s="210"/>
      <c r="C336" s="211"/>
      <c r="D336" s="193" t="s">
        <v>166</v>
      </c>
      <c r="E336" s="212" t="s">
        <v>19</v>
      </c>
      <c r="F336" s="213" t="s">
        <v>1546</v>
      </c>
      <c r="G336" s="211"/>
      <c r="H336" s="214">
        <v>1.4610000000000001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166</v>
      </c>
      <c r="AU336" s="220" t="s">
        <v>81</v>
      </c>
      <c r="AV336" s="14" t="s">
        <v>81</v>
      </c>
      <c r="AW336" s="14" t="s">
        <v>33</v>
      </c>
      <c r="AX336" s="14" t="s">
        <v>72</v>
      </c>
      <c r="AY336" s="220" t="s">
        <v>152</v>
      </c>
    </row>
    <row r="337" spans="2:51" s="14" customFormat="1">
      <c r="B337" s="210"/>
      <c r="C337" s="211"/>
      <c r="D337" s="193" t="s">
        <v>166</v>
      </c>
      <c r="E337" s="212" t="s">
        <v>19</v>
      </c>
      <c r="F337" s="213" t="s">
        <v>1547</v>
      </c>
      <c r="G337" s="211"/>
      <c r="H337" s="214">
        <v>-1.1459999999999999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166</v>
      </c>
      <c r="AU337" s="220" t="s">
        <v>81</v>
      </c>
      <c r="AV337" s="14" t="s">
        <v>81</v>
      </c>
      <c r="AW337" s="14" t="s">
        <v>33</v>
      </c>
      <c r="AX337" s="14" t="s">
        <v>72</v>
      </c>
      <c r="AY337" s="220" t="s">
        <v>152</v>
      </c>
    </row>
    <row r="338" spans="2:51" s="14" customFormat="1">
      <c r="B338" s="210"/>
      <c r="C338" s="211"/>
      <c r="D338" s="193" t="s">
        <v>166</v>
      </c>
      <c r="E338" s="212" t="s">
        <v>19</v>
      </c>
      <c r="F338" s="213" t="s">
        <v>1548</v>
      </c>
      <c r="G338" s="211"/>
      <c r="H338" s="214">
        <v>6.468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166</v>
      </c>
      <c r="AU338" s="220" t="s">
        <v>81</v>
      </c>
      <c r="AV338" s="14" t="s">
        <v>81</v>
      </c>
      <c r="AW338" s="14" t="s">
        <v>33</v>
      </c>
      <c r="AX338" s="14" t="s">
        <v>72</v>
      </c>
      <c r="AY338" s="220" t="s">
        <v>152</v>
      </c>
    </row>
    <row r="339" spans="2:51" s="14" customFormat="1">
      <c r="B339" s="210"/>
      <c r="C339" s="211"/>
      <c r="D339" s="193" t="s">
        <v>166</v>
      </c>
      <c r="E339" s="212" t="s">
        <v>19</v>
      </c>
      <c r="F339" s="213" t="s">
        <v>1549</v>
      </c>
      <c r="G339" s="211"/>
      <c r="H339" s="214">
        <v>9.9540000000000006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166</v>
      </c>
      <c r="AU339" s="220" t="s">
        <v>81</v>
      </c>
      <c r="AV339" s="14" t="s">
        <v>81</v>
      </c>
      <c r="AW339" s="14" t="s">
        <v>33</v>
      </c>
      <c r="AX339" s="14" t="s">
        <v>72</v>
      </c>
      <c r="AY339" s="220" t="s">
        <v>152</v>
      </c>
    </row>
    <row r="340" spans="2:51" s="14" customFormat="1">
      <c r="B340" s="210"/>
      <c r="C340" s="211"/>
      <c r="D340" s="193" t="s">
        <v>166</v>
      </c>
      <c r="E340" s="212" t="s">
        <v>19</v>
      </c>
      <c r="F340" s="213" t="s">
        <v>1550</v>
      </c>
      <c r="G340" s="211"/>
      <c r="H340" s="214">
        <v>-3.867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81</v>
      </c>
      <c r="AV340" s="14" t="s">
        <v>81</v>
      </c>
      <c r="AW340" s="14" t="s">
        <v>33</v>
      </c>
      <c r="AX340" s="14" t="s">
        <v>72</v>
      </c>
      <c r="AY340" s="220" t="s">
        <v>152</v>
      </c>
    </row>
    <row r="341" spans="2:51" s="14" customFormat="1">
      <c r="B341" s="210"/>
      <c r="C341" s="211"/>
      <c r="D341" s="193" t="s">
        <v>166</v>
      </c>
      <c r="E341" s="212" t="s">
        <v>19</v>
      </c>
      <c r="F341" s="213" t="s">
        <v>1551</v>
      </c>
      <c r="G341" s="211"/>
      <c r="H341" s="214">
        <v>0.89300000000000002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81</v>
      </c>
      <c r="AV341" s="14" t="s">
        <v>81</v>
      </c>
      <c r="AW341" s="14" t="s">
        <v>33</v>
      </c>
      <c r="AX341" s="14" t="s">
        <v>72</v>
      </c>
      <c r="AY341" s="220" t="s">
        <v>152</v>
      </c>
    </row>
    <row r="342" spans="2:51" s="14" customFormat="1">
      <c r="B342" s="210"/>
      <c r="C342" s="211"/>
      <c r="D342" s="193" t="s">
        <v>166</v>
      </c>
      <c r="E342" s="212" t="s">
        <v>19</v>
      </c>
      <c r="F342" s="213" t="s">
        <v>1552</v>
      </c>
      <c r="G342" s="211"/>
      <c r="H342" s="214">
        <v>1.871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166</v>
      </c>
      <c r="AU342" s="220" t="s">
        <v>81</v>
      </c>
      <c r="AV342" s="14" t="s">
        <v>81</v>
      </c>
      <c r="AW342" s="14" t="s">
        <v>33</v>
      </c>
      <c r="AX342" s="14" t="s">
        <v>72</v>
      </c>
      <c r="AY342" s="220" t="s">
        <v>152</v>
      </c>
    </row>
    <row r="343" spans="2:51" s="14" customFormat="1">
      <c r="B343" s="210"/>
      <c r="C343" s="211"/>
      <c r="D343" s="193" t="s">
        <v>166</v>
      </c>
      <c r="E343" s="212" t="s">
        <v>19</v>
      </c>
      <c r="F343" s="213" t="s">
        <v>1553</v>
      </c>
      <c r="G343" s="211"/>
      <c r="H343" s="214">
        <v>2.9350000000000001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166</v>
      </c>
      <c r="AU343" s="220" t="s">
        <v>81</v>
      </c>
      <c r="AV343" s="14" t="s">
        <v>81</v>
      </c>
      <c r="AW343" s="14" t="s">
        <v>33</v>
      </c>
      <c r="AX343" s="14" t="s">
        <v>72</v>
      </c>
      <c r="AY343" s="220" t="s">
        <v>152</v>
      </c>
    </row>
    <row r="344" spans="2:51" s="14" customFormat="1">
      <c r="B344" s="210"/>
      <c r="C344" s="211"/>
      <c r="D344" s="193" t="s">
        <v>166</v>
      </c>
      <c r="E344" s="212" t="s">
        <v>19</v>
      </c>
      <c r="F344" s="213" t="s">
        <v>1554</v>
      </c>
      <c r="G344" s="211"/>
      <c r="H344" s="214">
        <v>-0.83899999999999997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166</v>
      </c>
      <c r="AU344" s="220" t="s">
        <v>81</v>
      </c>
      <c r="AV344" s="14" t="s">
        <v>81</v>
      </c>
      <c r="AW344" s="14" t="s">
        <v>33</v>
      </c>
      <c r="AX344" s="14" t="s">
        <v>72</v>
      </c>
      <c r="AY344" s="220" t="s">
        <v>152</v>
      </c>
    </row>
    <row r="345" spans="2:51" s="13" customFormat="1">
      <c r="B345" s="200"/>
      <c r="C345" s="201"/>
      <c r="D345" s="193" t="s">
        <v>166</v>
      </c>
      <c r="E345" s="202" t="s">
        <v>19</v>
      </c>
      <c r="F345" s="203" t="s">
        <v>962</v>
      </c>
      <c r="G345" s="201"/>
      <c r="H345" s="202" t="s">
        <v>19</v>
      </c>
      <c r="I345" s="204"/>
      <c r="J345" s="201"/>
      <c r="K345" s="201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166</v>
      </c>
      <c r="AU345" s="209" t="s">
        <v>81</v>
      </c>
      <c r="AV345" s="13" t="s">
        <v>79</v>
      </c>
      <c r="AW345" s="13" t="s">
        <v>33</v>
      </c>
      <c r="AX345" s="13" t="s">
        <v>72</v>
      </c>
      <c r="AY345" s="209" t="s">
        <v>152</v>
      </c>
    </row>
    <row r="346" spans="2:51" s="14" customFormat="1">
      <c r="B346" s="210"/>
      <c r="C346" s="211"/>
      <c r="D346" s="193" t="s">
        <v>166</v>
      </c>
      <c r="E346" s="212" t="s">
        <v>19</v>
      </c>
      <c r="F346" s="213" t="s">
        <v>1555</v>
      </c>
      <c r="G346" s="211"/>
      <c r="H346" s="214">
        <v>2.7749999999999999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166</v>
      </c>
      <c r="AU346" s="220" t="s">
        <v>81</v>
      </c>
      <c r="AV346" s="14" t="s">
        <v>81</v>
      </c>
      <c r="AW346" s="14" t="s">
        <v>33</v>
      </c>
      <c r="AX346" s="14" t="s">
        <v>72</v>
      </c>
      <c r="AY346" s="220" t="s">
        <v>152</v>
      </c>
    </row>
    <row r="347" spans="2:51" s="14" customFormat="1">
      <c r="B347" s="210"/>
      <c r="C347" s="211"/>
      <c r="D347" s="193" t="s">
        <v>166</v>
      </c>
      <c r="E347" s="212" t="s">
        <v>19</v>
      </c>
      <c r="F347" s="213" t="s">
        <v>1556</v>
      </c>
      <c r="G347" s="211"/>
      <c r="H347" s="214">
        <v>4.0579999999999998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166</v>
      </c>
      <c r="AU347" s="220" t="s">
        <v>81</v>
      </c>
      <c r="AV347" s="14" t="s">
        <v>81</v>
      </c>
      <c r="AW347" s="14" t="s">
        <v>33</v>
      </c>
      <c r="AX347" s="14" t="s">
        <v>72</v>
      </c>
      <c r="AY347" s="220" t="s">
        <v>152</v>
      </c>
    </row>
    <row r="348" spans="2:51" s="14" customFormat="1">
      <c r="B348" s="210"/>
      <c r="C348" s="211"/>
      <c r="D348" s="193" t="s">
        <v>166</v>
      </c>
      <c r="E348" s="212" t="s">
        <v>19</v>
      </c>
      <c r="F348" s="213" t="s">
        <v>1557</v>
      </c>
      <c r="G348" s="211"/>
      <c r="H348" s="214">
        <v>-2.9940000000000002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166</v>
      </c>
      <c r="AU348" s="220" t="s">
        <v>81</v>
      </c>
      <c r="AV348" s="14" t="s">
        <v>81</v>
      </c>
      <c r="AW348" s="14" t="s">
        <v>33</v>
      </c>
      <c r="AX348" s="14" t="s">
        <v>72</v>
      </c>
      <c r="AY348" s="220" t="s">
        <v>152</v>
      </c>
    </row>
    <row r="349" spans="2:51" s="14" customFormat="1">
      <c r="B349" s="210"/>
      <c r="C349" s="211"/>
      <c r="D349" s="193" t="s">
        <v>166</v>
      </c>
      <c r="E349" s="212" t="s">
        <v>19</v>
      </c>
      <c r="F349" s="213" t="s">
        <v>1558</v>
      </c>
      <c r="G349" s="211"/>
      <c r="H349" s="214">
        <v>0.97599999999999998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166</v>
      </c>
      <c r="AU349" s="220" t="s">
        <v>81</v>
      </c>
      <c r="AV349" s="14" t="s">
        <v>81</v>
      </c>
      <c r="AW349" s="14" t="s">
        <v>33</v>
      </c>
      <c r="AX349" s="14" t="s">
        <v>72</v>
      </c>
      <c r="AY349" s="220" t="s">
        <v>152</v>
      </c>
    </row>
    <row r="350" spans="2:51" s="14" customFormat="1">
      <c r="B350" s="210"/>
      <c r="C350" s="211"/>
      <c r="D350" s="193" t="s">
        <v>166</v>
      </c>
      <c r="E350" s="212" t="s">
        <v>19</v>
      </c>
      <c r="F350" s="213" t="s">
        <v>1559</v>
      </c>
      <c r="G350" s="211"/>
      <c r="H350" s="214">
        <v>1.3029999999999999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166</v>
      </c>
      <c r="AU350" s="220" t="s">
        <v>81</v>
      </c>
      <c r="AV350" s="14" t="s">
        <v>81</v>
      </c>
      <c r="AW350" s="14" t="s">
        <v>33</v>
      </c>
      <c r="AX350" s="14" t="s">
        <v>72</v>
      </c>
      <c r="AY350" s="220" t="s">
        <v>152</v>
      </c>
    </row>
    <row r="351" spans="2:51" s="14" customFormat="1">
      <c r="B351" s="210"/>
      <c r="C351" s="211"/>
      <c r="D351" s="193" t="s">
        <v>166</v>
      </c>
      <c r="E351" s="212" t="s">
        <v>19</v>
      </c>
      <c r="F351" s="213" t="s">
        <v>1560</v>
      </c>
      <c r="G351" s="211"/>
      <c r="H351" s="214">
        <v>1.982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166</v>
      </c>
      <c r="AU351" s="220" t="s">
        <v>81</v>
      </c>
      <c r="AV351" s="14" t="s">
        <v>81</v>
      </c>
      <c r="AW351" s="14" t="s">
        <v>33</v>
      </c>
      <c r="AX351" s="14" t="s">
        <v>72</v>
      </c>
      <c r="AY351" s="220" t="s">
        <v>152</v>
      </c>
    </row>
    <row r="352" spans="2:51" s="14" customFormat="1">
      <c r="B352" s="210"/>
      <c r="C352" s="211"/>
      <c r="D352" s="193" t="s">
        <v>166</v>
      </c>
      <c r="E352" s="212" t="s">
        <v>19</v>
      </c>
      <c r="F352" s="213" t="s">
        <v>1561</v>
      </c>
      <c r="G352" s="211"/>
      <c r="H352" s="214">
        <v>-1.554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166</v>
      </c>
      <c r="AU352" s="220" t="s">
        <v>81</v>
      </c>
      <c r="AV352" s="14" t="s">
        <v>81</v>
      </c>
      <c r="AW352" s="14" t="s">
        <v>33</v>
      </c>
      <c r="AX352" s="14" t="s">
        <v>72</v>
      </c>
      <c r="AY352" s="220" t="s">
        <v>152</v>
      </c>
    </row>
    <row r="353" spans="1:65" s="14" customFormat="1">
      <c r="B353" s="210"/>
      <c r="C353" s="211"/>
      <c r="D353" s="193" t="s">
        <v>166</v>
      </c>
      <c r="E353" s="212" t="s">
        <v>19</v>
      </c>
      <c r="F353" s="213" t="s">
        <v>1562</v>
      </c>
      <c r="G353" s="211"/>
      <c r="H353" s="214">
        <v>0.9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166</v>
      </c>
      <c r="AU353" s="220" t="s">
        <v>81</v>
      </c>
      <c r="AV353" s="14" t="s">
        <v>81</v>
      </c>
      <c r="AW353" s="14" t="s">
        <v>33</v>
      </c>
      <c r="AX353" s="14" t="s">
        <v>72</v>
      </c>
      <c r="AY353" s="220" t="s">
        <v>152</v>
      </c>
    </row>
    <row r="354" spans="1:65" s="14" customFormat="1">
      <c r="B354" s="210"/>
      <c r="C354" s="211"/>
      <c r="D354" s="193" t="s">
        <v>166</v>
      </c>
      <c r="E354" s="212" t="s">
        <v>19</v>
      </c>
      <c r="F354" s="213" t="s">
        <v>1563</v>
      </c>
      <c r="G354" s="211"/>
      <c r="H354" s="214">
        <v>2.1269999999999998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166</v>
      </c>
      <c r="AU354" s="220" t="s">
        <v>81</v>
      </c>
      <c r="AV354" s="14" t="s">
        <v>81</v>
      </c>
      <c r="AW354" s="14" t="s">
        <v>33</v>
      </c>
      <c r="AX354" s="14" t="s">
        <v>72</v>
      </c>
      <c r="AY354" s="220" t="s">
        <v>152</v>
      </c>
    </row>
    <row r="355" spans="1:65" s="14" customFormat="1">
      <c r="B355" s="210"/>
      <c r="C355" s="211"/>
      <c r="D355" s="193" t="s">
        <v>166</v>
      </c>
      <c r="E355" s="212" t="s">
        <v>19</v>
      </c>
      <c r="F355" s="213" t="s">
        <v>1564</v>
      </c>
      <c r="G355" s="211"/>
      <c r="H355" s="214">
        <v>0.84299999999999997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81</v>
      </c>
      <c r="AV355" s="14" t="s">
        <v>81</v>
      </c>
      <c r="AW355" s="14" t="s">
        <v>33</v>
      </c>
      <c r="AX355" s="14" t="s">
        <v>72</v>
      </c>
      <c r="AY355" s="220" t="s">
        <v>152</v>
      </c>
    </row>
    <row r="356" spans="1:65" s="15" customFormat="1">
      <c r="B356" s="221"/>
      <c r="C356" s="222"/>
      <c r="D356" s="193" t="s">
        <v>166</v>
      </c>
      <c r="E356" s="223" t="s">
        <v>19</v>
      </c>
      <c r="F356" s="224" t="s">
        <v>175</v>
      </c>
      <c r="G356" s="222"/>
      <c r="H356" s="225">
        <v>42.216999999999999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166</v>
      </c>
      <c r="AU356" s="231" t="s">
        <v>81</v>
      </c>
      <c r="AV356" s="15" t="s">
        <v>160</v>
      </c>
      <c r="AW356" s="15" t="s">
        <v>33</v>
      </c>
      <c r="AX356" s="15" t="s">
        <v>79</v>
      </c>
      <c r="AY356" s="231" t="s">
        <v>152</v>
      </c>
    </row>
    <row r="357" spans="1:65" s="2" customFormat="1" ht="24.2" customHeight="1">
      <c r="A357" s="36"/>
      <c r="B357" s="37"/>
      <c r="C357" s="180" t="s">
        <v>324</v>
      </c>
      <c r="D357" s="180" t="s">
        <v>155</v>
      </c>
      <c r="E357" s="181" t="s">
        <v>1565</v>
      </c>
      <c r="F357" s="182" t="s">
        <v>1566</v>
      </c>
      <c r="G357" s="183" t="s">
        <v>158</v>
      </c>
      <c r="H357" s="184">
        <v>0.71599999999999997</v>
      </c>
      <c r="I357" s="185"/>
      <c r="J357" s="186">
        <f>ROUND(I357*H357,2)</f>
        <v>0</v>
      </c>
      <c r="K357" s="182" t="s">
        <v>159</v>
      </c>
      <c r="L357" s="41"/>
      <c r="M357" s="187" t="s">
        <v>19</v>
      </c>
      <c r="N357" s="188" t="s">
        <v>43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0.27</v>
      </c>
      <c r="T357" s="190">
        <f>S357*H357</f>
        <v>0.19331999999999999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160</v>
      </c>
      <c r="AT357" s="191" t="s">
        <v>155</v>
      </c>
      <c r="AU357" s="191" t="s">
        <v>81</v>
      </c>
      <c r="AY357" s="19" t="s">
        <v>152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79</v>
      </c>
      <c r="BK357" s="192">
        <f>ROUND(I357*H357,2)</f>
        <v>0</v>
      </c>
      <c r="BL357" s="19" t="s">
        <v>160</v>
      </c>
      <c r="BM357" s="191" t="s">
        <v>1567</v>
      </c>
    </row>
    <row r="358" spans="1:65" s="2" customFormat="1" ht="29.25">
      <c r="A358" s="36"/>
      <c r="B358" s="37"/>
      <c r="C358" s="38"/>
      <c r="D358" s="193" t="s">
        <v>162</v>
      </c>
      <c r="E358" s="38"/>
      <c r="F358" s="194" t="s">
        <v>1568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162</v>
      </c>
      <c r="AU358" s="19" t="s">
        <v>81</v>
      </c>
    </row>
    <row r="359" spans="1:65" s="2" customFormat="1">
      <c r="A359" s="36"/>
      <c r="B359" s="37"/>
      <c r="C359" s="38"/>
      <c r="D359" s="198" t="s">
        <v>164</v>
      </c>
      <c r="E359" s="38"/>
      <c r="F359" s="199" t="s">
        <v>1569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164</v>
      </c>
      <c r="AU359" s="19" t="s">
        <v>81</v>
      </c>
    </row>
    <row r="360" spans="1:65" s="13" customFormat="1">
      <c r="B360" s="200"/>
      <c r="C360" s="201"/>
      <c r="D360" s="193" t="s">
        <v>166</v>
      </c>
      <c r="E360" s="202" t="s">
        <v>19</v>
      </c>
      <c r="F360" s="203" t="s">
        <v>181</v>
      </c>
      <c r="G360" s="201"/>
      <c r="H360" s="202" t="s">
        <v>19</v>
      </c>
      <c r="I360" s="204"/>
      <c r="J360" s="201"/>
      <c r="K360" s="201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166</v>
      </c>
      <c r="AU360" s="209" t="s">
        <v>81</v>
      </c>
      <c r="AV360" s="13" t="s">
        <v>79</v>
      </c>
      <c r="AW360" s="13" t="s">
        <v>33</v>
      </c>
      <c r="AX360" s="13" t="s">
        <v>72</v>
      </c>
      <c r="AY360" s="209" t="s">
        <v>152</v>
      </c>
    </row>
    <row r="361" spans="1:65" s="14" customFormat="1">
      <c r="B361" s="210"/>
      <c r="C361" s="211"/>
      <c r="D361" s="193" t="s">
        <v>166</v>
      </c>
      <c r="E361" s="212" t="s">
        <v>19</v>
      </c>
      <c r="F361" s="213" t="s">
        <v>1570</v>
      </c>
      <c r="G361" s="211"/>
      <c r="H361" s="214">
        <v>3.06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81</v>
      </c>
      <c r="AV361" s="14" t="s">
        <v>81</v>
      </c>
      <c r="AW361" s="14" t="s">
        <v>33</v>
      </c>
      <c r="AX361" s="14" t="s">
        <v>72</v>
      </c>
      <c r="AY361" s="220" t="s">
        <v>152</v>
      </c>
    </row>
    <row r="362" spans="1:65" s="14" customFormat="1">
      <c r="B362" s="210"/>
      <c r="C362" s="211"/>
      <c r="D362" s="193" t="s">
        <v>166</v>
      </c>
      <c r="E362" s="212" t="s">
        <v>19</v>
      </c>
      <c r="F362" s="213" t="s">
        <v>1571</v>
      </c>
      <c r="G362" s="211"/>
      <c r="H362" s="214">
        <v>-2.3439999999999999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166</v>
      </c>
      <c r="AU362" s="220" t="s">
        <v>81</v>
      </c>
      <c r="AV362" s="14" t="s">
        <v>81</v>
      </c>
      <c r="AW362" s="14" t="s">
        <v>33</v>
      </c>
      <c r="AX362" s="14" t="s">
        <v>72</v>
      </c>
      <c r="AY362" s="220" t="s">
        <v>152</v>
      </c>
    </row>
    <row r="363" spans="1:65" s="15" customFormat="1">
      <c r="B363" s="221"/>
      <c r="C363" s="222"/>
      <c r="D363" s="193" t="s">
        <v>166</v>
      </c>
      <c r="E363" s="223" t="s">
        <v>19</v>
      </c>
      <c r="F363" s="224" t="s">
        <v>175</v>
      </c>
      <c r="G363" s="222"/>
      <c r="H363" s="225">
        <v>0.71599999999999997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166</v>
      </c>
      <c r="AU363" s="231" t="s">
        <v>81</v>
      </c>
      <c r="AV363" s="15" t="s">
        <v>160</v>
      </c>
      <c r="AW363" s="15" t="s">
        <v>33</v>
      </c>
      <c r="AX363" s="15" t="s">
        <v>79</v>
      </c>
      <c r="AY363" s="231" t="s">
        <v>152</v>
      </c>
    </row>
    <row r="364" spans="1:65" s="2" customFormat="1" ht="24.2" customHeight="1">
      <c r="A364" s="36"/>
      <c r="B364" s="37"/>
      <c r="C364" s="180" t="s">
        <v>8</v>
      </c>
      <c r="D364" s="180" t="s">
        <v>155</v>
      </c>
      <c r="E364" s="181" t="s">
        <v>972</v>
      </c>
      <c r="F364" s="182" t="s">
        <v>973</v>
      </c>
      <c r="G364" s="183" t="s">
        <v>270</v>
      </c>
      <c r="H364" s="184">
        <v>0.70299999999999996</v>
      </c>
      <c r="I364" s="185"/>
      <c r="J364" s="186">
        <f>ROUND(I364*H364,2)</f>
        <v>0</v>
      </c>
      <c r="K364" s="182" t="s">
        <v>159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1.8</v>
      </c>
      <c r="T364" s="190">
        <f>S364*H364</f>
        <v>1.2653999999999999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160</v>
      </c>
      <c r="AT364" s="191" t="s">
        <v>155</v>
      </c>
      <c r="AU364" s="191" t="s">
        <v>81</v>
      </c>
      <c r="AY364" s="19" t="s">
        <v>152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79</v>
      </c>
      <c r="BK364" s="192">
        <f>ROUND(I364*H364,2)</f>
        <v>0</v>
      </c>
      <c r="BL364" s="19" t="s">
        <v>160</v>
      </c>
      <c r="BM364" s="191" t="s">
        <v>1572</v>
      </c>
    </row>
    <row r="365" spans="1:65" s="2" customFormat="1" ht="29.25">
      <c r="A365" s="36"/>
      <c r="B365" s="37"/>
      <c r="C365" s="38"/>
      <c r="D365" s="193" t="s">
        <v>162</v>
      </c>
      <c r="E365" s="38"/>
      <c r="F365" s="194" t="s">
        <v>975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162</v>
      </c>
      <c r="AU365" s="19" t="s">
        <v>81</v>
      </c>
    </row>
    <row r="366" spans="1:65" s="2" customFormat="1">
      <c r="A366" s="36"/>
      <c r="B366" s="37"/>
      <c r="C366" s="38"/>
      <c r="D366" s="198" t="s">
        <v>164</v>
      </c>
      <c r="E366" s="38"/>
      <c r="F366" s="199" t="s">
        <v>976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164</v>
      </c>
      <c r="AU366" s="19" t="s">
        <v>81</v>
      </c>
    </row>
    <row r="367" spans="1:65" s="13" customFormat="1">
      <c r="B367" s="200"/>
      <c r="C367" s="201"/>
      <c r="D367" s="193" t="s">
        <v>166</v>
      </c>
      <c r="E367" s="202" t="s">
        <v>19</v>
      </c>
      <c r="F367" s="203" t="s">
        <v>181</v>
      </c>
      <c r="G367" s="201"/>
      <c r="H367" s="202" t="s">
        <v>19</v>
      </c>
      <c r="I367" s="204"/>
      <c r="J367" s="201"/>
      <c r="K367" s="201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166</v>
      </c>
      <c r="AU367" s="209" t="s">
        <v>81</v>
      </c>
      <c r="AV367" s="13" t="s">
        <v>79</v>
      </c>
      <c r="AW367" s="13" t="s">
        <v>33</v>
      </c>
      <c r="AX367" s="13" t="s">
        <v>72</v>
      </c>
      <c r="AY367" s="209" t="s">
        <v>152</v>
      </c>
    </row>
    <row r="368" spans="1:65" s="14" customFormat="1">
      <c r="B368" s="210"/>
      <c r="C368" s="211"/>
      <c r="D368" s="193" t="s">
        <v>166</v>
      </c>
      <c r="E368" s="212" t="s">
        <v>19</v>
      </c>
      <c r="F368" s="213" t="s">
        <v>1573</v>
      </c>
      <c r="G368" s="211"/>
      <c r="H368" s="214">
        <v>1.86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166</v>
      </c>
      <c r="AU368" s="220" t="s">
        <v>81</v>
      </c>
      <c r="AV368" s="14" t="s">
        <v>81</v>
      </c>
      <c r="AW368" s="14" t="s">
        <v>33</v>
      </c>
      <c r="AX368" s="14" t="s">
        <v>72</v>
      </c>
      <c r="AY368" s="220" t="s">
        <v>152</v>
      </c>
    </row>
    <row r="369" spans="1:65" s="14" customFormat="1">
      <c r="B369" s="210"/>
      <c r="C369" s="211"/>
      <c r="D369" s="193" t="s">
        <v>166</v>
      </c>
      <c r="E369" s="212" t="s">
        <v>19</v>
      </c>
      <c r="F369" s="213" t="s">
        <v>1574</v>
      </c>
      <c r="G369" s="211"/>
      <c r="H369" s="214">
        <v>-1.157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166</v>
      </c>
      <c r="AU369" s="220" t="s">
        <v>81</v>
      </c>
      <c r="AV369" s="14" t="s">
        <v>81</v>
      </c>
      <c r="AW369" s="14" t="s">
        <v>33</v>
      </c>
      <c r="AX369" s="14" t="s">
        <v>72</v>
      </c>
      <c r="AY369" s="220" t="s">
        <v>152</v>
      </c>
    </row>
    <row r="370" spans="1:65" s="15" customFormat="1">
      <c r="B370" s="221"/>
      <c r="C370" s="222"/>
      <c r="D370" s="193" t="s">
        <v>166</v>
      </c>
      <c r="E370" s="223" t="s">
        <v>19</v>
      </c>
      <c r="F370" s="224" t="s">
        <v>175</v>
      </c>
      <c r="G370" s="222"/>
      <c r="H370" s="225">
        <v>0.70299999999999996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166</v>
      </c>
      <c r="AU370" s="231" t="s">
        <v>81</v>
      </c>
      <c r="AV370" s="15" t="s">
        <v>160</v>
      </c>
      <c r="AW370" s="15" t="s">
        <v>33</v>
      </c>
      <c r="AX370" s="15" t="s">
        <v>79</v>
      </c>
      <c r="AY370" s="231" t="s">
        <v>152</v>
      </c>
    </row>
    <row r="371" spans="1:65" s="2" customFormat="1" ht="24.2" customHeight="1">
      <c r="A371" s="36"/>
      <c r="B371" s="37"/>
      <c r="C371" s="180" t="s">
        <v>336</v>
      </c>
      <c r="D371" s="180" t="s">
        <v>155</v>
      </c>
      <c r="E371" s="181" t="s">
        <v>979</v>
      </c>
      <c r="F371" s="182" t="s">
        <v>980</v>
      </c>
      <c r="G371" s="183" t="s">
        <v>270</v>
      </c>
      <c r="H371" s="184">
        <v>9.5470000000000006</v>
      </c>
      <c r="I371" s="185"/>
      <c r="J371" s="186">
        <f>ROUND(I371*H371,2)</f>
        <v>0</v>
      </c>
      <c r="K371" s="182" t="s">
        <v>159</v>
      </c>
      <c r="L371" s="41"/>
      <c r="M371" s="187" t="s">
        <v>19</v>
      </c>
      <c r="N371" s="188" t="s">
        <v>43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1.8</v>
      </c>
      <c r="T371" s="190">
        <f>S371*H371</f>
        <v>17.184600000000003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160</v>
      </c>
      <c r="AT371" s="191" t="s">
        <v>155</v>
      </c>
      <c r="AU371" s="191" t="s">
        <v>81</v>
      </c>
      <c r="AY371" s="19" t="s">
        <v>152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79</v>
      </c>
      <c r="BK371" s="192">
        <f>ROUND(I371*H371,2)</f>
        <v>0</v>
      </c>
      <c r="BL371" s="19" t="s">
        <v>160</v>
      </c>
      <c r="BM371" s="191" t="s">
        <v>1575</v>
      </c>
    </row>
    <row r="372" spans="1:65" s="2" customFormat="1" ht="29.25">
      <c r="A372" s="36"/>
      <c r="B372" s="37"/>
      <c r="C372" s="38"/>
      <c r="D372" s="193" t="s">
        <v>162</v>
      </c>
      <c r="E372" s="38"/>
      <c r="F372" s="194" t="s">
        <v>982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162</v>
      </c>
      <c r="AU372" s="19" t="s">
        <v>81</v>
      </c>
    </row>
    <row r="373" spans="1:65" s="2" customFormat="1">
      <c r="A373" s="36"/>
      <c r="B373" s="37"/>
      <c r="C373" s="38"/>
      <c r="D373" s="198" t="s">
        <v>164</v>
      </c>
      <c r="E373" s="38"/>
      <c r="F373" s="199" t="s">
        <v>983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164</v>
      </c>
      <c r="AU373" s="19" t="s">
        <v>81</v>
      </c>
    </row>
    <row r="374" spans="1:65" s="13" customFormat="1">
      <c r="B374" s="200"/>
      <c r="C374" s="201"/>
      <c r="D374" s="193" t="s">
        <v>166</v>
      </c>
      <c r="E374" s="202" t="s">
        <v>19</v>
      </c>
      <c r="F374" s="203" t="s">
        <v>186</v>
      </c>
      <c r="G374" s="201"/>
      <c r="H374" s="202" t="s">
        <v>19</v>
      </c>
      <c r="I374" s="204"/>
      <c r="J374" s="201"/>
      <c r="K374" s="201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166</v>
      </c>
      <c r="AU374" s="209" t="s">
        <v>81</v>
      </c>
      <c r="AV374" s="13" t="s">
        <v>79</v>
      </c>
      <c r="AW374" s="13" t="s">
        <v>33</v>
      </c>
      <c r="AX374" s="13" t="s">
        <v>72</v>
      </c>
      <c r="AY374" s="209" t="s">
        <v>152</v>
      </c>
    </row>
    <row r="375" spans="1:65" s="14" customFormat="1">
      <c r="B375" s="210"/>
      <c r="C375" s="211"/>
      <c r="D375" s="193" t="s">
        <v>166</v>
      </c>
      <c r="E375" s="212" t="s">
        <v>19</v>
      </c>
      <c r="F375" s="213" t="s">
        <v>1576</v>
      </c>
      <c r="G375" s="211"/>
      <c r="H375" s="214">
        <v>1.46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166</v>
      </c>
      <c r="AU375" s="220" t="s">
        <v>81</v>
      </c>
      <c r="AV375" s="14" t="s">
        <v>81</v>
      </c>
      <c r="AW375" s="14" t="s">
        <v>33</v>
      </c>
      <c r="AX375" s="14" t="s">
        <v>72</v>
      </c>
      <c r="AY375" s="220" t="s">
        <v>152</v>
      </c>
    </row>
    <row r="376" spans="1:65" s="14" customFormat="1">
      <c r="B376" s="210"/>
      <c r="C376" s="211"/>
      <c r="D376" s="193" t="s">
        <v>166</v>
      </c>
      <c r="E376" s="212" t="s">
        <v>19</v>
      </c>
      <c r="F376" s="213" t="s">
        <v>1577</v>
      </c>
      <c r="G376" s="211"/>
      <c r="H376" s="214">
        <v>-0.87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166</v>
      </c>
      <c r="AU376" s="220" t="s">
        <v>81</v>
      </c>
      <c r="AV376" s="14" t="s">
        <v>81</v>
      </c>
      <c r="AW376" s="14" t="s">
        <v>33</v>
      </c>
      <c r="AX376" s="14" t="s">
        <v>72</v>
      </c>
      <c r="AY376" s="220" t="s">
        <v>152</v>
      </c>
    </row>
    <row r="377" spans="1:65" s="14" customFormat="1">
      <c r="B377" s="210"/>
      <c r="C377" s="211"/>
      <c r="D377" s="193" t="s">
        <v>166</v>
      </c>
      <c r="E377" s="212" t="s">
        <v>19</v>
      </c>
      <c r="F377" s="213" t="s">
        <v>1578</v>
      </c>
      <c r="G377" s="211"/>
      <c r="H377" s="214">
        <v>2.1709999999999998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166</v>
      </c>
      <c r="AU377" s="220" t="s">
        <v>81</v>
      </c>
      <c r="AV377" s="14" t="s">
        <v>81</v>
      </c>
      <c r="AW377" s="14" t="s">
        <v>33</v>
      </c>
      <c r="AX377" s="14" t="s">
        <v>72</v>
      </c>
      <c r="AY377" s="220" t="s">
        <v>152</v>
      </c>
    </row>
    <row r="378" spans="1:65" s="14" customFormat="1">
      <c r="B378" s="210"/>
      <c r="C378" s="211"/>
      <c r="D378" s="193" t="s">
        <v>166</v>
      </c>
      <c r="E378" s="212" t="s">
        <v>19</v>
      </c>
      <c r="F378" s="213" t="s">
        <v>991</v>
      </c>
      <c r="G378" s="211"/>
      <c r="H378" s="214">
        <v>-1.361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166</v>
      </c>
      <c r="AU378" s="220" t="s">
        <v>81</v>
      </c>
      <c r="AV378" s="14" t="s">
        <v>81</v>
      </c>
      <c r="AW378" s="14" t="s">
        <v>33</v>
      </c>
      <c r="AX378" s="14" t="s">
        <v>72</v>
      </c>
      <c r="AY378" s="220" t="s">
        <v>152</v>
      </c>
    </row>
    <row r="379" spans="1:65" s="13" customFormat="1">
      <c r="B379" s="200"/>
      <c r="C379" s="201"/>
      <c r="D379" s="193" t="s">
        <v>166</v>
      </c>
      <c r="E379" s="202" t="s">
        <v>19</v>
      </c>
      <c r="F379" s="203" t="s">
        <v>167</v>
      </c>
      <c r="G379" s="201"/>
      <c r="H379" s="202" t="s">
        <v>19</v>
      </c>
      <c r="I379" s="204"/>
      <c r="J379" s="201"/>
      <c r="K379" s="201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166</v>
      </c>
      <c r="AU379" s="209" t="s">
        <v>81</v>
      </c>
      <c r="AV379" s="13" t="s">
        <v>79</v>
      </c>
      <c r="AW379" s="13" t="s">
        <v>33</v>
      </c>
      <c r="AX379" s="13" t="s">
        <v>72</v>
      </c>
      <c r="AY379" s="209" t="s">
        <v>152</v>
      </c>
    </row>
    <row r="380" spans="1:65" s="14" customFormat="1">
      <c r="B380" s="210"/>
      <c r="C380" s="211"/>
      <c r="D380" s="193" t="s">
        <v>166</v>
      </c>
      <c r="E380" s="212" t="s">
        <v>19</v>
      </c>
      <c r="F380" s="213" t="s">
        <v>1579</v>
      </c>
      <c r="G380" s="211"/>
      <c r="H380" s="214">
        <v>1.296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166</v>
      </c>
      <c r="AU380" s="220" t="s">
        <v>81</v>
      </c>
      <c r="AV380" s="14" t="s">
        <v>81</v>
      </c>
      <c r="AW380" s="14" t="s">
        <v>33</v>
      </c>
      <c r="AX380" s="14" t="s">
        <v>72</v>
      </c>
      <c r="AY380" s="220" t="s">
        <v>152</v>
      </c>
    </row>
    <row r="381" spans="1:65" s="14" customFormat="1">
      <c r="B381" s="210"/>
      <c r="C381" s="211"/>
      <c r="D381" s="193" t="s">
        <v>166</v>
      </c>
      <c r="E381" s="212" t="s">
        <v>19</v>
      </c>
      <c r="F381" s="213" t="s">
        <v>1580</v>
      </c>
      <c r="G381" s="211"/>
      <c r="H381" s="214">
        <v>1.4690000000000001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81</v>
      </c>
      <c r="AV381" s="14" t="s">
        <v>81</v>
      </c>
      <c r="AW381" s="14" t="s">
        <v>33</v>
      </c>
      <c r="AX381" s="14" t="s">
        <v>72</v>
      </c>
      <c r="AY381" s="220" t="s">
        <v>152</v>
      </c>
    </row>
    <row r="382" spans="1:65" s="14" customFormat="1">
      <c r="B382" s="210"/>
      <c r="C382" s="211"/>
      <c r="D382" s="193" t="s">
        <v>166</v>
      </c>
      <c r="E382" s="212" t="s">
        <v>19</v>
      </c>
      <c r="F382" s="213" t="s">
        <v>1578</v>
      </c>
      <c r="G382" s="211"/>
      <c r="H382" s="214">
        <v>2.1709999999999998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166</v>
      </c>
      <c r="AU382" s="220" t="s">
        <v>81</v>
      </c>
      <c r="AV382" s="14" t="s">
        <v>81</v>
      </c>
      <c r="AW382" s="14" t="s">
        <v>33</v>
      </c>
      <c r="AX382" s="14" t="s">
        <v>72</v>
      </c>
      <c r="AY382" s="220" t="s">
        <v>152</v>
      </c>
    </row>
    <row r="383" spans="1:65" s="14" customFormat="1">
      <c r="B383" s="210"/>
      <c r="C383" s="211"/>
      <c r="D383" s="193" t="s">
        <v>166</v>
      </c>
      <c r="E383" s="212" t="s">
        <v>19</v>
      </c>
      <c r="F383" s="213" t="s">
        <v>991</v>
      </c>
      <c r="G383" s="211"/>
      <c r="H383" s="214">
        <v>-1.361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166</v>
      </c>
      <c r="AU383" s="220" t="s">
        <v>81</v>
      </c>
      <c r="AV383" s="14" t="s">
        <v>81</v>
      </c>
      <c r="AW383" s="14" t="s">
        <v>33</v>
      </c>
      <c r="AX383" s="14" t="s">
        <v>72</v>
      </c>
      <c r="AY383" s="220" t="s">
        <v>152</v>
      </c>
    </row>
    <row r="384" spans="1:65" s="13" customFormat="1">
      <c r="B384" s="200"/>
      <c r="C384" s="201"/>
      <c r="D384" s="193" t="s">
        <v>166</v>
      </c>
      <c r="E384" s="202" t="s">
        <v>19</v>
      </c>
      <c r="F384" s="203" t="s">
        <v>171</v>
      </c>
      <c r="G384" s="201"/>
      <c r="H384" s="202" t="s">
        <v>19</v>
      </c>
      <c r="I384" s="204"/>
      <c r="J384" s="201"/>
      <c r="K384" s="201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166</v>
      </c>
      <c r="AU384" s="209" t="s">
        <v>81</v>
      </c>
      <c r="AV384" s="13" t="s">
        <v>79</v>
      </c>
      <c r="AW384" s="13" t="s">
        <v>33</v>
      </c>
      <c r="AX384" s="13" t="s">
        <v>72</v>
      </c>
      <c r="AY384" s="209" t="s">
        <v>152</v>
      </c>
    </row>
    <row r="385" spans="1:65" s="14" customFormat="1">
      <c r="B385" s="210"/>
      <c r="C385" s="211"/>
      <c r="D385" s="193" t="s">
        <v>166</v>
      </c>
      <c r="E385" s="212" t="s">
        <v>19</v>
      </c>
      <c r="F385" s="213" t="s">
        <v>1581</v>
      </c>
      <c r="G385" s="211"/>
      <c r="H385" s="214">
        <v>1.21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166</v>
      </c>
      <c r="AU385" s="220" t="s">
        <v>81</v>
      </c>
      <c r="AV385" s="14" t="s">
        <v>81</v>
      </c>
      <c r="AW385" s="14" t="s">
        <v>33</v>
      </c>
      <c r="AX385" s="14" t="s">
        <v>72</v>
      </c>
      <c r="AY385" s="220" t="s">
        <v>152</v>
      </c>
    </row>
    <row r="386" spans="1:65" s="14" customFormat="1">
      <c r="B386" s="210"/>
      <c r="C386" s="211"/>
      <c r="D386" s="193" t="s">
        <v>166</v>
      </c>
      <c r="E386" s="212" t="s">
        <v>19</v>
      </c>
      <c r="F386" s="213" t="s">
        <v>1582</v>
      </c>
      <c r="G386" s="211"/>
      <c r="H386" s="214">
        <v>1.371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166</v>
      </c>
      <c r="AU386" s="220" t="s">
        <v>81</v>
      </c>
      <c r="AV386" s="14" t="s">
        <v>81</v>
      </c>
      <c r="AW386" s="14" t="s">
        <v>33</v>
      </c>
      <c r="AX386" s="14" t="s">
        <v>72</v>
      </c>
      <c r="AY386" s="220" t="s">
        <v>152</v>
      </c>
    </row>
    <row r="387" spans="1:65" s="14" customFormat="1">
      <c r="B387" s="210"/>
      <c r="C387" s="211"/>
      <c r="D387" s="193" t="s">
        <v>166</v>
      </c>
      <c r="E387" s="212" t="s">
        <v>19</v>
      </c>
      <c r="F387" s="213" t="s">
        <v>1583</v>
      </c>
      <c r="G387" s="211"/>
      <c r="H387" s="214">
        <v>2.028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166</v>
      </c>
      <c r="AU387" s="220" t="s">
        <v>81</v>
      </c>
      <c r="AV387" s="14" t="s">
        <v>81</v>
      </c>
      <c r="AW387" s="14" t="s">
        <v>33</v>
      </c>
      <c r="AX387" s="14" t="s">
        <v>72</v>
      </c>
      <c r="AY387" s="220" t="s">
        <v>152</v>
      </c>
    </row>
    <row r="388" spans="1:65" s="14" customFormat="1">
      <c r="B388" s="210"/>
      <c r="C388" s="211"/>
      <c r="D388" s="193" t="s">
        <v>166</v>
      </c>
      <c r="E388" s="212" t="s">
        <v>19</v>
      </c>
      <c r="F388" s="213" t="s">
        <v>1584</v>
      </c>
      <c r="G388" s="211"/>
      <c r="H388" s="214">
        <v>-1.3420000000000001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166</v>
      </c>
      <c r="AU388" s="220" t="s">
        <v>81</v>
      </c>
      <c r="AV388" s="14" t="s">
        <v>81</v>
      </c>
      <c r="AW388" s="14" t="s">
        <v>33</v>
      </c>
      <c r="AX388" s="14" t="s">
        <v>72</v>
      </c>
      <c r="AY388" s="220" t="s">
        <v>152</v>
      </c>
    </row>
    <row r="389" spans="1:65" s="13" customFormat="1">
      <c r="B389" s="200"/>
      <c r="C389" s="201"/>
      <c r="D389" s="193" t="s">
        <v>166</v>
      </c>
      <c r="E389" s="202" t="s">
        <v>19</v>
      </c>
      <c r="F389" s="203" t="s">
        <v>801</v>
      </c>
      <c r="G389" s="201"/>
      <c r="H389" s="202" t="s">
        <v>19</v>
      </c>
      <c r="I389" s="204"/>
      <c r="J389" s="201"/>
      <c r="K389" s="201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166</v>
      </c>
      <c r="AU389" s="209" t="s">
        <v>81</v>
      </c>
      <c r="AV389" s="13" t="s">
        <v>79</v>
      </c>
      <c r="AW389" s="13" t="s">
        <v>33</v>
      </c>
      <c r="AX389" s="13" t="s">
        <v>72</v>
      </c>
      <c r="AY389" s="209" t="s">
        <v>152</v>
      </c>
    </row>
    <row r="390" spans="1:65" s="14" customFormat="1">
      <c r="B390" s="210"/>
      <c r="C390" s="211"/>
      <c r="D390" s="193" t="s">
        <v>166</v>
      </c>
      <c r="E390" s="212" t="s">
        <v>19</v>
      </c>
      <c r="F390" s="213" t="s">
        <v>1585</v>
      </c>
      <c r="G390" s="211"/>
      <c r="H390" s="214">
        <v>2.25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166</v>
      </c>
      <c r="AU390" s="220" t="s">
        <v>81</v>
      </c>
      <c r="AV390" s="14" t="s">
        <v>81</v>
      </c>
      <c r="AW390" s="14" t="s">
        <v>33</v>
      </c>
      <c r="AX390" s="14" t="s">
        <v>72</v>
      </c>
      <c r="AY390" s="220" t="s">
        <v>152</v>
      </c>
    </row>
    <row r="391" spans="1:65" s="14" customFormat="1">
      <c r="B391" s="210"/>
      <c r="C391" s="211"/>
      <c r="D391" s="193" t="s">
        <v>166</v>
      </c>
      <c r="E391" s="212" t="s">
        <v>19</v>
      </c>
      <c r="F391" s="213" t="s">
        <v>1586</v>
      </c>
      <c r="G391" s="211"/>
      <c r="H391" s="214">
        <v>-0.94499999999999995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166</v>
      </c>
      <c r="AU391" s="220" t="s">
        <v>81</v>
      </c>
      <c r="AV391" s="14" t="s">
        <v>81</v>
      </c>
      <c r="AW391" s="14" t="s">
        <v>33</v>
      </c>
      <c r="AX391" s="14" t="s">
        <v>72</v>
      </c>
      <c r="AY391" s="220" t="s">
        <v>152</v>
      </c>
    </row>
    <row r="392" spans="1:65" s="15" customFormat="1">
      <c r="B392" s="221"/>
      <c r="C392" s="222"/>
      <c r="D392" s="193" t="s">
        <v>166</v>
      </c>
      <c r="E392" s="223" t="s">
        <v>19</v>
      </c>
      <c r="F392" s="224" t="s">
        <v>175</v>
      </c>
      <c r="G392" s="222"/>
      <c r="H392" s="225">
        <v>9.5470000000000006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166</v>
      </c>
      <c r="AU392" s="231" t="s">
        <v>81</v>
      </c>
      <c r="AV392" s="15" t="s">
        <v>160</v>
      </c>
      <c r="AW392" s="15" t="s">
        <v>33</v>
      </c>
      <c r="AX392" s="15" t="s">
        <v>79</v>
      </c>
      <c r="AY392" s="231" t="s">
        <v>152</v>
      </c>
    </row>
    <row r="393" spans="1:65" s="2" customFormat="1" ht="24.2" customHeight="1">
      <c r="A393" s="36"/>
      <c r="B393" s="37"/>
      <c r="C393" s="180" t="s">
        <v>343</v>
      </c>
      <c r="D393" s="180" t="s">
        <v>155</v>
      </c>
      <c r="E393" s="181" t="s">
        <v>992</v>
      </c>
      <c r="F393" s="182" t="s">
        <v>993</v>
      </c>
      <c r="G393" s="183" t="s">
        <v>270</v>
      </c>
      <c r="H393" s="184">
        <v>50.612000000000002</v>
      </c>
      <c r="I393" s="185"/>
      <c r="J393" s="186">
        <f>ROUND(I393*H393,2)</f>
        <v>0</v>
      </c>
      <c r="K393" s="182" t="s">
        <v>159</v>
      </c>
      <c r="L393" s="41"/>
      <c r="M393" s="187" t="s">
        <v>19</v>
      </c>
      <c r="N393" s="188" t="s">
        <v>43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1.8</v>
      </c>
      <c r="T393" s="190">
        <f>S393*H393</f>
        <v>91.101600000000005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160</v>
      </c>
      <c r="AT393" s="191" t="s">
        <v>155</v>
      </c>
      <c r="AU393" s="191" t="s">
        <v>81</v>
      </c>
      <c r="AY393" s="19" t="s">
        <v>152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79</v>
      </c>
      <c r="BK393" s="192">
        <f>ROUND(I393*H393,2)</f>
        <v>0</v>
      </c>
      <c r="BL393" s="19" t="s">
        <v>160</v>
      </c>
      <c r="BM393" s="191" t="s">
        <v>1587</v>
      </c>
    </row>
    <row r="394" spans="1:65" s="2" customFormat="1" ht="29.25">
      <c r="A394" s="36"/>
      <c r="B394" s="37"/>
      <c r="C394" s="38"/>
      <c r="D394" s="193" t="s">
        <v>162</v>
      </c>
      <c r="E394" s="38"/>
      <c r="F394" s="194" t="s">
        <v>995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162</v>
      </c>
      <c r="AU394" s="19" t="s">
        <v>81</v>
      </c>
    </row>
    <row r="395" spans="1:65" s="2" customFormat="1">
      <c r="A395" s="36"/>
      <c r="B395" s="37"/>
      <c r="C395" s="38"/>
      <c r="D395" s="198" t="s">
        <v>164</v>
      </c>
      <c r="E395" s="38"/>
      <c r="F395" s="199" t="s">
        <v>996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164</v>
      </c>
      <c r="AU395" s="19" t="s">
        <v>81</v>
      </c>
    </row>
    <row r="396" spans="1:65" s="13" customFormat="1">
      <c r="B396" s="200"/>
      <c r="C396" s="201"/>
      <c r="D396" s="193" t="s">
        <v>166</v>
      </c>
      <c r="E396" s="202" t="s">
        <v>19</v>
      </c>
      <c r="F396" s="203" t="s">
        <v>181</v>
      </c>
      <c r="G396" s="201"/>
      <c r="H396" s="202" t="s">
        <v>19</v>
      </c>
      <c r="I396" s="204"/>
      <c r="J396" s="201"/>
      <c r="K396" s="201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166</v>
      </c>
      <c r="AU396" s="209" t="s">
        <v>81</v>
      </c>
      <c r="AV396" s="13" t="s">
        <v>79</v>
      </c>
      <c r="AW396" s="13" t="s">
        <v>33</v>
      </c>
      <c r="AX396" s="13" t="s">
        <v>72</v>
      </c>
      <c r="AY396" s="209" t="s">
        <v>152</v>
      </c>
    </row>
    <row r="397" spans="1:65" s="14" customFormat="1">
      <c r="B397" s="210"/>
      <c r="C397" s="211"/>
      <c r="D397" s="193" t="s">
        <v>166</v>
      </c>
      <c r="E397" s="212" t="s">
        <v>19</v>
      </c>
      <c r="F397" s="213" t="s">
        <v>1588</v>
      </c>
      <c r="G397" s="211"/>
      <c r="H397" s="214">
        <v>1.849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166</v>
      </c>
      <c r="AU397" s="220" t="s">
        <v>81</v>
      </c>
      <c r="AV397" s="14" t="s">
        <v>81</v>
      </c>
      <c r="AW397" s="14" t="s">
        <v>33</v>
      </c>
      <c r="AX397" s="14" t="s">
        <v>72</v>
      </c>
      <c r="AY397" s="220" t="s">
        <v>152</v>
      </c>
    </row>
    <row r="398" spans="1:65" s="14" customFormat="1">
      <c r="B398" s="210"/>
      <c r="C398" s="211"/>
      <c r="D398" s="193" t="s">
        <v>166</v>
      </c>
      <c r="E398" s="212" t="s">
        <v>19</v>
      </c>
      <c r="F398" s="213" t="s">
        <v>1589</v>
      </c>
      <c r="G398" s="211"/>
      <c r="H398" s="214">
        <v>-0.90100000000000002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166</v>
      </c>
      <c r="AU398" s="220" t="s">
        <v>81</v>
      </c>
      <c r="AV398" s="14" t="s">
        <v>81</v>
      </c>
      <c r="AW398" s="14" t="s">
        <v>33</v>
      </c>
      <c r="AX398" s="14" t="s">
        <v>72</v>
      </c>
      <c r="AY398" s="220" t="s">
        <v>152</v>
      </c>
    </row>
    <row r="399" spans="1:65" s="14" customFormat="1">
      <c r="B399" s="210"/>
      <c r="C399" s="211"/>
      <c r="D399" s="193" t="s">
        <v>166</v>
      </c>
      <c r="E399" s="212" t="s">
        <v>19</v>
      </c>
      <c r="F399" s="213" t="s">
        <v>1590</v>
      </c>
      <c r="G399" s="211"/>
      <c r="H399" s="214">
        <v>1.4259999999999999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166</v>
      </c>
      <c r="AU399" s="220" t="s">
        <v>81</v>
      </c>
      <c r="AV399" s="14" t="s">
        <v>81</v>
      </c>
      <c r="AW399" s="14" t="s">
        <v>33</v>
      </c>
      <c r="AX399" s="14" t="s">
        <v>72</v>
      </c>
      <c r="AY399" s="220" t="s">
        <v>152</v>
      </c>
    </row>
    <row r="400" spans="1:65" s="14" customFormat="1">
      <c r="B400" s="210"/>
      <c r="C400" s="211"/>
      <c r="D400" s="193" t="s">
        <v>166</v>
      </c>
      <c r="E400" s="212" t="s">
        <v>19</v>
      </c>
      <c r="F400" s="213" t="s">
        <v>1591</v>
      </c>
      <c r="G400" s="211"/>
      <c r="H400" s="214">
        <v>-1.1399999999999999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166</v>
      </c>
      <c r="AU400" s="220" t="s">
        <v>81</v>
      </c>
      <c r="AV400" s="14" t="s">
        <v>81</v>
      </c>
      <c r="AW400" s="14" t="s">
        <v>33</v>
      </c>
      <c r="AX400" s="14" t="s">
        <v>72</v>
      </c>
      <c r="AY400" s="220" t="s">
        <v>152</v>
      </c>
    </row>
    <row r="401" spans="2:51" s="16" customFormat="1">
      <c r="B401" s="233"/>
      <c r="C401" s="234"/>
      <c r="D401" s="193" t="s">
        <v>166</v>
      </c>
      <c r="E401" s="235" t="s">
        <v>19</v>
      </c>
      <c r="F401" s="236" t="s">
        <v>377</v>
      </c>
      <c r="G401" s="234"/>
      <c r="H401" s="237">
        <v>1.234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AT401" s="243" t="s">
        <v>166</v>
      </c>
      <c r="AU401" s="243" t="s">
        <v>81</v>
      </c>
      <c r="AV401" s="16" t="s">
        <v>153</v>
      </c>
      <c r="AW401" s="16" t="s">
        <v>33</v>
      </c>
      <c r="AX401" s="16" t="s">
        <v>72</v>
      </c>
      <c r="AY401" s="243" t="s">
        <v>152</v>
      </c>
    </row>
    <row r="402" spans="2:51" s="13" customFormat="1">
      <c r="B402" s="200"/>
      <c r="C402" s="201"/>
      <c r="D402" s="193" t="s">
        <v>166</v>
      </c>
      <c r="E402" s="202" t="s">
        <v>19</v>
      </c>
      <c r="F402" s="203" t="s">
        <v>186</v>
      </c>
      <c r="G402" s="201"/>
      <c r="H402" s="202" t="s">
        <v>19</v>
      </c>
      <c r="I402" s="204"/>
      <c r="J402" s="201"/>
      <c r="K402" s="201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166</v>
      </c>
      <c r="AU402" s="209" t="s">
        <v>81</v>
      </c>
      <c r="AV402" s="13" t="s">
        <v>79</v>
      </c>
      <c r="AW402" s="13" t="s">
        <v>33</v>
      </c>
      <c r="AX402" s="13" t="s">
        <v>72</v>
      </c>
      <c r="AY402" s="209" t="s">
        <v>152</v>
      </c>
    </row>
    <row r="403" spans="2:51" s="14" customFormat="1">
      <c r="B403" s="210"/>
      <c r="C403" s="211"/>
      <c r="D403" s="193" t="s">
        <v>166</v>
      </c>
      <c r="E403" s="212" t="s">
        <v>19</v>
      </c>
      <c r="F403" s="213" t="s">
        <v>1592</v>
      </c>
      <c r="G403" s="211"/>
      <c r="H403" s="214">
        <v>1.849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166</v>
      </c>
      <c r="AU403" s="220" t="s">
        <v>81</v>
      </c>
      <c r="AV403" s="14" t="s">
        <v>81</v>
      </c>
      <c r="AW403" s="14" t="s">
        <v>33</v>
      </c>
      <c r="AX403" s="14" t="s">
        <v>72</v>
      </c>
      <c r="AY403" s="220" t="s">
        <v>152</v>
      </c>
    </row>
    <row r="404" spans="2:51" s="14" customFormat="1">
      <c r="B404" s="210"/>
      <c r="C404" s="211"/>
      <c r="D404" s="193" t="s">
        <v>166</v>
      </c>
      <c r="E404" s="212" t="s">
        <v>19</v>
      </c>
      <c r="F404" s="213" t="s">
        <v>1593</v>
      </c>
      <c r="G404" s="211"/>
      <c r="H404" s="214">
        <v>2.0499999999999998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166</v>
      </c>
      <c r="AU404" s="220" t="s">
        <v>81</v>
      </c>
      <c r="AV404" s="14" t="s">
        <v>81</v>
      </c>
      <c r="AW404" s="14" t="s">
        <v>33</v>
      </c>
      <c r="AX404" s="14" t="s">
        <v>72</v>
      </c>
      <c r="AY404" s="220" t="s">
        <v>152</v>
      </c>
    </row>
    <row r="405" spans="2:51" s="14" customFormat="1">
      <c r="B405" s="210"/>
      <c r="C405" s="211"/>
      <c r="D405" s="193" t="s">
        <v>166</v>
      </c>
      <c r="E405" s="212" t="s">
        <v>19</v>
      </c>
      <c r="F405" s="213" t="s">
        <v>1594</v>
      </c>
      <c r="G405" s="211"/>
      <c r="H405" s="214">
        <v>5.4210000000000003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166</v>
      </c>
      <c r="AU405" s="220" t="s">
        <v>81</v>
      </c>
      <c r="AV405" s="14" t="s">
        <v>81</v>
      </c>
      <c r="AW405" s="14" t="s">
        <v>33</v>
      </c>
      <c r="AX405" s="14" t="s">
        <v>72</v>
      </c>
      <c r="AY405" s="220" t="s">
        <v>152</v>
      </c>
    </row>
    <row r="406" spans="2:51" s="14" customFormat="1">
      <c r="B406" s="210"/>
      <c r="C406" s="211"/>
      <c r="D406" s="193" t="s">
        <v>166</v>
      </c>
      <c r="E406" s="212" t="s">
        <v>19</v>
      </c>
      <c r="F406" s="213" t="s">
        <v>1595</v>
      </c>
      <c r="G406" s="211"/>
      <c r="H406" s="214">
        <v>-2.9489999999999998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166</v>
      </c>
      <c r="AU406" s="220" t="s">
        <v>81</v>
      </c>
      <c r="AV406" s="14" t="s">
        <v>81</v>
      </c>
      <c r="AW406" s="14" t="s">
        <v>33</v>
      </c>
      <c r="AX406" s="14" t="s">
        <v>72</v>
      </c>
      <c r="AY406" s="220" t="s">
        <v>152</v>
      </c>
    </row>
    <row r="407" spans="2:51" s="14" customFormat="1">
      <c r="B407" s="210"/>
      <c r="C407" s="211"/>
      <c r="D407" s="193" t="s">
        <v>166</v>
      </c>
      <c r="E407" s="212" t="s">
        <v>19</v>
      </c>
      <c r="F407" s="213" t="s">
        <v>1596</v>
      </c>
      <c r="G407" s="211"/>
      <c r="H407" s="214">
        <v>2.871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166</v>
      </c>
      <c r="AU407" s="220" t="s">
        <v>81</v>
      </c>
      <c r="AV407" s="14" t="s">
        <v>81</v>
      </c>
      <c r="AW407" s="14" t="s">
        <v>33</v>
      </c>
      <c r="AX407" s="14" t="s">
        <v>72</v>
      </c>
      <c r="AY407" s="220" t="s">
        <v>152</v>
      </c>
    </row>
    <row r="408" spans="2:51" s="14" customFormat="1">
      <c r="B408" s="210"/>
      <c r="C408" s="211"/>
      <c r="D408" s="193" t="s">
        <v>166</v>
      </c>
      <c r="E408" s="212" t="s">
        <v>19</v>
      </c>
      <c r="F408" s="213" t="s">
        <v>1597</v>
      </c>
      <c r="G408" s="211"/>
      <c r="H408" s="214">
        <v>-1.532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166</v>
      </c>
      <c r="AU408" s="220" t="s">
        <v>81</v>
      </c>
      <c r="AV408" s="14" t="s">
        <v>81</v>
      </c>
      <c r="AW408" s="14" t="s">
        <v>33</v>
      </c>
      <c r="AX408" s="14" t="s">
        <v>72</v>
      </c>
      <c r="AY408" s="220" t="s">
        <v>152</v>
      </c>
    </row>
    <row r="409" spans="2:51" s="16" customFormat="1">
      <c r="B409" s="233"/>
      <c r="C409" s="234"/>
      <c r="D409" s="193" t="s">
        <v>166</v>
      </c>
      <c r="E409" s="235" t="s">
        <v>19</v>
      </c>
      <c r="F409" s="236" t="s">
        <v>377</v>
      </c>
      <c r="G409" s="234"/>
      <c r="H409" s="237">
        <v>7.71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166</v>
      </c>
      <c r="AU409" s="243" t="s">
        <v>81</v>
      </c>
      <c r="AV409" s="16" t="s">
        <v>153</v>
      </c>
      <c r="AW409" s="16" t="s">
        <v>33</v>
      </c>
      <c r="AX409" s="16" t="s">
        <v>72</v>
      </c>
      <c r="AY409" s="243" t="s">
        <v>152</v>
      </c>
    </row>
    <row r="410" spans="2:51" s="13" customFormat="1">
      <c r="B410" s="200"/>
      <c r="C410" s="201"/>
      <c r="D410" s="193" t="s">
        <v>166</v>
      </c>
      <c r="E410" s="202" t="s">
        <v>19</v>
      </c>
      <c r="F410" s="203" t="s">
        <v>167</v>
      </c>
      <c r="G410" s="201"/>
      <c r="H410" s="202" t="s">
        <v>19</v>
      </c>
      <c r="I410" s="204"/>
      <c r="J410" s="201"/>
      <c r="K410" s="201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166</v>
      </c>
      <c r="AU410" s="209" t="s">
        <v>81</v>
      </c>
      <c r="AV410" s="13" t="s">
        <v>79</v>
      </c>
      <c r="AW410" s="13" t="s">
        <v>33</v>
      </c>
      <c r="AX410" s="13" t="s">
        <v>72</v>
      </c>
      <c r="AY410" s="209" t="s">
        <v>152</v>
      </c>
    </row>
    <row r="411" spans="2:51" s="14" customFormat="1">
      <c r="B411" s="210"/>
      <c r="C411" s="211"/>
      <c r="D411" s="193" t="s">
        <v>166</v>
      </c>
      <c r="E411" s="212" t="s">
        <v>19</v>
      </c>
      <c r="F411" s="213" t="s">
        <v>1598</v>
      </c>
      <c r="G411" s="211"/>
      <c r="H411" s="214">
        <v>21.684000000000001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166</v>
      </c>
      <c r="AU411" s="220" t="s">
        <v>81</v>
      </c>
      <c r="AV411" s="14" t="s">
        <v>81</v>
      </c>
      <c r="AW411" s="14" t="s">
        <v>33</v>
      </c>
      <c r="AX411" s="14" t="s">
        <v>72</v>
      </c>
      <c r="AY411" s="220" t="s">
        <v>152</v>
      </c>
    </row>
    <row r="412" spans="2:51" s="14" customFormat="1">
      <c r="B412" s="210"/>
      <c r="C412" s="211"/>
      <c r="D412" s="193" t="s">
        <v>166</v>
      </c>
      <c r="E412" s="212" t="s">
        <v>19</v>
      </c>
      <c r="F412" s="213" t="s">
        <v>1599</v>
      </c>
      <c r="G412" s="211"/>
      <c r="H412" s="214">
        <v>-12.355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166</v>
      </c>
      <c r="AU412" s="220" t="s">
        <v>81</v>
      </c>
      <c r="AV412" s="14" t="s">
        <v>81</v>
      </c>
      <c r="AW412" s="14" t="s">
        <v>33</v>
      </c>
      <c r="AX412" s="14" t="s">
        <v>72</v>
      </c>
      <c r="AY412" s="220" t="s">
        <v>152</v>
      </c>
    </row>
    <row r="413" spans="2:51" s="14" customFormat="1">
      <c r="B413" s="210"/>
      <c r="C413" s="211"/>
      <c r="D413" s="193" t="s">
        <v>166</v>
      </c>
      <c r="E413" s="212" t="s">
        <v>19</v>
      </c>
      <c r="F413" s="213" t="s">
        <v>1600</v>
      </c>
      <c r="G413" s="211"/>
      <c r="H413" s="214">
        <v>3.698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166</v>
      </c>
      <c r="AU413" s="220" t="s">
        <v>81</v>
      </c>
      <c r="AV413" s="14" t="s">
        <v>81</v>
      </c>
      <c r="AW413" s="14" t="s">
        <v>33</v>
      </c>
      <c r="AX413" s="14" t="s">
        <v>72</v>
      </c>
      <c r="AY413" s="220" t="s">
        <v>152</v>
      </c>
    </row>
    <row r="414" spans="2:51" s="14" customFormat="1">
      <c r="B414" s="210"/>
      <c r="C414" s="211"/>
      <c r="D414" s="193" t="s">
        <v>166</v>
      </c>
      <c r="E414" s="212" t="s">
        <v>19</v>
      </c>
      <c r="F414" s="213" t="s">
        <v>1601</v>
      </c>
      <c r="G414" s="211"/>
      <c r="H414" s="214">
        <v>1.8919999999999999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166</v>
      </c>
      <c r="AU414" s="220" t="s">
        <v>81</v>
      </c>
      <c r="AV414" s="14" t="s">
        <v>81</v>
      </c>
      <c r="AW414" s="14" t="s">
        <v>33</v>
      </c>
      <c r="AX414" s="14" t="s">
        <v>72</v>
      </c>
      <c r="AY414" s="220" t="s">
        <v>152</v>
      </c>
    </row>
    <row r="415" spans="2:51" s="14" customFormat="1">
      <c r="B415" s="210"/>
      <c r="C415" s="211"/>
      <c r="D415" s="193" t="s">
        <v>166</v>
      </c>
      <c r="E415" s="212" t="s">
        <v>19</v>
      </c>
      <c r="F415" s="213" t="s">
        <v>1602</v>
      </c>
      <c r="G415" s="211"/>
      <c r="H415" s="214">
        <v>5.742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166</v>
      </c>
      <c r="AU415" s="220" t="s">
        <v>81</v>
      </c>
      <c r="AV415" s="14" t="s">
        <v>81</v>
      </c>
      <c r="AW415" s="14" t="s">
        <v>33</v>
      </c>
      <c r="AX415" s="14" t="s">
        <v>72</v>
      </c>
      <c r="AY415" s="220" t="s">
        <v>152</v>
      </c>
    </row>
    <row r="416" spans="2:51" s="14" customFormat="1">
      <c r="B416" s="210"/>
      <c r="C416" s="211"/>
      <c r="D416" s="193" t="s">
        <v>166</v>
      </c>
      <c r="E416" s="212" t="s">
        <v>19</v>
      </c>
      <c r="F416" s="213" t="s">
        <v>1603</v>
      </c>
      <c r="G416" s="211"/>
      <c r="H416" s="214">
        <v>-3.1509999999999998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166</v>
      </c>
      <c r="AU416" s="220" t="s">
        <v>81</v>
      </c>
      <c r="AV416" s="14" t="s">
        <v>81</v>
      </c>
      <c r="AW416" s="14" t="s">
        <v>33</v>
      </c>
      <c r="AX416" s="14" t="s">
        <v>72</v>
      </c>
      <c r="AY416" s="220" t="s">
        <v>152</v>
      </c>
    </row>
    <row r="417" spans="1:65" s="14" customFormat="1">
      <c r="B417" s="210"/>
      <c r="C417" s="211"/>
      <c r="D417" s="193" t="s">
        <v>166</v>
      </c>
      <c r="E417" s="212" t="s">
        <v>19</v>
      </c>
      <c r="F417" s="213" t="s">
        <v>1604</v>
      </c>
      <c r="G417" s="211"/>
      <c r="H417" s="214">
        <v>3.9780000000000002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166</v>
      </c>
      <c r="AU417" s="220" t="s">
        <v>81</v>
      </c>
      <c r="AV417" s="14" t="s">
        <v>81</v>
      </c>
      <c r="AW417" s="14" t="s">
        <v>33</v>
      </c>
      <c r="AX417" s="14" t="s">
        <v>72</v>
      </c>
      <c r="AY417" s="220" t="s">
        <v>152</v>
      </c>
    </row>
    <row r="418" spans="1:65" s="14" customFormat="1">
      <c r="B418" s="210"/>
      <c r="C418" s="211"/>
      <c r="D418" s="193" t="s">
        <v>166</v>
      </c>
      <c r="E418" s="212" t="s">
        <v>19</v>
      </c>
      <c r="F418" s="213" t="s">
        <v>1605</v>
      </c>
      <c r="G418" s="211"/>
      <c r="H418" s="214">
        <v>-1.5369999999999999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166</v>
      </c>
      <c r="AU418" s="220" t="s">
        <v>81</v>
      </c>
      <c r="AV418" s="14" t="s">
        <v>81</v>
      </c>
      <c r="AW418" s="14" t="s">
        <v>33</v>
      </c>
      <c r="AX418" s="14" t="s">
        <v>72</v>
      </c>
      <c r="AY418" s="220" t="s">
        <v>152</v>
      </c>
    </row>
    <row r="419" spans="1:65" s="14" customFormat="1">
      <c r="B419" s="210"/>
      <c r="C419" s="211"/>
      <c r="D419" s="193" t="s">
        <v>166</v>
      </c>
      <c r="E419" s="212" t="s">
        <v>19</v>
      </c>
      <c r="F419" s="213" t="s">
        <v>1606</v>
      </c>
      <c r="G419" s="211"/>
      <c r="H419" s="214">
        <v>3.069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166</v>
      </c>
      <c r="AU419" s="220" t="s">
        <v>81</v>
      </c>
      <c r="AV419" s="14" t="s">
        <v>81</v>
      </c>
      <c r="AW419" s="14" t="s">
        <v>33</v>
      </c>
      <c r="AX419" s="14" t="s">
        <v>72</v>
      </c>
      <c r="AY419" s="220" t="s">
        <v>152</v>
      </c>
    </row>
    <row r="420" spans="1:65" s="16" customFormat="1">
      <c r="B420" s="233"/>
      <c r="C420" s="234"/>
      <c r="D420" s="193" t="s">
        <v>166</v>
      </c>
      <c r="E420" s="235" t="s">
        <v>19</v>
      </c>
      <c r="F420" s="236" t="s">
        <v>377</v>
      </c>
      <c r="G420" s="234"/>
      <c r="H420" s="237">
        <v>23.02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166</v>
      </c>
      <c r="AU420" s="243" t="s">
        <v>81</v>
      </c>
      <c r="AV420" s="16" t="s">
        <v>153</v>
      </c>
      <c r="AW420" s="16" t="s">
        <v>33</v>
      </c>
      <c r="AX420" s="16" t="s">
        <v>72</v>
      </c>
      <c r="AY420" s="243" t="s">
        <v>152</v>
      </c>
    </row>
    <row r="421" spans="1:65" s="13" customFormat="1">
      <c r="B421" s="200"/>
      <c r="C421" s="201"/>
      <c r="D421" s="193" t="s">
        <v>166</v>
      </c>
      <c r="E421" s="202" t="s">
        <v>19</v>
      </c>
      <c r="F421" s="203" t="s">
        <v>171</v>
      </c>
      <c r="G421" s="201"/>
      <c r="H421" s="202" t="s">
        <v>19</v>
      </c>
      <c r="I421" s="204"/>
      <c r="J421" s="201"/>
      <c r="K421" s="201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166</v>
      </c>
      <c r="AU421" s="209" t="s">
        <v>81</v>
      </c>
      <c r="AV421" s="13" t="s">
        <v>79</v>
      </c>
      <c r="AW421" s="13" t="s">
        <v>33</v>
      </c>
      <c r="AX421" s="13" t="s">
        <v>72</v>
      </c>
      <c r="AY421" s="209" t="s">
        <v>152</v>
      </c>
    </row>
    <row r="422" spans="1:65" s="14" customFormat="1">
      <c r="B422" s="210"/>
      <c r="C422" s="211"/>
      <c r="D422" s="193" t="s">
        <v>166</v>
      </c>
      <c r="E422" s="212" t="s">
        <v>19</v>
      </c>
      <c r="F422" s="213" t="s">
        <v>1607</v>
      </c>
      <c r="G422" s="211"/>
      <c r="H422" s="214">
        <v>22.768000000000001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166</v>
      </c>
      <c r="AU422" s="220" t="s">
        <v>81</v>
      </c>
      <c r="AV422" s="14" t="s">
        <v>81</v>
      </c>
      <c r="AW422" s="14" t="s">
        <v>33</v>
      </c>
      <c r="AX422" s="14" t="s">
        <v>72</v>
      </c>
      <c r="AY422" s="220" t="s">
        <v>152</v>
      </c>
    </row>
    <row r="423" spans="1:65" s="14" customFormat="1">
      <c r="B423" s="210"/>
      <c r="C423" s="211"/>
      <c r="D423" s="193" t="s">
        <v>166</v>
      </c>
      <c r="E423" s="212" t="s">
        <v>19</v>
      </c>
      <c r="F423" s="213" t="s">
        <v>1608</v>
      </c>
      <c r="G423" s="211"/>
      <c r="H423" s="214">
        <v>-13.835000000000001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166</v>
      </c>
      <c r="AU423" s="220" t="s">
        <v>81</v>
      </c>
      <c r="AV423" s="14" t="s">
        <v>81</v>
      </c>
      <c r="AW423" s="14" t="s">
        <v>33</v>
      </c>
      <c r="AX423" s="14" t="s">
        <v>72</v>
      </c>
      <c r="AY423" s="220" t="s">
        <v>152</v>
      </c>
    </row>
    <row r="424" spans="1:65" s="14" customFormat="1">
      <c r="B424" s="210"/>
      <c r="C424" s="211"/>
      <c r="D424" s="193" t="s">
        <v>166</v>
      </c>
      <c r="E424" s="212" t="s">
        <v>19</v>
      </c>
      <c r="F424" s="213" t="s">
        <v>1609</v>
      </c>
      <c r="G424" s="211"/>
      <c r="H424" s="214">
        <v>3.2759999999999998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166</v>
      </c>
      <c r="AU424" s="220" t="s">
        <v>81</v>
      </c>
      <c r="AV424" s="14" t="s">
        <v>81</v>
      </c>
      <c r="AW424" s="14" t="s">
        <v>33</v>
      </c>
      <c r="AX424" s="14" t="s">
        <v>72</v>
      </c>
      <c r="AY424" s="220" t="s">
        <v>152</v>
      </c>
    </row>
    <row r="425" spans="1:65" s="14" customFormat="1">
      <c r="B425" s="210"/>
      <c r="C425" s="211"/>
      <c r="D425" s="193" t="s">
        <v>166</v>
      </c>
      <c r="E425" s="212" t="s">
        <v>19</v>
      </c>
      <c r="F425" s="213" t="s">
        <v>1610</v>
      </c>
      <c r="G425" s="211"/>
      <c r="H425" s="214">
        <v>8.0389999999999997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166</v>
      </c>
      <c r="AU425" s="220" t="s">
        <v>81</v>
      </c>
      <c r="AV425" s="14" t="s">
        <v>81</v>
      </c>
      <c r="AW425" s="14" t="s">
        <v>33</v>
      </c>
      <c r="AX425" s="14" t="s">
        <v>72</v>
      </c>
      <c r="AY425" s="220" t="s">
        <v>152</v>
      </c>
    </row>
    <row r="426" spans="1:65" s="14" customFormat="1">
      <c r="B426" s="210"/>
      <c r="C426" s="211"/>
      <c r="D426" s="193" t="s">
        <v>166</v>
      </c>
      <c r="E426" s="212" t="s">
        <v>19</v>
      </c>
      <c r="F426" s="213" t="s">
        <v>1611</v>
      </c>
      <c r="G426" s="211"/>
      <c r="H426" s="214">
        <v>-4.6609999999999996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166</v>
      </c>
      <c r="AU426" s="220" t="s">
        <v>81</v>
      </c>
      <c r="AV426" s="14" t="s">
        <v>81</v>
      </c>
      <c r="AW426" s="14" t="s">
        <v>33</v>
      </c>
      <c r="AX426" s="14" t="s">
        <v>72</v>
      </c>
      <c r="AY426" s="220" t="s">
        <v>152</v>
      </c>
    </row>
    <row r="427" spans="1:65" s="14" customFormat="1">
      <c r="B427" s="210"/>
      <c r="C427" s="211"/>
      <c r="D427" s="193" t="s">
        <v>166</v>
      </c>
      <c r="E427" s="212" t="s">
        <v>19</v>
      </c>
      <c r="F427" s="213" t="s">
        <v>1612</v>
      </c>
      <c r="G427" s="211"/>
      <c r="H427" s="214">
        <v>3.7130000000000001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166</v>
      </c>
      <c r="AU427" s="220" t="s">
        <v>81</v>
      </c>
      <c r="AV427" s="14" t="s">
        <v>81</v>
      </c>
      <c r="AW427" s="14" t="s">
        <v>33</v>
      </c>
      <c r="AX427" s="14" t="s">
        <v>72</v>
      </c>
      <c r="AY427" s="220" t="s">
        <v>152</v>
      </c>
    </row>
    <row r="428" spans="1:65" s="14" customFormat="1">
      <c r="B428" s="210"/>
      <c r="C428" s="211"/>
      <c r="D428" s="193" t="s">
        <v>166</v>
      </c>
      <c r="E428" s="212" t="s">
        <v>19</v>
      </c>
      <c r="F428" s="213" t="s">
        <v>1613</v>
      </c>
      <c r="G428" s="211"/>
      <c r="H428" s="214">
        <v>-0.65200000000000002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166</v>
      </c>
      <c r="AU428" s="220" t="s">
        <v>81</v>
      </c>
      <c r="AV428" s="14" t="s">
        <v>81</v>
      </c>
      <c r="AW428" s="14" t="s">
        <v>33</v>
      </c>
      <c r="AX428" s="14" t="s">
        <v>72</v>
      </c>
      <c r="AY428" s="220" t="s">
        <v>152</v>
      </c>
    </row>
    <row r="429" spans="1:65" s="16" customFormat="1">
      <c r="B429" s="233"/>
      <c r="C429" s="234"/>
      <c r="D429" s="193" t="s">
        <v>166</v>
      </c>
      <c r="E429" s="235" t="s">
        <v>19</v>
      </c>
      <c r="F429" s="236" t="s">
        <v>377</v>
      </c>
      <c r="G429" s="234"/>
      <c r="H429" s="237">
        <v>18.648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166</v>
      </c>
      <c r="AU429" s="243" t="s">
        <v>81</v>
      </c>
      <c r="AV429" s="16" t="s">
        <v>153</v>
      </c>
      <c r="AW429" s="16" t="s">
        <v>33</v>
      </c>
      <c r="AX429" s="16" t="s">
        <v>72</v>
      </c>
      <c r="AY429" s="243" t="s">
        <v>152</v>
      </c>
    </row>
    <row r="430" spans="1:65" s="15" customFormat="1">
      <c r="B430" s="221"/>
      <c r="C430" s="222"/>
      <c r="D430" s="193" t="s">
        <v>166</v>
      </c>
      <c r="E430" s="223" t="s">
        <v>19</v>
      </c>
      <c r="F430" s="224" t="s">
        <v>175</v>
      </c>
      <c r="G430" s="222"/>
      <c r="H430" s="225">
        <v>50.612000000000002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166</v>
      </c>
      <c r="AU430" s="231" t="s">
        <v>81</v>
      </c>
      <c r="AV430" s="15" t="s">
        <v>160</v>
      </c>
      <c r="AW430" s="15" t="s">
        <v>33</v>
      </c>
      <c r="AX430" s="15" t="s">
        <v>79</v>
      </c>
      <c r="AY430" s="231" t="s">
        <v>152</v>
      </c>
    </row>
    <row r="431" spans="1:65" s="2" customFormat="1" ht="24.2" customHeight="1">
      <c r="A431" s="36"/>
      <c r="B431" s="37"/>
      <c r="C431" s="180" t="s">
        <v>351</v>
      </c>
      <c r="D431" s="180" t="s">
        <v>155</v>
      </c>
      <c r="E431" s="181" t="s">
        <v>1014</v>
      </c>
      <c r="F431" s="182" t="s">
        <v>1015</v>
      </c>
      <c r="G431" s="183" t="s">
        <v>239</v>
      </c>
      <c r="H431" s="184">
        <v>423.16</v>
      </c>
      <c r="I431" s="185"/>
      <c r="J431" s="186">
        <f>ROUND(I431*H431,2)</f>
        <v>0</v>
      </c>
      <c r="K431" s="182" t="s">
        <v>159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0.04</v>
      </c>
      <c r="T431" s="190">
        <f>S431*H431</f>
        <v>16.926400000000001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160</v>
      </c>
      <c r="AT431" s="191" t="s">
        <v>155</v>
      </c>
      <c r="AU431" s="191" t="s">
        <v>81</v>
      </c>
      <c r="AY431" s="19" t="s">
        <v>152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79</v>
      </c>
      <c r="BK431" s="192">
        <f>ROUND(I431*H431,2)</f>
        <v>0</v>
      </c>
      <c r="BL431" s="19" t="s">
        <v>160</v>
      </c>
      <c r="BM431" s="191" t="s">
        <v>1614</v>
      </c>
    </row>
    <row r="432" spans="1:65" s="2" customFormat="1" ht="19.5">
      <c r="A432" s="36"/>
      <c r="B432" s="37"/>
      <c r="C432" s="38"/>
      <c r="D432" s="193" t="s">
        <v>162</v>
      </c>
      <c r="E432" s="38"/>
      <c r="F432" s="194" t="s">
        <v>1017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162</v>
      </c>
      <c r="AU432" s="19" t="s">
        <v>81</v>
      </c>
    </row>
    <row r="433" spans="1:51" s="2" customFormat="1">
      <c r="A433" s="36"/>
      <c r="B433" s="37"/>
      <c r="C433" s="38"/>
      <c r="D433" s="198" t="s">
        <v>164</v>
      </c>
      <c r="E433" s="38"/>
      <c r="F433" s="199" t="s">
        <v>1018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164</v>
      </c>
      <c r="AU433" s="19" t="s">
        <v>81</v>
      </c>
    </row>
    <row r="434" spans="1:51" s="13" customFormat="1" ht="22.5">
      <c r="B434" s="200"/>
      <c r="C434" s="201"/>
      <c r="D434" s="193" t="s">
        <v>166</v>
      </c>
      <c r="E434" s="202" t="s">
        <v>19</v>
      </c>
      <c r="F434" s="203" t="s">
        <v>947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166</v>
      </c>
      <c r="AU434" s="209" t="s">
        <v>81</v>
      </c>
      <c r="AV434" s="13" t="s">
        <v>79</v>
      </c>
      <c r="AW434" s="13" t="s">
        <v>33</v>
      </c>
      <c r="AX434" s="13" t="s">
        <v>72</v>
      </c>
      <c r="AY434" s="209" t="s">
        <v>152</v>
      </c>
    </row>
    <row r="435" spans="1:51" s="13" customFormat="1">
      <c r="B435" s="200"/>
      <c r="C435" s="201"/>
      <c r="D435" s="193" t="s">
        <v>166</v>
      </c>
      <c r="E435" s="202" t="s">
        <v>19</v>
      </c>
      <c r="F435" s="203" t="s">
        <v>215</v>
      </c>
      <c r="G435" s="201"/>
      <c r="H435" s="202" t="s">
        <v>19</v>
      </c>
      <c r="I435" s="204"/>
      <c r="J435" s="201"/>
      <c r="K435" s="201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166</v>
      </c>
      <c r="AU435" s="209" t="s">
        <v>81</v>
      </c>
      <c r="AV435" s="13" t="s">
        <v>79</v>
      </c>
      <c r="AW435" s="13" t="s">
        <v>33</v>
      </c>
      <c r="AX435" s="13" t="s">
        <v>72</v>
      </c>
      <c r="AY435" s="209" t="s">
        <v>152</v>
      </c>
    </row>
    <row r="436" spans="1:51" s="14" customFormat="1">
      <c r="B436" s="210"/>
      <c r="C436" s="211"/>
      <c r="D436" s="193" t="s">
        <v>166</v>
      </c>
      <c r="E436" s="212" t="s">
        <v>19</v>
      </c>
      <c r="F436" s="213" t="s">
        <v>1615</v>
      </c>
      <c r="G436" s="211"/>
      <c r="H436" s="214">
        <v>12.52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166</v>
      </c>
      <c r="AU436" s="220" t="s">
        <v>81</v>
      </c>
      <c r="AV436" s="14" t="s">
        <v>81</v>
      </c>
      <c r="AW436" s="14" t="s">
        <v>33</v>
      </c>
      <c r="AX436" s="14" t="s">
        <v>72</v>
      </c>
      <c r="AY436" s="220" t="s">
        <v>152</v>
      </c>
    </row>
    <row r="437" spans="1:51" s="13" customFormat="1">
      <c r="B437" s="200"/>
      <c r="C437" s="201"/>
      <c r="D437" s="193" t="s">
        <v>166</v>
      </c>
      <c r="E437" s="202" t="s">
        <v>19</v>
      </c>
      <c r="F437" s="203" t="s">
        <v>181</v>
      </c>
      <c r="G437" s="201"/>
      <c r="H437" s="202" t="s">
        <v>19</v>
      </c>
      <c r="I437" s="204"/>
      <c r="J437" s="201"/>
      <c r="K437" s="201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166</v>
      </c>
      <c r="AU437" s="209" t="s">
        <v>81</v>
      </c>
      <c r="AV437" s="13" t="s">
        <v>79</v>
      </c>
      <c r="AW437" s="13" t="s">
        <v>33</v>
      </c>
      <c r="AX437" s="13" t="s">
        <v>72</v>
      </c>
      <c r="AY437" s="209" t="s">
        <v>152</v>
      </c>
    </row>
    <row r="438" spans="1:51" s="14" customFormat="1">
      <c r="B438" s="210"/>
      <c r="C438" s="211"/>
      <c r="D438" s="193" t="s">
        <v>166</v>
      </c>
      <c r="E438" s="212" t="s">
        <v>19</v>
      </c>
      <c r="F438" s="213" t="s">
        <v>1616</v>
      </c>
      <c r="G438" s="211"/>
      <c r="H438" s="214">
        <v>113.28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166</v>
      </c>
      <c r="AU438" s="220" t="s">
        <v>81</v>
      </c>
      <c r="AV438" s="14" t="s">
        <v>81</v>
      </c>
      <c r="AW438" s="14" t="s">
        <v>33</v>
      </c>
      <c r="AX438" s="14" t="s">
        <v>72</v>
      </c>
      <c r="AY438" s="220" t="s">
        <v>152</v>
      </c>
    </row>
    <row r="439" spans="1:51" s="14" customFormat="1">
      <c r="B439" s="210"/>
      <c r="C439" s="211"/>
      <c r="D439" s="193" t="s">
        <v>166</v>
      </c>
      <c r="E439" s="212" t="s">
        <v>19</v>
      </c>
      <c r="F439" s="213" t="s">
        <v>1617</v>
      </c>
      <c r="G439" s="211"/>
      <c r="H439" s="214">
        <v>113.28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166</v>
      </c>
      <c r="AU439" s="220" t="s">
        <v>81</v>
      </c>
      <c r="AV439" s="14" t="s">
        <v>81</v>
      </c>
      <c r="AW439" s="14" t="s">
        <v>33</v>
      </c>
      <c r="AX439" s="14" t="s">
        <v>72</v>
      </c>
      <c r="AY439" s="220" t="s">
        <v>152</v>
      </c>
    </row>
    <row r="440" spans="1:51" s="14" customFormat="1">
      <c r="B440" s="210"/>
      <c r="C440" s="211"/>
      <c r="D440" s="193" t="s">
        <v>166</v>
      </c>
      <c r="E440" s="212" t="s">
        <v>19</v>
      </c>
      <c r="F440" s="213" t="s">
        <v>1618</v>
      </c>
      <c r="G440" s="211"/>
      <c r="H440" s="214">
        <v>70.8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166</v>
      </c>
      <c r="AU440" s="220" t="s">
        <v>81</v>
      </c>
      <c r="AV440" s="14" t="s">
        <v>81</v>
      </c>
      <c r="AW440" s="14" t="s">
        <v>33</v>
      </c>
      <c r="AX440" s="14" t="s">
        <v>72</v>
      </c>
      <c r="AY440" s="220" t="s">
        <v>152</v>
      </c>
    </row>
    <row r="441" spans="1:51" s="14" customFormat="1">
      <c r="B441" s="210"/>
      <c r="C441" s="211"/>
      <c r="D441" s="193" t="s">
        <v>166</v>
      </c>
      <c r="E441" s="212" t="s">
        <v>19</v>
      </c>
      <c r="F441" s="213" t="s">
        <v>1619</v>
      </c>
      <c r="G441" s="211"/>
      <c r="H441" s="214">
        <v>14.16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166</v>
      </c>
      <c r="AU441" s="220" t="s">
        <v>81</v>
      </c>
      <c r="AV441" s="14" t="s">
        <v>81</v>
      </c>
      <c r="AW441" s="14" t="s">
        <v>33</v>
      </c>
      <c r="AX441" s="14" t="s">
        <v>72</v>
      </c>
      <c r="AY441" s="220" t="s">
        <v>152</v>
      </c>
    </row>
    <row r="442" spans="1:51" s="13" customFormat="1">
      <c r="B442" s="200"/>
      <c r="C442" s="201"/>
      <c r="D442" s="193" t="s">
        <v>166</v>
      </c>
      <c r="E442" s="202" t="s">
        <v>19</v>
      </c>
      <c r="F442" s="203" t="s">
        <v>186</v>
      </c>
      <c r="G442" s="201"/>
      <c r="H442" s="202" t="s">
        <v>19</v>
      </c>
      <c r="I442" s="204"/>
      <c r="J442" s="201"/>
      <c r="K442" s="201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166</v>
      </c>
      <c r="AU442" s="209" t="s">
        <v>81</v>
      </c>
      <c r="AV442" s="13" t="s">
        <v>79</v>
      </c>
      <c r="AW442" s="13" t="s">
        <v>33</v>
      </c>
      <c r="AX442" s="13" t="s">
        <v>72</v>
      </c>
      <c r="AY442" s="209" t="s">
        <v>152</v>
      </c>
    </row>
    <row r="443" spans="1:51" s="14" customFormat="1">
      <c r="B443" s="210"/>
      <c r="C443" s="211"/>
      <c r="D443" s="193" t="s">
        <v>166</v>
      </c>
      <c r="E443" s="212" t="s">
        <v>19</v>
      </c>
      <c r="F443" s="213" t="s">
        <v>1620</v>
      </c>
      <c r="G443" s="211"/>
      <c r="H443" s="214">
        <v>28.32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166</v>
      </c>
      <c r="AU443" s="220" t="s">
        <v>81</v>
      </c>
      <c r="AV443" s="14" t="s">
        <v>81</v>
      </c>
      <c r="AW443" s="14" t="s">
        <v>33</v>
      </c>
      <c r="AX443" s="14" t="s">
        <v>72</v>
      </c>
      <c r="AY443" s="220" t="s">
        <v>152</v>
      </c>
    </row>
    <row r="444" spans="1:51" s="14" customFormat="1">
      <c r="B444" s="210"/>
      <c r="C444" s="211"/>
      <c r="D444" s="193" t="s">
        <v>166</v>
      </c>
      <c r="E444" s="212" t="s">
        <v>19</v>
      </c>
      <c r="F444" s="213" t="s">
        <v>1621</v>
      </c>
      <c r="G444" s="211"/>
      <c r="H444" s="214">
        <v>14.16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166</v>
      </c>
      <c r="AU444" s="220" t="s">
        <v>81</v>
      </c>
      <c r="AV444" s="14" t="s">
        <v>81</v>
      </c>
      <c r="AW444" s="14" t="s">
        <v>33</v>
      </c>
      <c r="AX444" s="14" t="s">
        <v>72</v>
      </c>
      <c r="AY444" s="220" t="s">
        <v>152</v>
      </c>
    </row>
    <row r="445" spans="1:51" s="14" customFormat="1">
      <c r="B445" s="210"/>
      <c r="C445" s="211"/>
      <c r="D445" s="193" t="s">
        <v>166</v>
      </c>
      <c r="E445" s="212" t="s">
        <v>19</v>
      </c>
      <c r="F445" s="213" t="s">
        <v>1622</v>
      </c>
      <c r="G445" s="211"/>
      <c r="H445" s="214">
        <v>14.16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166</v>
      </c>
      <c r="AU445" s="220" t="s">
        <v>81</v>
      </c>
      <c r="AV445" s="14" t="s">
        <v>81</v>
      </c>
      <c r="AW445" s="14" t="s">
        <v>33</v>
      </c>
      <c r="AX445" s="14" t="s">
        <v>72</v>
      </c>
      <c r="AY445" s="220" t="s">
        <v>152</v>
      </c>
    </row>
    <row r="446" spans="1:51" s="14" customFormat="1">
      <c r="B446" s="210"/>
      <c r="C446" s="211"/>
      <c r="D446" s="193" t="s">
        <v>166</v>
      </c>
      <c r="E446" s="212" t="s">
        <v>19</v>
      </c>
      <c r="F446" s="213" t="s">
        <v>1623</v>
      </c>
      <c r="G446" s="211"/>
      <c r="H446" s="214">
        <v>28.32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166</v>
      </c>
      <c r="AU446" s="220" t="s">
        <v>81</v>
      </c>
      <c r="AV446" s="14" t="s">
        <v>81</v>
      </c>
      <c r="AW446" s="14" t="s">
        <v>33</v>
      </c>
      <c r="AX446" s="14" t="s">
        <v>72</v>
      </c>
      <c r="AY446" s="220" t="s">
        <v>152</v>
      </c>
    </row>
    <row r="447" spans="1:51" s="14" customFormat="1">
      <c r="B447" s="210"/>
      <c r="C447" s="211"/>
      <c r="D447" s="193" t="s">
        <v>166</v>
      </c>
      <c r="E447" s="212" t="s">
        <v>19</v>
      </c>
      <c r="F447" s="213" t="s">
        <v>1624</v>
      </c>
      <c r="G447" s="211"/>
      <c r="H447" s="214">
        <v>14.16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166</v>
      </c>
      <c r="AU447" s="220" t="s">
        <v>81</v>
      </c>
      <c r="AV447" s="14" t="s">
        <v>81</v>
      </c>
      <c r="AW447" s="14" t="s">
        <v>33</v>
      </c>
      <c r="AX447" s="14" t="s">
        <v>72</v>
      </c>
      <c r="AY447" s="220" t="s">
        <v>152</v>
      </c>
    </row>
    <row r="448" spans="1:51" s="15" customFormat="1">
      <c r="B448" s="221"/>
      <c r="C448" s="222"/>
      <c r="D448" s="193" t="s">
        <v>166</v>
      </c>
      <c r="E448" s="223" t="s">
        <v>19</v>
      </c>
      <c r="F448" s="224" t="s">
        <v>175</v>
      </c>
      <c r="G448" s="222"/>
      <c r="H448" s="225">
        <v>423.16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166</v>
      </c>
      <c r="AU448" s="231" t="s">
        <v>81</v>
      </c>
      <c r="AV448" s="15" t="s">
        <v>160</v>
      </c>
      <c r="AW448" s="15" t="s">
        <v>33</v>
      </c>
      <c r="AX448" s="15" t="s">
        <v>79</v>
      </c>
      <c r="AY448" s="231" t="s">
        <v>152</v>
      </c>
    </row>
    <row r="449" spans="1:65" s="2" customFormat="1" ht="24.2" customHeight="1">
      <c r="A449" s="36"/>
      <c r="B449" s="37"/>
      <c r="C449" s="180" t="s">
        <v>361</v>
      </c>
      <c r="D449" s="180" t="s">
        <v>155</v>
      </c>
      <c r="E449" s="181" t="s">
        <v>1024</v>
      </c>
      <c r="F449" s="182" t="s">
        <v>1025</v>
      </c>
      <c r="G449" s="183" t="s">
        <v>239</v>
      </c>
      <c r="H449" s="184">
        <v>14.16</v>
      </c>
      <c r="I449" s="185"/>
      <c r="J449" s="186">
        <f>ROUND(I449*H449,2)</f>
        <v>0</v>
      </c>
      <c r="K449" s="182" t="s">
        <v>159</v>
      </c>
      <c r="L449" s="41"/>
      <c r="M449" s="187" t="s">
        <v>19</v>
      </c>
      <c r="N449" s="188" t="s">
        <v>43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5.3999999999999999E-2</v>
      </c>
      <c r="T449" s="190">
        <f>S449*H449</f>
        <v>0.76463999999999999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160</v>
      </c>
      <c r="AT449" s="191" t="s">
        <v>155</v>
      </c>
      <c r="AU449" s="191" t="s">
        <v>81</v>
      </c>
      <c r="AY449" s="19" t="s">
        <v>152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79</v>
      </c>
      <c r="BK449" s="192">
        <f>ROUND(I449*H449,2)</f>
        <v>0</v>
      </c>
      <c r="BL449" s="19" t="s">
        <v>160</v>
      </c>
      <c r="BM449" s="191" t="s">
        <v>1625</v>
      </c>
    </row>
    <row r="450" spans="1:65" s="2" customFormat="1" ht="19.5">
      <c r="A450" s="36"/>
      <c r="B450" s="37"/>
      <c r="C450" s="38"/>
      <c r="D450" s="193" t="s">
        <v>162</v>
      </c>
      <c r="E450" s="38"/>
      <c r="F450" s="194" t="s">
        <v>1027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162</v>
      </c>
      <c r="AU450" s="19" t="s">
        <v>81</v>
      </c>
    </row>
    <row r="451" spans="1:65" s="2" customFormat="1">
      <c r="A451" s="36"/>
      <c r="B451" s="37"/>
      <c r="C451" s="38"/>
      <c r="D451" s="198" t="s">
        <v>164</v>
      </c>
      <c r="E451" s="38"/>
      <c r="F451" s="199" t="s">
        <v>1028</v>
      </c>
      <c r="G451" s="38"/>
      <c r="H451" s="38"/>
      <c r="I451" s="195"/>
      <c r="J451" s="38"/>
      <c r="K451" s="38"/>
      <c r="L451" s="41"/>
      <c r="M451" s="196"/>
      <c r="N451" s="197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164</v>
      </c>
      <c r="AU451" s="19" t="s">
        <v>81</v>
      </c>
    </row>
    <row r="452" spans="1:65" s="13" customFormat="1" ht="22.5">
      <c r="B452" s="200"/>
      <c r="C452" s="201"/>
      <c r="D452" s="193" t="s">
        <v>166</v>
      </c>
      <c r="E452" s="202" t="s">
        <v>19</v>
      </c>
      <c r="F452" s="203" t="s">
        <v>947</v>
      </c>
      <c r="G452" s="201"/>
      <c r="H452" s="202" t="s">
        <v>19</v>
      </c>
      <c r="I452" s="204"/>
      <c r="J452" s="201"/>
      <c r="K452" s="201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166</v>
      </c>
      <c r="AU452" s="209" t="s">
        <v>81</v>
      </c>
      <c r="AV452" s="13" t="s">
        <v>79</v>
      </c>
      <c r="AW452" s="13" t="s">
        <v>33</v>
      </c>
      <c r="AX452" s="13" t="s">
        <v>72</v>
      </c>
      <c r="AY452" s="209" t="s">
        <v>152</v>
      </c>
    </row>
    <row r="453" spans="1:65" s="13" customFormat="1">
      <c r="B453" s="200"/>
      <c r="C453" s="201"/>
      <c r="D453" s="193" t="s">
        <v>166</v>
      </c>
      <c r="E453" s="202" t="s">
        <v>19</v>
      </c>
      <c r="F453" s="203" t="s">
        <v>181</v>
      </c>
      <c r="G453" s="201"/>
      <c r="H453" s="202" t="s">
        <v>19</v>
      </c>
      <c r="I453" s="204"/>
      <c r="J453" s="201"/>
      <c r="K453" s="201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166</v>
      </c>
      <c r="AU453" s="209" t="s">
        <v>81</v>
      </c>
      <c r="AV453" s="13" t="s">
        <v>79</v>
      </c>
      <c r="AW453" s="13" t="s">
        <v>33</v>
      </c>
      <c r="AX453" s="13" t="s">
        <v>72</v>
      </c>
      <c r="AY453" s="209" t="s">
        <v>152</v>
      </c>
    </row>
    <row r="454" spans="1:65" s="14" customFormat="1">
      <c r="B454" s="210"/>
      <c r="C454" s="211"/>
      <c r="D454" s="193" t="s">
        <v>166</v>
      </c>
      <c r="E454" s="212" t="s">
        <v>19</v>
      </c>
      <c r="F454" s="213" t="s">
        <v>1626</v>
      </c>
      <c r="G454" s="211"/>
      <c r="H454" s="214">
        <v>14.16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166</v>
      </c>
      <c r="AU454" s="220" t="s">
        <v>81</v>
      </c>
      <c r="AV454" s="14" t="s">
        <v>81</v>
      </c>
      <c r="AW454" s="14" t="s">
        <v>33</v>
      </c>
      <c r="AX454" s="14" t="s">
        <v>79</v>
      </c>
      <c r="AY454" s="220" t="s">
        <v>152</v>
      </c>
    </row>
    <row r="455" spans="1:65" s="2" customFormat="1" ht="24.2" customHeight="1">
      <c r="A455" s="36"/>
      <c r="B455" s="37"/>
      <c r="C455" s="180" t="s">
        <v>368</v>
      </c>
      <c r="D455" s="180" t="s">
        <v>155</v>
      </c>
      <c r="E455" s="181" t="s">
        <v>1030</v>
      </c>
      <c r="F455" s="182" t="s">
        <v>1031</v>
      </c>
      <c r="G455" s="183" t="s">
        <v>239</v>
      </c>
      <c r="H455" s="184">
        <v>312.63</v>
      </c>
      <c r="I455" s="185"/>
      <c r="J455" s="186">
        <f>ROUND(I455*H455,2)</f>
        <v>0</v>
      </c>
      <c r="K455" s="182" t="s">
        <v>159</v>
      </c>
      <c r="L455" s="41"/>
      <c r="M455" s="187" t="s">
        <v>19</v>
      </c>
      <c r="N455" s="188" t="s">
        <v>43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4.2000000000000003E-2</v>
      </c>
      <c r="T455" s="190">
        <f>S455*H455</f>
        <v>13.130460000000001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160</v>
      </c>
      <c r="AT455" s="191" t="s">
        <v>155</v>
      </c>
      <c r="AU455" s="191" t="s">
        <v>81</v>
      </c>
      <c r="AY455" s="19" t="s">
        <v>152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79</v>
      </c>
      <c r="BK455" s="192">
        <f>ROUND(I455*H455,2)</f>
        <v>0</v>
      </c>
      <c r="BL455" s="19" t="s">
        <v>160</v>
      </c>
      <c r="BM455" s="191" t="s">
        <v>1627</v>
      </c>
    </row>
    <row r="456" spans="1:65" s="2" customFormat="1" ht="29.25">
      <c r="A456" s="36"/>
      <c r="B456" s="37"/>
      <c r="C456" s="38"/>
      <c r="D456" s="193" t="s">
        <v>162</v>
      </c>
      <c r="E456" s="38"/>
      <c r="F456" s="194" t="s">
        <v>1033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162</v>
      </c>
      <c r="AU456" s="19" t="s">
        <v>81</v>
      </c>
    </row>
    <row r="457" spans="1:65" s="2" customFormat="1">
      <c r="A457" s="36"/>
      <c r="B457" s="37"/>
      <c r="C457" s="38"/>
      <c r="D457" s="198" t="s">
        <v>164</v>
      </c>
      <c r="E457" s="38"/>
      <c r="F457" s="199" t="s">
        <v>1034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164</v>
      </c>
      <c r="AU457" s="19" t="s">
        <v>81</v>
      </c>
    </row>
    <row r="458" spans="1:65" s="13" customFormat="1">
      <c r="B458" s="200"/>
      <c r="C458" s="201"/>
      <c r="D458" s="193" t="s">
        <v>166</v>
      </c>
      <c r="E458" s="202" t="s">
        <v>19</v>
      </c>
      <c r="F458" s="203" t="s">
        <v>215</v>
      </c>
      <c r="G458" s="201"/>
      <c r="H458" s="202" t="s">
        <v>19</v>
      </c>
      <c r="I458" s="204"/>
      <c r="J458" s="201"/>
      <c r="K458" s="201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166</v>
      </c>
      <c r="AU458" s="209" t="s">
        <v>81</v>
      </c>
      <c r="AV458" s="13" t="s">
        <v>79</v>
      </c>
      <c r="AW458" s="13" t="s">
        <v>33</v>
      </c>
      <c r="AX458" s="13" t="s">
        <v>72</v>
      </c>
      <c r="AY458" s="209" t="s">
        <v>152</v>
      </c>
    </row>
    <row r="459" spans="1:65" s="14" customFormat="1">
      <c r="B459" s="210"/>
      <c r="C459" s="211"/>
      <c r="D459" s="193" t="s">
        <v>166</v>
      </c>
      <c r="E459" s="212" t="s">
        <v>19</v>
      </c>
      <c r="F459" s="213" t="s">
        <v>1628</v>
      </c>
      <c r="G459" s="211"/>
      <c r="H459" s="214">
        <v>10.8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166</v>
      </c>
      <c r="AU459" s="220" t="s">
        <v>81</v>
      </c>
      <c r="AV459" s="14" t="s">
        <v>81</v>
      </c>
      <c r="AW459" s="14" t="s">
        <v>33</v>
      </c>
      <c r="AX459" s="14" t="s">
        <v>72</v>
      </c>
      <c r="AY459" s="220" t="s">
        <v>152</v>
      </c>
    </row>
    <row r="460" spans="1:65" s="14" customFormat="1">
      <c r="B460" s="210"/>
      <c r="C460" s="211"/>
      <c r="D460" s="193" t="s">
        <v>166</v>
      </c>
      <c r="E460" s="212" t="s">
        <v>19</v>
      </c>
      <c r="F460" s="213" t="s">
        <v>1629</v>
      </c>
      <c r="G460" s="211"/>
      <c r="H460" s="214">
        <v>12.78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166</v>
      </c>
      <c r="AU460" s="220" t="s">
        <v>81</v>
      </c>
      <c r="AV460" s="14" t="s">
        <v>81</v>
      </c>
      <c r="AW460" s="14" t="s">
        <v>33</v>
      </c>
      <c r="AX460" s="14" t="s">
        <v>72</v>
      </c>
      <c r="AY460" s="220" t="s">
        <v>152</v>
      </c>
    </row>
    <row r="461" spans="1:65" s="14" customFormat="1">
      <c r="B461" s="210"/>
      <c r="C461" s="211"/>
      <c r="D461" s="193" t="s">
        <v>166</v>
      </c>
      <c r="E461" s="212" t="s">
        <v>19</v>
      </c>
      <c r="F461" s="213" t="s">
        <v>1630</v>
      </c>
      <c r="G461" s="211"/>
      <c r="H461" s="214">
        <v>2.5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166</v>
      </c>
      <c r="AU461" s="220" t="s">
        <v>81</v>
      </c>
      <c r="AV461" s="14" t="s">
        <v>81</v>
      </c>
      <c r="AW461" s="14" t="s">
        <v>33</v>
      </c>
      <c r="AX461" s="14" t="s">
        <v>72</v>
      </c>
      <c r="AY461" s="220" t="s">
        <v>152</v>
      </c>
    </row>
    <row r="462" spans="1:65" s="14" customFormat="1">
      <c r="B462" s="210"/>
      <c r="C462" s="211"/>
      <c r="D462" s="193" t="s">
        <v>166</v>
      </c>
      <c r="E462" s="212" t="s">
        <v>19</v>
      </c>
      <c r="F462" s="213" t="s">
        <v>1631</v>
      </c>
      <c r="G462" s="211"/>
      <c r="H462" s="214">
        <v>10.74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166</v>
      </c>
      <c r="AU462" s="220" t="s">
        <v>81</v>
      </c>
      <c r="AV462" s="14" t="s">
        <v>81</v>
      </c>
      <c r="AW462" s="14" t="s">
        <v>33</v>
      </c>
      <c r="AX462" s="14" t="s">
        <v>72</v>
      </c>
      <c r="AY462" s="220" t="s">
        <v>152</v>
      </c>
    </row>
    <row r="463" spans="1:65" s="16" customFormat="1">
      <c r="B463" s="233"/>
      <c r="C463" s="234"/>
      <c r="D463" s="193" t="s">
        <v>166</v>
      </c>
      <c r="E463" s="235" t="s">
        <v>19</v>
      </c>
      <c r="F463" s="236" t="s">
        <v>377</v>
      </c>
      <c r="G463" s="234"/>
      <c r="H463" s="237">
        <v>36.82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166</v>
      </c>
      <c r="AU463" s="243" t="s">
        <v>81</v>
      </c>
      <c r="AV463" s="16" t="s">
        <v>153</v>
      </c>
      <c r="AW463" s="16" t="s">
        <v>33</v>
      </c>
      <c r="AX463" s="16" t="s">
        <v>72</v>
      </c>
      <c r="AY463" s="243" t="s">
        <v>152</v>
      </c>
    </row>
    <row r="464" spans="1:65" s="13" customFormat="1">
      <c r="B464" s="200"/>
      <c r="C464" s="201"/>
      <c r="D464" s="193" t="s">
        <v>166</v>
      </c>
      <c r="E464" s="202" t="s">
        <v>19</v>
      </c>
      <c r="F464" s="203" t="s">
        <v>181</v>
      </c>
      <c r="G464" s="201"/>
      <c r="H464" s="202" t="s">
        <v>19</v>
      </c>
      <c r="I464" s="204"/>
      <c r="J464" s="201"/>
      <c r="K464" s="201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166</v>
      </c>
      <c r="AU464" s="209" t="s">
        <v>81</v>
      </c>
      <c r="AV464" s="13" t="s">
        <v>79</v>
      </c>
      <c r="AW464" s="13" t="s">
        <v>33</v>
      </c>
      <c r="AX464" s="13" t="s">
        <v>72</v>
      </c>
      <c r="AY464" s="209" t="s">
        <v>152</v>
      </c>
    </row>
    <row r="465" spans="2:51" s="14" customFormat="1">
      <c r="B465" s="210"/>
      <c r="C465" s="211"/>
      <c r="D465" s="193" t="s">
        <v>166</v>
      </c>
      <c r="E465" s="212" t="s">
        <v>19</v>
      </c>
      <c r="F465" s="213" t="s">
        <v>1632</v>
      </c>
      <c r="G465" s="211"/>
      <c r="H465" s="214">
        <v>3.6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166</v>
      </c>
      <c r="AU465" s="220" t="s">
        <v>81</v>
      </c>
      <c r="AV465" s="14" t="s">
        <v>81</v>
      </c>
      <c r="AW465" s="14" t="s">
        <v>33</v>
      </c>
      <c r="AX465" s="14" t="s">
        <v>72</v>
      </c>
      <c r="AY465" s="220" t="s">
        <v>152</v>
      </c>
    </row>
    <row r="466" spans="2:51" s="14" customFormat="1">
      <c r="B466" s="210"/>
      <c r="C466" s="211"/>
      <c r="D466" s="193" t="s">
        <v>166</v>
      </c>
      <c r="E466" s="212" t="s">
        <v>19</v>
      </c>
      <c r="F466" s="213" t="s">
        <v>1633</v>
      </c>
      <c r="G466" s="211"/>
      <c r="H466" s="214">
        <v>1.4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166</v>
      </c>
      <c r="AU466" s="220" t="s">
        <v>81</v>
      </c>
      <c r="AV466" s="14" t="s">
        <v>81</v>
      </c>
      <c r="AW466" s="14" t="s">
        <v>33</v>
      </c>
      <c r="AX466" s="14" t="s">
        <v>72</v>
      </c>
      <c r="AY466" s="220" t="s">
        <v>152</v>
      </c>
    </row>
    <row r="467" spans="2:51" s="14" customFormat="1">
      <c r="B467" s="210"/>
      <c r="C467" s="211"/>
      <c r="D467" s="193" t="s">
        <v>166</v>
      </c>
      <c r="E467" s="212" t="s">
        <v>19</v>
      </c>
      <c r="F467" s="213" t="s">
        <v>1634</v>
      </c>
      <c r="G467" s="211"/>
      <c r="H467" s="214">
        <v>6.6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166</v>
      </c>
      <c r="AU467" s="220" t="s">
        <v>81</v>
      </c>
      <c r="AV467" s="14" t="s">
        <v>81</v>
      </c>
      <c r="AW467" s="14" t="s">
        <v>33</v>
      </c>
      <c r="AX467" s="14" t="s">
        <v>72</v>
      </c>
      <c r="AY467" s="220" t="s">
        <v>152</v>
      </c>
    </row>
    <row r="468" spans="2:51" s="14" customFormat="1">
      <c r="B468" s="210"/>
      <c r="C468" s="211"/>
      <c r="D468" s="193" t="s">
        <v>166</v>
      </c>
      <c r="E468" s="212" t="s">
        <v>19</v>
      </c>
      <c r="F468" s="213" t="s">
        <v>1635</v>
      </c>
      <c r="G468" s="211"/>
      <c r="H468" s="214">
        <v>2.4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166</v>
      </c>
      <c r="AU468" s="220" t="s">
        <v>81</v>
      </c>
      <c r="AV468" s="14" t="s">
        <v>81</v>
      </c>
      <c r="AW468" s="14" t="s">
        <v>33</v>
      </c>
      <c r="AX468" s="14" t="s">
        <v>72</v>
      </c>
      <c r="AY468" s="220" t="s">
        <v>152</v>
      </c>
    </row>
    <row r="469" spans="2:51" s="16" customFormat="1">
      <c r="B469" s="233"/>
      <c r="C469" s="234"/>
      <c r="D469" s="193" t="s">
        <v>166</v>
      </c>
      <c r="E469" s="235" t="s">
        <v>19</v>
      </c>
      <c r="F469" s="236" t="s">
        <v>377</v>
      </c>
      <c r="G469" s="234"/>
      <c r="H469" s="237">
        <v>14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AT469" s="243" t="s">
        <v>166</v>
      </c>
      <c r="AU469" s="243" t="s">
        <v>81</v>
      </c>
      <c r="AV469" s="16" t="s">
        <v>153</v>
      </c>
      <c r="AW469" s="16" t="s">
        <v>33</v>
      </c>
      <c r="AX469" s="16" t="s">
        <v>72</v>
      </c>
      <c r="AY469" s="243" t="s">
        <v>152</v>
      </c>
    </row>
    <row r="470" spans="2:51" s="13" customFormat="1">
      <c r="B470" s="200"/>
      <c r="C470" s="201"/>
      <c r="D470" s="193" t="s">
        <v>166</v>
      </c>
      <c r="E470" s="202" t="s">
        <v>19</v>
      </c>
      <c r="F470" s="203" t="s">
        <v>186</v>
      </c>
      <c r="G470" s="201"/>
      <c r="H470" s="202" t="s">
        <v>19</v>
      </c>
      <c r="I470" s="204"/>
      <c r="J470" s="201"/>
      <c r="K470" s="201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166</v>
      </c>
      <c r="AU470" s="209" t="s">
        <v>81</v>
      </c>
      <c r="AV470" s="13" t="s">
        <v>79</v>
      </c>
      <c r="AW470" s="13" t="s">
        <v>33</v>
      </c>
      <c r="AX470" s="13" t="s">
        <v>72</v>
      </c>
      <c r="AY470" s="209" t="s">
        <v>152</v>
      </c>
    </row>
    <row r="471" spans="2:51" s="14" customFormat="1">
      <c r="B471" s="210"/>
      <c r="C471" s="211"/>
      <c r="D471" s="193" t="s">
        <v>166</v>
      </c>
      <c r="E471" s="212" t="s">
        <v>19</v>
      </c>
      <c r="F471" s="213" t="s">
        <v>1636</v>
      </c>
      <c r="G471" s="211"/>
      <c r="H471" s="214">
        <v>7.2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166</v>
      </c>
      <c r="AU471" s="220" t="s">
        <v>81</v>
      </c>
      <c r="AV471" s="14" t="s">
        <v>81</v>
      </c>
      <c r="AW471" s="14" t="s">
        <v>33</v>
      </c>
      <c r="AX471" s="14" t="s">
        <v>72</v>
      </c>
      <c r="AY471" s="220" t="s">
        <v>152</v>
      </c>
    </row>
    <row r="472" spans="2:51" s="14" customFormat="1">
      <c r="B472" s="210"/>
      <c r="C472" s="211"/>
      <c r="D472" s="193" t="s">
        <v>166</v>
      </c>
      <c r="E472" s="212" t="s">
        <v>19</v>
      </c>
      <c r="F472" s="213" t="s">
        <v>1637</v>
      </c>
      <c r="G472" s="211"/>
      <c r="H472" s="214">
        <v>17.04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166</v>
      </c>
      <c r="AU472" s="220" t="s">
        <v>81</v>
      </c>
      <c r="AV472" s="14" t="s">
        <v>81</v>
      </c>
      <c r="AW472" s="14" t="s">
        <v>33</v>
      </c>
      <c r="AX472" s="14" t="s">
        <v>72</v>
      </c>
      <c r="AY472" s="220" t="s">
        <v>152</v>
      </c>
    </row>
    <row r="473" spans="2:51" s="14" customFormat="1">
      <c r="B473" s="210"/>
      <c r="C473" s="211"/>
      <c r="D473" s="193" t="s">
        <v>166</v>
      </c>
      <c r="E473" s="212" t="s">
        <v>19</v>
      </c>
      <c r="F473" s="213" t="s">
        <v>1638</v>
      </c>
      <c r="G473" s="211"/>
      <c r="H473" s="214">
        <v>3.3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166</v>
      </c>
      <c r="AU473" s="220" t="s">
        <v>81</v>
      </c>
      <c r="AV473" s="14" t="s">
        <v>81</v>
      </c>
      <c r="AW473" s="14" t="s">
        <v>33</v>
      </c>
      <c r="AX473" s="14" t="s">
        <v>72</v>
      </c>
      <c r="AY473" s="220" t="s">
        <v>152</v>
      </c>
    </row>
    <row r="474" spans="2:51" s="14" customFormat="1">
      <c r="B474" s="210"/>
      <c r="C474" s="211"/>
      <c r="D474" s="193" t="s">
        <v>166</v>
      </c>
      <c r="E474" s="212" t="s">
        <v>19</v>
      </c>
      <c r="F474" s="213" t="s">
        <v>1639</v>
      </c>
      <c r="G474" s="211"/>
      <c r="H474" s="214">
        <v>4.08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166</v>
      </c>
      <c r="AU474" s="220" t="s">
        <v>81</v>
      </c>
      <c r="AV474" s="14" t="s">
        <v>81</v>
      </c>
      <c r="AW474" s="14" t="s">
        <v>33</v>
      </c>
      <c r="AX474" s="14" t="s">
        <v>72</v>
      </c>
      <c r="AY474" s="220" t="s">
        <v>152</v>
      </c>
    </row>
    <row r="475" spans="2:51" s="14" customFormat="1">
      <c r="B475" s="210"/>
      <c r="C475" s="211"/>
      <c r="D475" s="193" t="s">
        <v>166</v>
      </c>
      <c r="E475" s="212" t="s">
        <v>19</v>
      </c>
      <c r="F475" s="213" t="s">
        <v>1640</v>
      </c>
      <c r="G475" s="211"/>
      <c r="H475" s="214">
        <v>10.74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166</v>
      </c>
      <c r="AU475" s="220" t="s">
        <v>81</v>
      </c>
      <c r="AV475" s="14" t="s">
        <v>81</v>
      </c>
      <c r="AW475" s="14" t="s">
        <v>33</v>
      </c>
      <c r="AX475" s="14" t="s">
        <v>72</v>
      </c>
      <c r="AY475" s="220" t="s">
        <v>152</v>
      </c>
    </row>
    <row r="476" spans="2:51" s="14" customFormat="1">
      <c r="B476" s="210"/>
      <c r="C476" s="211"/>
      <c r="D476" s="193" t="s">
        <v>166</v>
      </c>
      <c r="E476" s="212" t="s">
        <v>19</v>
      </c>
      <c r="F476" s="213" t="s">
        <v>1641</v>
      </c>
      <c r="G476" s="211"/>
      <c r="H476" s="214">
        <v>3.58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166</v>
      </c>
      <c r="AU476" s="220" t="s">
        <v>81</v>
      </c>
      <c r="AV476" s="14" t="s">
        <v>81</v>
      </c>
      <c r="AW476" s="14" t="s">
        <v>33</v>
      </c>
      <c r="AX476" s="14" t="s">
        <v>72</v>
      </c>
      <c r="AY476" s="220" t="s">
        <v>152</v>
      </c>
    </row>
    <row r="477" spans="2:51" s="14" customFormat="1">
      <c r="B477" s="210"/>
      <c r="C477" s="211"/>
      <c r="D477" s="193" t="s">
        <v>166</v>
      </c>
      <c r="E477" s="212" t="s">
        <v>19</v>
      </c>
      <c r="F477" s="213" t="s">
        <v>1642</v>
      </c>
      <c r="G477" s="211"/>
      <c r="H477" s="214">
        <v>5.55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166</v>
      </c>
      <c r="AU477" s="220" t="s">
        <v>81</v>
      </c>
      <c r="AV477" s="14" t="s">
        <v>81</v>
      </c>
      <c r="AW477" s="14" t="s">
        <v>33</v>
      </c>
      <c r="AX477" s="14" t="s">
        <v>72</v>
      </c>
      <c r="AY477" s="220" t="s">
        <v>152</v>
      </c>
    </row>
    <row r="478" spans="2:51" s="16" customFormat="1">
      <c r="B478" s="233"/>
      <c r="C478" s="234"/>
      <c r="D478" s="193" t="s">
        <v>166</v>
      </c>
      <c r="E478" s="235" t="s">
        <v>19</v>
      </c>
      <c r="F478" s="236" t="s">
        <v>377</v>
      </c>
      <c r="G478" s="234"/>
      <c r="H478" s="237">
        <v>51.49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AT478" s="243" t="s">
        <v>166</v>
      </c>
      <c r="AU478" s="243" t="s">
        <v>81</v>
      </c>
      <c r="AV478" s="16" t="s">
        <v>153</v>
      </c>
      <c r="AW478" s="16" t="s">
        <v>33</v>
      </c>
      <c r="AX478" s="16" t="s">
        <v>72</v>
      </c>
      <c r="AY478" s="243" t="s">
        <v>152</v>
      </c>
    </row>
    <row r="479" spans="2:51" s="13" customFormat="1">
      <c r="B479" s="200"/>
      <c r="C479" s="201"/>
      <c r="D479" s="193" t="s">
        <v>166</v>
      </c>
      <c r="E479" s="202" t="s">
        <v>19</v>
      </c>
      <c r="F479" s="203" t="s">
        <v>167</v>
      </c>
      <c r="G479" s="201"/>
      <c r="H479" s="202" t="s">
        <v>19</v>
      </c>
      <c r="I479" s="204"/>
      <c r="J479" s="201"/>
      <c r="K479" s="201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166</v>
      </c>
      <c r="AU479" s="209" t="s">
        <v>81</v>
      </c>
      <c r="AV479" s="13" t="s">
        <v>79</v>
      </c>
      <c r="AW479" s="13" t="s">
        <v>33</v>
      </c>
      <c r="AX479" s="13" t="s">
        <v>72</v>
      </c>
      <c r="AY479" s="209" t="s">
        <v>152</v>
      </c>
    </row>
    <row r="480" spans="2:51" s="14" customFormat="1">
      <c r="B480" s="210"/>
      <c r="C480" s="211"/>
      <c r="D480" s="193" t="s">
        <v>166</v>
      </c>
      <c r="E480" s="212" t="s">
        <v>19</v>
      </c>
      <c r="F480" s="213" t="s">
        <v>1643</v>
      </c>
      <c r="G480" s="211"/>
      <c r="H480" s="214">
        <v>3.6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166</v>
      </c>
      <c r="AU480" s="220" t="s">
        <v>81</v>
      </c>
      <c r="AV480" s="14" t="s">
        <v>81</v>
      </c>
      <c r="AW480" s="14" t="s">
        <v>33</v>
      </c>
      <c r="AX480" s="14" t="s">
        <v>72</v>
      </c>
      <c r="AY480" s="220" t="s">
        <v>152</v>
      </c>
    </row>
    <row r="481" spans="2:51" s="14" customFormat="1">
      <c r="B481" s="210"/>
      <c r="C481" s="211"/>
      <c r="D481" s="193" t="s">
        <v>166</v>
      </c>
      <c r="E481" s="212" t="s">
        <v>19</v>
      </c>
      <c r="F481" s="213" t="s">
        <v>1644</v>
      </c>
      <c r="G481" s="211"/>
      <c r="H481" s="214">
        <v>2.4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166</v>
      </c>
      <c r="AU481" s="220" t="s">
        <v>81</v>
      </c>
      <c r="AV481" s="14" t="s">
        <v>81</v>
      </c>
      <c r="AW481" s="14" t="s">
        <v>33</v>
      </c>
      <c r="AX481" s="14" t="s">
        <v>72</v>
      </c>
      <c r="AY481" s="220" t="s">
        <v>152</v>
      </c>
    </row>
    <row r="482" spans="2:51" s="14" customFormat="1">
      <c r="B482" s="210"/>
      <c r="C482" s="211"/>
      <c r="D482" s="193" t="s">
        <v>166</v>
      </c>
      <c r="E482" s="212" t="s">
        <v>19</v>
      </c>
      <c r="F482" s="213" t="s">
        <v>1645</v>
      </c>
      <c r="G482" s="211"/>
      <c r="H482" s="214">
        <v>2.84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166</v>
      </c>
      <c r="AU482" s="220" t="s">
        <v>81</v>
      </c>
      <c r="AV482" s="14" t="s">
        <v>81</v>
      </c>
      <c r="AW482" s="14" t="s">
        <v>33</v>
      </c>
      <c r="AX482" s="14" t="s">
        <v>72</v>
      </c>
      <c r="AY482" s="220" t="s">
        <v>152</v>
      </c>
    </row>
    <row r="483" spans="2:51" s="14" customFormat="1">
      <c r="B483" s="210"/>
      <c r="C483" s="211"/>
      <c r="D483" s="193" t="s">
        <v>166</v>
      </c>
      <c r="E483" s="212" t="s">
        <v>19</v>
      </c>
      <c r="F483" s="213" t="s">
        <v>1629</v>
      </c>
      <c r="G483" s="211"/>
      <c r="H483" s="214">
        <v>12.78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166</v>
      </c>
      <c r="AU483" s="220" t="s">
        <v>81</v>
      </c>
      <c r="AV483" s="14" t="s">
        <v>81</v>
      </c>
      <c r="AW483" s="14" t="s">
        <v>33</v>
      </c>
      <c r="AX483" s="14" t="s">
        <v>72</v>
      </c>
      <c r="AY483" s="220" t="s">
        <v>152</v>
      </c>
    </row>
    <row r="484" spans="2:51" s="14" customFormat="1">
      <c r="B484" s="210"/>
      <c r="C484" s="211"/>
      <c r="D484" s="193" t="s">
        <v>166</v>
      </c>
      <c r="E484" s="212" t="s">
        <v>19</v>
      </c>
      <c r="F484" s="213" t="s">
        <v>1646</v>
      </c>
      <c r="G484" s="211"/>
      <c r="H484" s="214">
        <v>12.24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166</v>
      </c>
      <c r="AU484" s="220" t="s">
        <v>81</v>
      </c>
      <c r="AV484" s="14" t="s">
        <v>81</v>
      </c>
      <c r="AW484" s="14" t="s">
        <v>33</v>
      </c>
      <c r="AX484" s="14" t="s">
        <v>72</v>
      </c>
      <c r="AY484" s="220" t="s">
        <v>152</v>
      </c>
    </row>
    <row r="485" spans="2:51" s="14" customFormat="1">
      <c r="B485" s="210"/>
      <c r="C485" s="211"/>
      <c r="D485" s="193" t="s">
        <v>166</v>
      </c>
      <c r="E485" s="212" t="s">
        <v>19</v>
      </c>
      <c r="F485" s="213" t="s">
        <v>1647</v>
      </c>
      <c r="G485" s="211"/>
      <c r="H485" s="214">
        <v>18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166</v>
      </c>
      <c r="AU485" s="220" t="s">
        <v>81</v>
      </c>
      <c r="AV485" s="14" t="s">
        <v>81</v>
      </c>
      <c r="AW485" s="14" t="s">
        <v>33</v>
      </c>
      <c r="AX485" s="14" t="s">
        <v>72</v>
      </c>
      <c r="AY485" s="220" t="s">
        <v>152</v>
      </c>
    </row>
    <row r="486" spans="2:51" s="14" customFormat="1">
      <c r="B486" s="210"/>
      <c r="C486" s="211"/>
      <c r="D486" s="193" t="s">
        <v>166</v>
      </c>
      <c r="E486" s="212" t="s">
        <v>19</v>
      </c>
      <c r="F486" s="213" t="s">
        <v>1648</v>
      </c>
      <c r="G486" s="211"/>
      <c r="H486" s="214">
        <v>42.96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166</v>
      </c>
      <c r="AU486" s="220" t="s">
        <v>81</v>
      </c>
      <c r="AV486" s="14" t="s">
        <v>81</v>
      </c>
      <c r="AW486" s="14" t="s">
        <v>33</v>
      </c>
      <c r="AX486" s="14" t="s">
        <v>72</v>
      </c>
      <c r="AY486" s="220" t="s">
        <v>152</v>
      </c>
    </row>
    <row r="487" spans="2:51" s="14" customFormat="1">
      <c r="B487" s="210"/>
      <c r="C487" s="211"/>
      <c r="D487" s="193" t="s">
        <v>166</v>
      </c>
      <c r="E487" s="212" t="s">
        <v>19</v>
      </c>
      <c r="F487" s="213" t="s">
        <v>1649</v>
      </c>
      <c r="G487" s="211"/>
      <c r="H487" s="214">
        <v>11.1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166</v>
      </c>
      <c r="AU487" s="220" t="s">
        <v>81</v>
      </c>
      <c r="AV487" s="14" t="s">
        <v>81</v>
      </c>
      <c r="AW487" s="14" t="s">
        <v>33</v>
      </c>
      <c r="AX487" s="14" t="s">
        <v>72</v>
      </c>
      <c r="AY487" s="220" t="s">
        <v>152</v>
      </c>
    </row>
    <row r="488" spans="2:51" s="16" customFormat="1">
      <c r="B488" s="233"/>
      <c r="C488" s="234"/>
      <c r="D488" s="193" t="s">
        <v>166</v>
      </c>
      <c r="E488" s="235" t="s">
        <v>19</v>
      </c>
      <c r="F488" s="236" t="s">
        <v>377</v>
      </c>
      <c r="G488" s="234"/>
      <c r="H488" s="237">
        <v>105.92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AT488" s="243" t="s">
        <v>166</v>
      </c>
      <c r="AU488" s="243" t="s">
        <v>81</v>
      </c>
      <c r="AV488" s="16" t="s">
        <v>153</v>
      </c>
      <c r="AW488" s="16" t="s">
        <v>33</v>
      </c>
      <c r="AX488" s="16" t="s">
        <v>72</v>
      </c>
      <c r="AY488" s="243" t="s">
        <v>152</v>
      </c>
    </row>
    <row r="489" spans="2:51" s="13" customFormat="1">
      <c r="B489" s="200"/>
      <c r="C489" s="201"/>
      <c r="D489" s="193" t="s">
        <v>166</v>
      </c>
      <c r="E489" s="202" t="s">
        <v>19</v>
      </c>
      <c r="F489" s="203" t="s">
        <v>171</v>
      </c>
      <c r="G489" s="201"/>
      <c r="H489" s="202" t="s">
        <v>19</v>
      </c>
      <c r="I489" s="204"/>
      <c r="J489" s="201"/>
      <c r="K489" s="201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166</v>
      </c>
      <c r="AU489" s="209" t="s">
        <v>81</v>
      </c>
      <c r="AV489" s="13" t="s">
        <v>79</v>
      </c>
      <c r="AW489" s="13" t="s">
        <v>33</v>
      </c>
      <c r="AX489" s="13" t="s">
        <v>72</v>
      </c>
      <c r="AY489" s="209" t="s">
        <v>152</v>
      </c>
    </row>
    <row r="490" spans="2:51" s="14" customFormat="1">
      <c r="B490" s="210"/>
      <c r="C490" s="211"/>
      <c r="D490" s="193" t="s">
        <v>166</v>
      </c>
      <c r="E490" s="212" t="s">
        <v>19</v>
      </c>
      <c r="F490" s="213" t="s">
        <v>1650</v>
      </c>
      <c r="G490" s="211"/>
      <c r="H490" s="214">
        <v>2.4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166</v>
      </c>
      <c r="AU490" s="220" t="s">
        <v>81</v>
      </c>
      <c r="AV490" s="14" t="s">
        <v>81</v>
      </c>
      <c r="AW490" s="14" t="s">
        <v>33</v>
      </c>
      <c r="AX490" s="14" t="s">
        <v>72</v>
      </c>
      <c r="AY490" s="220" t="s">
        <v>152</v>
      </c>
    </row>
    <row r="491" spans="2:51" s="14" customFormat="1">
      <c r="B491" s="210"/>
      <c r="C491" s="211"/>
      <c r="D491" s="193" t="s">
        <v>166</v>
      </c>
      <c r="E491" s="212" t="s">
        <v>19</v>
      </c>
      <c r="F491" s="213" t="s">
        <v>1633</v>
      </c>
      <c r="G491" s="211"/>
      <c r="H491" s="214">
        <v>1.4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166</v>
      </c>
      <c r="AU491" s="220" t="s">
        <v>81</v>
      </c>
      <c r="AV491" s="14" t="s">
        <v>81</v>
      </c>
      <c r="AW491" s="14" t="s">
        <v>33</v>
      </c>
      <c r="AX491" s="14" t="s">
        <v>72</v>
      </c>
      <c r="AY491" s="220" t="s">
        <v>152</v>
      </c>
    </row>
    <row r="492" spans="2:51" s="14" customFormat="1">
      <c r="B492" s="210"/>
      <c r="C492" s="211"/>
      <c r="D492" s="193" t="s">
        <v>166</v>
      </c>
      <c r="E492" s="212" t="s">
        <v>19</v>
      </c>
      <c r="F492" s="213" t="s">
        <v>1651</v>
      </c>
      <c r="G492" s="211"/>
      <c r="H492" s="214">
        <v>5.68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166</v>
      </c>
      <c r="AU492" s="220" t="s">
        <v>81</v>
      </c>
      <c r="AV492" s="14" t="s">
        <v>81</v>
      </c>
      <c r="AW492" s="14" t="s">
        <v>33</v>
      </c>
      <c r="AX492" s="14" t="s">
        <v>72</v>
      </c>
      <c r="AY492" s="220" t="s">
        <v>152</v>
      </c>
    </row>
    <row r="493" spans="2:51" s="14" customFormat="1">
      <c r="B493" s="210"/>
      <c r="C493" s="211"/>
      <c r="D493" s="193" t="s">
        <v>166</v>
      </c>
      <c r="E493" s="212" t="s">
        <v>19</v>
      </c>
      <c r="F493" s="213" t="s">
        <v>1652</v>
      </c>
      <c r="G493" s="211"/>
      <c r="H493" s="214">
        <v>12.78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166</v>
      </c>
      <c r="AU493" s="220" t="s">
        <v>81</v>
      </c>
      <c r="AV493" s="14" t="s">
        <v>81</v>
      </c>
      <c r="AW493" s="14" t="s">
        <v>33</v>
      </c>
      <c r="AX493" s="14" t="s">
        <v>72</v>
      </c>
      <c r="AY493" s="220" t="s">
        <v>152</v>
      </c>
    </row>
    <row r="494" spans="2:51" s="14" customFormat="1">
      <c r="B494" s="210"/>
      <c r="C494" s="211"/>
      <c r="D494" s="193" t="s">
        <v>166</v>
      </c>
      <c r="E494" s="212" t="s">
        <v>19</v>
      </c>
      <c r="F494" s="213" t="s">
        <v>1653</v>
      </c>
      <c r="G494" s="211"/>
      <c r="H494" s="214">
        <v>8.16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166</v>
      </c>
      <c r="AU494" s="220" t="s">
        <v>81</v>
      </c>
      <c r="AV494" s="14" t="s">
        <v>81</v>
      </c>
      <c r="AW494" s="14" t="s">
        <v>33</v>
      </c>
      <c r="AX494" s="14" t="s">
        <v>72</v>
      </c>
      <c r="AY494" s="220" t="s">
        <v>152</v>
      </c>
    </row>
    <row r="495" spans="2:51" s="14" customFormat="1">
      <c r="B495" s="210"/>
      <c r="C495" s="211"/>
      <c r="D495" s="193" t="s">
        <v>166</v>
      </c>
      <c r="E495" s="212" t="s">
        <v>19</v>
      </c>
      <c r="F495" s="213" t="s">
        <v>1654</v>
      </c>
      <c r="G495" s="211"/>
      <c r="H495" s="214">
        <v>9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166</v>
      </c>
      <c r="AU495" s="220" t="s">
        <v>81</v>
      </c>
      <c r="AV495" s="14" t="s">
        <v>81</v>
      </c>
      <c r="AW495" s="14" t="s">
        <v>33</v>
      </c>
      <c r="AX495" s="14" t="s">
        <v>72</v>
      </c>
      <c r="AY495" s="220" t="s">
        <v>152</v>
      </c>
    </row>
    <row r="496" spans="2:51" s="14" customFormat="1">
      <c r="B496" s="210"/>
      <c r="C496" s="211"/>
      <c r="D496" s="193" t="s">
        <v>166</v>
      </c>
      <c r="E496" s="212" t="s">
        <v>19</v>
      </c>
      <c r="F496" s="213" t="s">
        <v>1655</v>
      </c>
      <c r="G496" s="211"/>
      <c r="H496" s="214">
        <v>48.33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166</v>
      </c>
      <c r="AU496" s="220" t="s">
        <v>81</v>
      </c>
      <c r="AV496" s="14" t="s">
        <v>81</v>
      </c>
      <c r="AW496" s="14" t="s">
        <v>33</v>
      </c>
      <c r="AX496" s="14" t="s">
        <v>72</v>
      </c>
      <c r="AY496" s="220" t="s">
        <v>152</v>
      </c>
    </row>
    <row r="497" spans="1:65" s="14" customFormat="1">
      <c r="B497" s="210"/>
      <c r="C497" s="211"/>
      <c r="D497" s="193" t="s">
        <v>166</v>
      </c>
      <c r="E497" s="212" t="s">
        <v>19</v>
      </c>
      <c r="F497" s="213" t="s">
        <v>1656</v>
      </c>
      <c r="G497" s="211"/>
      <c r="H497" s="214">
        <v>16.649999999999999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166</v>
      </c>
      <c r="AU497" s="220" t="s">
        <v>81</v>
      </c>
      <c r="AV497" s="14" t="s">
        <v>81</v>
      </c>
      <c r="AW497" s="14" t="s">
        <v>33</v>
      </c>
      <c r="AX497" s="14" t="s">
        <v>72</v>
      </c>
      <c r="AY497" s="220" t="s">
        <v>152</v>
      </c>
    </row>
    <row r="498" spans="1:65" s="16" customFormat="1">
      <c r="B498" s="233"/>
      <c r="C498" s="234"/>
      <c r="D498" s="193" t="s">
        <v>166</v>
      </c>
      <c r="E498" s="235" t="s">
        <v>19</v>
      </c>
      <c r="F498" s="236" t="s">
        <v>377</v>
      </c>
      <c r="G498" s="234"/>
      <c r="H498" s="237">
        <v>104.4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AT498" s="243" t="s">
        <v>166</v>
      </c>
      <c r="AU498" s="243" t="s">
        <v>81</v>
      </c>
      <c r="AV498" s="16" t="s">
        <v>153</v>
      </c>
      <c r="AW498" s="16" t="s">
        <v>33</v>
      </c>
      <c r="AX498" s="16" t="s">
        <v>72</v>
      </c>
      <c r="AY498" s="243" t="s">
        <v>152</v>
      </c>
    </row>
    <row r="499" spans="1:65" s="15" customFormat="1">
      <c r="B499" s="221"/>
      <c r="C499" s="222"/>
      <c r="D499" s="193" t="s">
        <v>166</v>
      </c>
      <c r="E499" s="223" t="s">
        <v>19</v>
      </c>
      <c r="F499" s="224" t="s">
        <v>175</v>
      </c>
      <c r="G499" s="222"/>
      <c r="H499" s="225">
        <v>312.63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166</v>
      </c>
      <c r="AU499" s="231" t="s">
        <v>81</v>
      </c>
      <c r="AV499" s="15" t="s">
        <v>160</v>
      </c>
      <c r="AW499" s="15" t="s">
        <v>33</v>
      </c>
      <c r="AX499" s="15" t="s">
        <v>79</v>
      </c>
      <c r="AY499" s="231" t="s">
        <v>152</v>
      </c>
    </row>
    <row r="500" spans="1:65" s="2" customFormat="1" ht="24.2" customHeight="1">
      <c r="A500" s="36"/>
      <c r="B500" s="37"/>
      <c r="C500" s="180" t="s">
        <v>7</v>
      </c>
      <c r="D500" s="180" t="s">
        <v>155</v>
      </c>
      <c r="E500" s="181" t="s">
        <v>1052</v>
      </c>
      <c r="F500" s="182" t="s">
        <v>1053</v>
      </c>
      <c r="G500" s="183" t="s">
        <v>239</v>
      </c>
      <c r="H500" s="184">
        <v>60.28</v>
      </c>
      <c r="I500" s="185"/>
      <c r="J500" s="186">
        <f>ROUND(I500*H500,2)</f>
        <v>0</v>
      </c>
      <c r="K500" s="182" t="s">
        <v>159</v>
      </c>
      <c r="L500" s="41"/>
      <c r="M500" s="187" t="s">
        <v>19</v>
      </c>
      <c r="N500" s="188" t="s">
        <v>43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6.5000000000000002E-2</v>
      </c>
      <c r="T500" s="190">
        <f>S500*H500</f>
        <v>3.9182000000000001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160</v>
      </c>
      <c r="AT500" s="191" t="s">
        <v>155</v>
      </c>
      <c r="AU500" s="191" t="s">
        <v>81</v>
      </c>
      <c r="AY500" s="19" t="s">
        <v>152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79</v>
      </c>
      <c r="BK500" s="192">
        <f>ROUND(I500*H500,2)</f>
        <v>0</v>
      </c>
      <c r="BL500" s="19" t="s">
        <v>160</v>
      </c>
      <c r="BM500" s="191" t="s">
        <v>1657</v>
      </c>
    </row>
    <row r="501" spans="1:65" s="2" customFormat="1" ht="29.25">
      <c r="A501" s="36"/>
      <c r="B501" s="37"/>
      <c r="C501" s="38"/>
      <c r="D501" s="193" t="s">
        <v>162</v>
      </c>
      <c r="E501" s="38"/>
      <c r="F501" s="194" t="s">
        <v>1055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162</v>
      </c>
      <c r="AU501" s="19" t="s">
        <v>81</v>
      </c>
    </row>
    <row r="502" spans="1:65" s="2" customFormat="1">
      <c r="A502" s="36"/>
      <c r="B502" s="37"/>
      <c r="C502" s="38"/>
      <c r="D502" s="198" t="s">
        <v>164</v>
      </c>
      <c r="E502" s="38"/>
      <c r="F502" s="199" t="s">
        <v>1056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164</v>
      </c>
      <c r="AU502" s="19" t="s">
        <v>81</v>
      </c>
    </row>
    <row r="503" spans="1:65" s="13" customFormat="1">
      <c r="B503" s="200"/>
      <c r="C503" s="201"/>
      <c r="D503" s="193" t="s">
        <v>166</v>
      </c>
      <c r="E503" s="202" t="s">
        <v>19</v>
      </c>
      <c r="F503" s="203" t="s">
        <v>215</v>
      </c>
      <c r="G503" s="201"/>
      <c r="H503" s="202" t="s">
        <v>19</v>
      </c>
      <c r="I503" s="204"/>
      <c r="J503" s="201"/>
      <c r="K503" s="201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166</v>
      </c>
      <c r="AU503" s="209" t="s">
        <v>81</v>
      </c>
      <c r="AV503" s="13" t="s">
        <v>79</v>
      </c>
      <c r="AW503" s="13" t="s">
        <v>33</v>
      </c>
      <c r="AX503" s="13" t="s">
        <v>72</v>
      </c>
      <c r="AY503" s="209" t="s">
        <v>152</v>
      </c>
    </row>
    <row r="504" spans="1:65" s="14" customFormat="1">
      <c r="B504" s="210"/>
      <c r="C504" s="211"/>
      <c r="D504" s="193" t="s">
        <v>166</v>
      </c>
      <c r="E504" s="212" t="s">
        <v>19</v>
      </c>
      <c r="F504" s="213" t="s">
        <v>1658</v>
      </c>
      <c r="G504" s="211"/>
      <c r="H504" s="214">
        <v>15.12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166</v>
      </c>
      <c r="AU504" s="220" t="s">
        <v>81</v>
      </c>
      <c r="AV504" s="14" t="s">
        <v>81</v>
      </c>
      <c r="AW504" s="14" t="s">
        <v>33</v>
      </c>
      <c r="AX504" s="14" t="s">
        <v>72</v>
      </c>
      <c r="AY504" s="220" t="s">
        <v>152</v>
      </c>
    </row>
    <row r="505" spans="1:65" s="13" customFormat="1">
      <c r="B505" s="200"/>
      <c r="C505" s="201"/>
      <c r="D505" s="193" t="s">
        <v>166</v>
      </c>
      <c r="E505" s="202" t="s">
        <v>19</v>
      </c>
      <c r="F505" s="203" t="s">
        <v>181</v>
      </c>
      <c r="G505" s="201"/>
      <c r="H505" s="202" t="s">
        <v>19</v>
      </c>
      <c r="I505" s="204"/>
      <c r="J505" s="201"/>
      <c r="K505" s="201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166</v>
      </c>
      <c r="AU505" s="209" t="s">
        <v>81</v>
      </c>
      <c r="AV505" s="13" t="s">
        <v>79</v>
      </c>
      <c r="AW505" s="13" t="s">
        <v>33</v>
      </c>
      <c r="AX505" s="13" t="s">
        <v>72</v>
      </c>
      <c r="AY505" s="209" t="s">
        <v>152</v>
      </c>
    </row>
    <row r="506" spans="1:65" s="14" customFormat="1">
      <c r="B506" s="210"/>
      <c r="C506" s="211"/>
      <c r="D506" s="193" t="s">
        <v>166</v>
      </c>
      <c r="E506" s="212" t="s">
        <v>19</v>
      </c>
      <c r="F506" s="213" t="s">
        <v>1659</v>
      </c>
      <c r="G506" s="211"/>
      <c r="H506" s="214">
        <v>5.0599999999999996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166</v>
      </c>
      <c r="AU506" s="220" t="s">
        <v>81</v>
      </c>
      <c r="AV506" s="14" t="s">
        <v>81</v>
      </c>
      <c r="AW506" s="14" t="s">
        <v>33</v>
      </c>
      <c r="AX506" s="14" t="s">
        <v>72</v>
      </c>
      <c r="AY506" s="220" t="s">
        <v>152</v>
      </c>
    </row>
    <row r="507" spans="1:65" s="13" customFormat="1">
      <c r="B507" s="200"/>
      <c r="C507" s="201"/>
      <c r="D507" s="193" t="s">
        <v>166</v>
      </c>
      <c r="E507" s="202" t="s">
        <v>19</v>
      </c>
      <c r="F507" s="203" t="s">
        <v>186</v>
      </c>
      <c r="G507" s="201"/>
      <c r="H507" s="202" t="s">
        <v>19</v>
      </c>
      <c r="I507" s="204"/>
      <c r="J507" s="201"/>
      <c r="K507" s="201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166</v>
      </c>
      <c r="AU507" s="209" t="s">
        <v>81</v>
      </c>
      <c r="AV507" s="13" t="s">
        <v>79</v>
      </c>
      <c r="AW507" s="13" t="s">
        <v>33</v>
      </c>
      <c r="AX507" s="13" t="s">
        <v>72</v>
      </c>
      <c r="AY507" s="209" t="s">
        <v>152</v>
      </c>
    </row>
    <row r="508" spans="1:65" s="14" customFormat="1">
      <c r="B508" s="210"/>
      <c r="C508" s="211"/>
      <c r="D508" s="193" t="s">
        <v>166</v>
      </c>
      <c r="E508" s="212" t="s">
        <v>19</v>
      </c>
      <c r="F508" s="213" t="s">
        <v>1047</v>
      </c>
      <c r="G508" s="211"/>
      <c r="H508" s="214">
        <v>5.0599999999999996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166</v>
      </c>
      <c r="AU508" s="220" t="s">
        <v>81</v>
      </c>
      <c r="AV508" s="14" t="s">
        <v>81</v>
      </c>
      <c r="AW508" s="14" t="s">
        <v>33</v>
      </c>
      <c r="AX508" s="14" t="s">
        <v>72</v>
      </c>
      <c r="AY508" s="220" t="s">
        <v>152</v>
      </c>
    </row>
    <row r="509" spans="1:65" s="13" customFormat="1">
      <c r="B509" s="200"/>
      <c r="C509" s="201"/>
      <c r="D509" s="193" t="s">
        <v>166</v>
      </c>
      <c r="E509" s="202" t="s">
        <v>19</v>
      </c>
      <c r="F509" s="203" t="s">
        <v>167</v>
      </c>
      <c r="G509" s="201"/>
      <c r="H509" s="202" t="s">
        <v>19</v>
      </c>
      <c r="I509" s="204"/>
      <c r="J509" s="201"/>
      <c r="K509" s="201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166</v>
      </c>
      <c r="AU509" s="209" t="s">
        <v>81</v>
      </c>
      <c r="AV509" s="13" t="s">
        <v>79</v>
      </c>
      <c r="AW509" s="13" t="s">
        <v>33</v>
      </c>
      <c r="AX509" s="13" t="s">
        <v>72</v>
      </c>
      <c r="AY509" s="209" t="s">
        <v>152</v>
      </c>
    </row>
    <row r="510" spans="1:65" s="14" customFormat="1">
      <c r="B510" s="210"/>
      <c r="C510" s="211"/>
      <c r="D510" s="193" t="s">
        <v>166</v>
      </c>
      <c r="E510" s="212" t="s">
        <v>19</v>
      </c>
      <c r="F510" s="213" t="s">
        <v>1660</v>
      </c>
      <c r="G510" s="211"/>
      <c r="H510" s="214">
        <v>7.56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166</v>
      </c>
      <c r="AU510" s="220" t="s">
        <v>81</v>
      </c>
      <c r="AV510" s="14" t="s">
        <v>81</v>
      </c>
      <c r="AW510" s="14" t="s">
        <v>33</v>
      </c>
      <c r="AX510" s="14" t="s">
        <v>72</v>
      </c>
      <c r="AY510" s="220" t="s">
        <v>152</v>
      </c>
    </row>
    <row r="511" spans="1:65" s="14" customFormat="1">
      <c r="B511" s="210"/>
      <c r="C511" s="211"/>
      <c r="D511" s="193" t="s">
        <v>166</v>
      </c>
      <c r="E511" s="212" t="s">
        <v>19</v>
      </c>
      <c r="F511" s="213" t="s">
        <v>1661</v>
      </c>
      <c r="G511" s="211"/>
      <c r="H511" s="214">
        <v>6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166</v>
      </c>
      <c r="AU511" s="220" t="s">
        <v>81</v>
      </c>
      <c r="AV511" s="14" t="s">
        <v>81</v>
      </c>
      <c r="AW511" s="14" t="s">
        <v>33</v>
      </c>
      <c r="AX511" s="14" t="s">
        <v>72</v>
      </c>
      <c r="AY511" s="220" t="s">
        <v>152</v>
      </c>
    </row>
    <row r="512" spans="1:65" s="14" customFormat="1">
      <c r="B512" s="210"/>
      <c r="C512" s="211"/>
      <c r="D512" s="193" t="s">
        <v>166</v>
      </c>
      <c r="E512" s="212" t="s">
        <v>19</v>
      </c>
      <c r="F512" s="213" t="s">
        <v>1047</v>
      </c>
      <c r="G512" s="211"/>
      <c r="H512" s="214">
        <v>5.0599999999999996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166</v>
      </c>
      <c r="AU512" s="220" t="s">
        <v>81</v>
      </c>
      <c r="AV512" s="14" t="s">
        <v>81</v>
      </c>
      <c r="AW512" s="14" t="s">
        <v>33</v>
      </c>
      <c r="AX512" s="14" t="s">
        <v>72</v>
      </c>
      <c r="AY512" s="220" t="s">
        <v>152</v>
      </c>
    </row>
    <row r="513" spans="1:65" s="13" customFormat="1">
      <c r="B513" s="200"/>
      <c r="C513" s="201"/>
      <c r="D513" s="193" t="s">
        <v>166</v>
      </c>
      <c r="E513" s="202" t="s">
        <v>19</v>
      </c>
      <c r="F513" s="203" t="s">
        <v>171</v>
      </c>
      <c r="G513" s="201"/>
      <c r="H513" s="202" t="s">
        <v>19</v>
      </c>
      <c r="I513" s="204"/>
      <c r="J513" s="201"/>
      <c r="K513" s="201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166</v>
      </c>
      <c r="AU513" s="209" t="s">
        <v>81</v>
      </c>
      <c r="AV513" s="13" t="s">
        <v>79</v>
      </c>
      <c r="AW513" s="13" t="s">
        <v>33</v>
      </c>
      <c r="AX513" s="13" t="s">
        <v>72</v>
      </c>
      <c r="AY513" s="209" t="s">
        <v>152</v>
      </c>
    </row>
    <row r="514" spans="1:65" s="14" customFormat="1">
      <c r="B514" s="210"/>
      <c r="C514" s="211"/>
      <c r="D514" s="193" t="s">
        <v>166</v>
      </c>
      <c r="E514" s="212" t="s">
        <v>19</v>
      </c>
      <c r="F514" s="213" t="s">
        <v>1662</v>
      </c>
      <c r="G514" s="211"/>
      <c r="H514" s="214">
        <v>7.56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166</v>
      </c>
      <c r="AU514" s="220" t="s">
        <v>81</v>
      </c>
      <c r="AV514" s="14" t="s">
        <v>81</v>
      </c>
      <c r="AW514" s="14" t="s">
        <v>33</v>
      </c>
      <c r="AX514" s="14" t="s">
        <v>72</v>
      </c>
      <c r="AY514" s="220" t="s">
        <v>152</v>
      </c>
    </row>
    <row r="515" spans="1:65" s="14" customFormat="1">
      <c r="B515" s="210"/>
      <c r="C515" s="211"/>
      <c r="D515" s="193" t="s">
        <v>166</v>
      </c>
      <c r="E515" s="212" t="s">
        <v>19</v>
      </c>
      <c r="F515" s="213" t="s">
        <v>1663</v>
      </c>
      <c r="G515" s="211"/>
      <c r="H515" s="214">
        <v>5.0599999999999996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166</v>
      </c>
      <c r="AU515" s="220" t="s">
        <v>81</v>
      </c>
      <c r="AV515" s="14" t="s">
        <v>81</v>
      </c>
      <c r="AW515" s="14" t="s">
        <v>33</v>
      </c>
      <c r="AX515" s="14" t="s">
        <v>72</v>
      </c>
      <c r="AY515" s="220" t="s">
        <v>152</v>
      </c>
    </row>
    <row r="516" spans="1:65" s="13" customFormat="1">
      <c r="B516" s="200"/>
      <c r="C516" s="201"/>
      <c r="D516" s="193" t="s">
        <v>166</v>
      </c>
      <c r="E516" s="202" t="s">
        <v>19</v>
      </c>
      <c r="F516" s="203" t="s">
        <v>801</v>
      </c>
      <c r="G516" s="201"/>
      <c r="H516" s="202" t="s">
        <v>19</v>
      </c>
      <c r="I516" s="204"/>
      <c r="J516" s="201"/>
      <c r="K516" s="201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166</v>
      </c>
      <c r="AU516" s="209" t="s">
        <v>81</v>
      </c>
      <c r="AV516" s="13" t="s">
        <v>79</v>
      </c>
      <c r="AW516" s="13" t="s">
        <v>33</v>
      </c>
      <c r="AX516" s="13" t="s">
        <v>72</v>
      </c>
      <c r="AY516" s="209" t="s">
        <v>152</v>
      </c>
    </row>
    <row r="517" spans="1:65" s="14" customFormat="1">
      <c r="B517" s="210"/>
      <c r="C517" s="211"/>
      <c r="D517" s="193" t="s">
        <v>166</v>
      </c>
      <c r="E517" s="212" t="s">
        <v>19</v>
      </c>
      <c r="F517" s="213" t="s">
        <v>1664</v>
      </c>
      <c r="G517" s="211"/>
      <c r="H517" s="214">
        <v>3.8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166</v>
      </c>
      <c r="AU517" s="220" t="s">
        <v>81</v>
      </c>
      <c r="AV517" s="14" t="s">
        <v>81</v>
      </c>
      <c r="AW517" s="14" t="s">
        <v>33</v>
      </c>
      <c r="AX517" s="14" t="s">
        <v>72</v>
      </c>
      <c r="AY517" s="220" t="s">
        <v>152</v>
      </c>
    </row>
    <row r="518" spans="1:65" s="15" customFormat="1">
      <c r="B518" s="221"/>
      <c r="C518" s="222"/>
      <c r="D518" s="193" t="s">
        <v>166</v>
      </c>
      <c r="E518" s="223" t="s">
        <v>19</v>
      </c>
      <c r="F518" s="224" t="s">
        <v>175</v>
      </c>
      <c r="G518" s="222"/>
      <c r="H518" s="225">
        <v>60.28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166</v>
      </c>
      <c r="AU518" s="231" t="s">
        <v>81</v>
      </c>
      <c r="AV518" s="15" t="s">
        <v>160</v>
      </c>
      <c r="AW518" s="15" t="s">
        <v>33</v>
      </c>
      <c r="AX518" s="15" t="s">
        <v>79</v>
      </c>
      <c r="AY518" s="231" t="s">
        <v>152</v>
      </c>
    </row>
    <row r="519" spans="1:65" s="2" customFormat="1" ht="24.2" customHeight="1">
      <c r="A519" s="36"/>
      <c r="B519" s="37"/>
      <c r="C519" s="180" t="s">
        <v>386</v>
      </c>
      <c r="D519" s="180" t="s">
        <v>155</v>
      </c>
      <c r="E519" s="181" t="s">
        <v>1060</v>
      </c>
      <c r="F519" s="182" t="s">
        <v>1061</v>
      </c>
      <c r="G519" s="183" t="s">
        <v>239</v>
      </c>
      <c r="H519" s="184">
        <v>12.4</v>
      </c>
      <c r="I519" s="185"/>
      <c r="J519" s="186">
        <f>ROUND(I519*H519,2)</f>
        <v>0</v>
      </c>
      <c r="K519" s="182" t="s">
        <v>159</v>
      </c>
      <c r="L519" s="41"/>
      <c r="M519" s="187" t="s">
        <v>19</v>
      </c>
      <c r="N519" s="188" t="s">
        <v>43</v>
      </c>
      <c r="O519" s="66"/>
      <c r="P519" s="189">
        <f>O519*H519</f>
        <v>0</v>
      </c>
      <c r="Q519" s="189">
        <v>0.11903</v>
      </c>
      <c r="R519" s="189">
        <f>Q519*H519</f>
        <v>1.4759720000000001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160</v>
      </c>
      <c r="AT519" s="191" t="s">
        <v>155</v>
      </c>
      <c r="AU519" s="191" t="s">
        <v>81</v>
      </c>
      <c r="AY519" s="19" t="s">
        <v>152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79</v>
      </c>
      <c r="BK519" s="192">
        <f>ROUND(I519*H519,2)</f>
        <v>0</v>
      </c>
      <c r="BL519" s="19" t="s">
        <v>160</v>
      </c>
      <c r="BM519" s="191" t="s">
        <v>1665</v>
      </c>
    </row>
    <row r="520" spans="1:65" s="2" customFormat="1" ht="29.25">
      <c r="A520" s="36"/>
      <c r="B520" s="37"/>
      <c r="C520" s="38"/>
      <c r="D520" s="193" t="s">
        <v>162</v>
      </c>
      <c r="E520" s="38"/>
      <c r="F520" s="194" t="s">
        <v>1063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162</v>
      </c>
      <c r="AU520" s="19" t="s">
        <v>81</v>
      </c>
    </row>
    <row r="521" spans="1:65" s="2" customFormat="1">
      <c r="A521" s="36"/>
      <c r="B521" s="37"/>
      <c r="C521" s="38"/>
      <c r="D521" s="198" t="s">
        <v>164</v>
      </c>
      <c r="E521" s="38"/>
      <c r="F521" s="199" t="s">
        <v>1064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164</v>
      </c>
      <c r="AU521" s="19" t="s">
        <v>81</v>
      </c>
    </row>
    <row r="522" spans="1:65" s="13" customFormat="1" ht="22.5">
      <c r="B522" s="200"/>
      <c r="C522" s="201"/>
      <c r="D522" s="193" t="s">
        <v>166</v>
      </c>
      <c r="E522" s="202" t="s">
        <v>19</v>
      </c>
      <c r="F522" s="203" t="s">
        <v>947</v>
      </c>
      <c r="G522" s="201"/>
      <c r="H522" s="202" t="s">
        <v>19</v>
      </c>
      <c r="I522" s="204"/>
      <c r="J522" s="201"/>
      <c r="K522" s="201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166</v>
      </c>
      <c r="AU522" s="209" t="s">
        <v>81</v>
      </c>
      <c r="AV522" s="13" t="s">
        <v>79</v>
      </c>
      <c r="AW522" s="13" t="s">
        <v>33</v>
      </c>
      <c r="AX522" s="13" t="s">
        <v>72</v>
      </c>
      <c r="AY522" s="209" t="s">
        <v>152</v>
      </c>
    </row>
    <row r="523" spans="1:65" s="13" customFormat="1">
      <c r="B523" s="200"/>
      <c r="C523" s="201"/>
      <c r="D523" s="193" t="s">
        <v>166</v>
      </c>
      <c r="E523" s="202" t="s">
        <v>19</v>
      </c>
      <c r="F523" s="203" t="s">
        <v>1666</v>
      </c>
      <c r="G523" s="201"/>
      <c r="H523" s="202" t="s">
        <v>19</v>
      </c>
      <c r="I523" s="204"/>
      <c r="J523" s="201"/>
      <c r="K523" s="201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166</v>
      </c>
      <c r="AU523" s="209" t="s">
        <v>81</v>
      </c>
      <c r="AV523" s="13" t="s">
        <v>79</v>
      </c>
      <c r="AW523" s="13" t="s">
        <v>33</v>
      </c>
      <c r="AX523" s="13" t="s">
        <v>72</v>
      </c>
      <c r="AY523" s="209" t="s">
        <v>152</v>
      </c>
    </row>
    <row r="524" spans="1:65" s="13" customFormat="1">
      <c r="B524" s="200"/>
      <c r="C524" s="201"/>
      <c r="D524" s="193" t="s">
        <v>166</v>
      </c>
      <c r="E524" s="202" t="s">
        <v>19</v>
      </c>
      <c r="F524" s="203" t="s">
        <v>1541</v>
      </c>
      <c r="G524" s="201"/>
      <c r="H524" s="202" t="s">
        <v>19</v>
      </c>
      <c r="I524" s="204"/>
      <c r="J524" s="201"/>
      <c r="K524" s="201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166</v>
      </c>
      <c r="AU524" s="209" t="s">
        <v>81</v>
      </c>
      <c r="AV524" s="13" t="s">
        <v>79</v>
      </c>
      <c r="AW524" s="13" t="s">
        <v>33</v>
      </c>
      <c r="AX524" s="13" t="s">
        <v>72</v>
      </c>
      <c r="AY524" s="209" t="s">
        <v>152</v>
      </c>
    </row>
    <row r="525" spans="1:65" s="14" customFormat="1">
      <c r="B525" s="210"/>
      <c r="C525" s="211"/>
      <c r="D525" s="193" t="s">
        <v>166</v>
      </c>
      <c r="E525" s="212" t="s">
        <v>19</v>
      </c>
      <c r="F525" s="213" t="s">
        <v>1667</v>
      </c>
      <c r="G525" s="211"/>
      <c r="H525" s="214">
        <v>0.4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166</v>
      </c>
      <c r="AU525" s="220" t="s">
        <v>81</v>
      </c>
      <c r="AV525" s="14" t="s">
        <v>81</v>
      </c>
      <c r="AW525" s="14" t="s">
        <v>33</v>
      </c>
      <c r="AX525" s="14" t="s">
        <v>72</v>
      </c>
      <c r="AY525" s="220" t="s">
        <v>152</v>
      </c>
    </row>
    <row r="526" spans="1:65" s="13" customFormat="1">
      <c r="B526" s="200"/>
      <c r="C526" s="201"/>
      <c r="D526" s="193" t="s">
        <v>166</v>
      </c>
      <c r="E526" s="202" t="s">
        <v>19</v>
      </c>
      <c r="F526" s="203" t="s">
        <v>948</v>
      </c>
      <c r="G526" s="201"/>
      <c r="H526" s="202" t="s">
        <v>19</v>
      </c>
      <c r="I526" s="204"/>
      <c r="J526" s="201"/>
      <c r="K526" s="201"/>
      <c r="L526" s="205"/>
      <c r="M526" s="206"/>
      <c r="N526" s="207"/>
      <c r="O526" s="207"/>
      <c r="P526" s="207"/>
      <c r="Q526" s="207"/>
      <c r="R526" s="207"/>
      <c r="S526" s="207"/>
      <c r="T526" s="208"/>
      <c r="AT526" s="209" t="s">
        <v>166</v>
      </c>
      <c r="AU526" s="209" t="s">
        <v>81</v>
      </c>
      <c r="AV526" s="13" t="s">
        <v>79</v>
      </c>
      <c r="AW526" s="13" t="s">
        <v>33</v>
      </c>
      <c r="AX526" s="13" t="s">
        <v>72</v>
      </c>
      <c r="AY526" s="209" t="s">
        <v>152</v>
      </c>
    </row>
    <row r="527" spans="1:65" s="14" customFormat="1">
      <c r="B527" s="210"/>
      <c r="C527" s="211"/>
      <c r="D527" s="193" t="s">
        <v>166</v>
      </c>
      <c r="E527" s="212" t="s">
        <v>19</v>
      </c>
      <c r="F527" s="213" t="s">
        <v>1668</v>
      </c>
      <c r="G527" s="211"/>
      <c r="H527" s="214">
        <v>9.1999999999999993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166</v>
      </c>
      <c r="AU527" s="220" t="s">
        <v>81</v>
      </c>
      <c r="AV527" s="14" t="s">
        <v>81</v>
      </c>
      <c r="AW527" s="14" t="s">
        <v>33</v>
      </c>
      <c r="AX527" s="14" t="s">
        <v>72</v>
      </c>
      <c r="AY527" s="220" t="s">
        <v>152</v>
      </c>
    </row>
    <row r="528" spans="1:65" s="13" customFormat="1">
      <c r="B528" s="200"/>
      <c r="C528" s="201"/>
      <c r="D528" s="193" t="s">
        <v>166</v>
      </c>
      <c r="E528" s="202" t="s">
        <v>19</v>
      </c>
      <c r="F528" s="203" t="s">
        <v>962</v>
      </c>
      <c r="G528" s="201"/>
      <c r="H528" s="202" t="s">
        <v>19</v>
      </c>
      <c r="I528" s="204"/>
      <c r="J528" s="201"/>
      <c r="K528" s="201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166</v>
      </c>
      <c r="AU528" s="209" t="s">
        <v>81</v>
      </c>
      <c r="AV528" s="13" t="s">
        <v>79</v>
      </c>
      <c r="AW528" s="13" t="s">
        <v>33</v>
      </c>
      <c r="AX528" s="13" t="s">
        <v>72</v>
      </c>
      <c r="AY528" s="209" t="s">
        <v>152</v>
      </c>
    </row>
    <row r="529" spans="1:65" s="14" customFormat="1">
      <c r="B529" s="210"/>
      <c r="C529" s="211"/>
      <c r="D529" s="193" t="s">
        <v>166</v>
      </c>
      <c r="E529" s="212" t="s">
        <v>19</v>
      </c>
      <c r="F529" s="213" t="s">
        <v>1669</v>
      </c>
      <c r="G529" s="211"/>
      <c r="H529" s="214">
        <v>2.8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166</v>
      </c>
      <c r="AU529" s="220" t="s">
        <v>81</v>
      </c>
      <c r="AV529" s="14" t="s">
        <v>81</v>
      </c>
      <c r="AW529" s="14" t="s">
        <v>33</v>
      </c>
      <c r="AX529" s="14" t="s">
        <v>72</v>
      </c>
      <c r="AY529" s="220" t="s">
        <v>152</v>
      </c>
    </row>
    <row r="530" spans="1:65" s="15" customFormat="1">
      <c r="B530" s="221"/>
      <c r="C530" s="222"/>
      <c r="D530" s="193" t="s">
        <v>166</v>
      </c>
      <c r="E530" s="223" t="s">
        <v>19</v>
      </c>
      <c r="F530" s="224" t="s">
        <v>175</v>
      </c>
      <c r="G530" s="222"/>
      <c r="H530" s="225">
        <v>12.4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166</v>
      </c>
      <c r="AU530" s="231" t="s">
        <v>81</v>
      </c>
      <c r="AV530" s="15" t="s">
        <v>160</v>
      </c>
      <c r="AW530" s="15" t="s">
        <v>33</v>
      </c>
      <c r="AX530" s="15" t="s">
        <v>79</v>
      </c>
      <c r="AY530" s="231" t="s">
        <v>152</v>
      </c>
    </row>
    <row r="531" spans="1:65" s="2" customFormat="1" ht="24.2" customHeight="1">
      <c r="A531" s="36"/>
      <c r="B531" s="37"/>
      <c r="C531" s="180" t="s">
        <v>391</v>
      </c>
      <c r="D531" s="180" t="s">
        <v>155</v>
      </c>
      <c r="E531" s="181" t="s">
        <v>1068</v>
      </c>
      <c r="F531" s="182" t="s">
        <v>1069</v>
      </c>
      <c r="G531" s="183" t="s">
        <v>239</v>
      </c>
      <c r="H531" s="184">
        <v>102.9</v>
      </c>
      <c r="I531" s="185"/>
      <c r="J531" s="186">
        <f>ROUND(I531*H531,2)</f>
        <v>0</v>
      </c>
      <c r="K531" s="182" t="s">
        <v>19</v>
      </c>
      <c r="L531" s="41"/>
      <c r="M531" s="187" t="s">
        <v>19</v>
      </c>
      <c r="N531" s="188" t="s">
        <v>43</v>
      </c>
      <c r="O531" s="66"/>
      <c r="P531" s="189">
        <f>O531*H531</f>
        <v>0</v>
      </c>
      <c r="Q531" s="189">
        <v>1.804E-2</v>
      </c>
      <c r="R531" s="189">
        <f>Q531*H531</f>
        <v>1.8563160000000001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160</v>
      </c>
      <c r="AT531" s="191" t="s">
        <v>155</v>
      </c>
      <c r="AU531" s="191" t="s">
        <v>81</v>
      </c>
      <c r="AY531" s="19" t="s">
        <v>152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79</v>
      </c>
      <c r="BK531" s="192">
        <f>ROUND(I531*H531,2)</f>
        <v>0</v>
      </c>
      <c r="BL531" s="19" t="s">
        <v>160</v>
      </c>
      <c r="BM531" s="191" t="s">
        <v>1670</v>
      </c>
    </row>
    <row r="532" spans="1:65" s="2" customFormat="1" ht="29.25">
      <c r="A532" s="36"/>
      <c r="B532" s="37"/>
      <c r="C532" s="38"/>
      <c r="D532" s="193" t="s">
        <v>162</v>
      </c>
      <c r="E532" s="38"/>
      <c r="F532" s="194" t="s">
        <v>1071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162</v>
      </c>
      <c r="AU532" s="19" t="s">
        <v>81</v>
      </c>
    </row>
    <row r="533" spans="1:65" s="13" customFormat="1" ht="22.5">
      <c r="B533" s="200"/>
      <c r="C533" s="201"/>
      <c r="D533" s="193" t="s">
        <v>166</v>
      </c>
      <c r="E533" s="202" t="s">
        <v>19</v>
      </c>
      <c r="F533" s="203" t="s">
        <v>947</v>
      </c>
      <c r="G533" s="201"/>
      <c r="H533" s="202" t="s">
        <v>19</v>
      </c>
      <c r="I533" s="204"/>
      <c r="J533" s="201"/>
      <c r="K533" s="201"/>
      <c r="L533" s="205"/>
      <c r="M533" s="206"/>
      <c r="N533" s="207"/>
      <c r="O533" s="207"/>
      <c r="P533" s="207"/>
      <c r="Q533" s="207"/>
      <c r="R533" s="207"/>
      <c r="S533" s="207"/>
      <c r="T533" s="208"/>
      <c r="AT533" s="209" t="s">
        <v>166</v>
      </c>
      <c r="AU533" s="209" t="s">
        <v>81</v>
      </c>
      <c r="AV533" s="13" t="s">
        <v>79</v>
      </c>
      <c r="AW533" s="13" t="s">
        <v>33</v>
      </c>
      <c r="AX533" s="13" t="s">
        <v>72</v>
      </c>
      <c r="AY533" s="209" t="s">
        <v>152</v>
      </c>
    </row>
    <row r="534" spans="1:65" s="13" customFormat="1">
      <c r="B534" s="200"/>
      <c r="C534" s="201"/>
      <c r="D534" s="193" t="s">
        <v>166</v>
      </c>
      <c r="E534" s="202" t="s">
        <v>19</v>
      </c>
      <c r="F534" s="203" t="s">
        <v>1541</v>
      </c>
      <c r="G534" s="201"/>
      <c r="H534" s="202" t="s">
        <v>19</v>
      </c>
      <c r="I534" s="204"/>
      <c r="J534" s="201"/>
      <c r="K534" s="201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166</v>
      </c>
      <c r="AU534" s="209" t="s">
        <v>81</v>
      </c>
      <c r="AV534" s="13" t="s">
        <v>79</v>
      </c>
      <c r="AW534" s="13" t="s">
        <v>33</v>
      </c>
      <c r="AX534" s="13" t="s">
        <v>72</v>
      </c>
      <c r="AY534" s="209" t="s">
        <v>152</v>
      </c>
    </row>
    <row r="535" spans="1:65" s="14" customFormat="1">
      <c r="B535" s="210"/>
      <c r="C535" s="211"/>
      <c r="D535" s="193" t="s">
        <v>166</v>
      </c>
      <c r="E535" s="212" t="s">
        <v>19</v>
      </c>
      <c r="F535" s="213" t="s">
        <v>1671</v>
      </c>
      <c r="G535" s="211"/>
      <c r="H535" s="214">
        <v>3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166</v>
      </c>
      <c r="AU535" s="220" t="s">
        <v>81</v>
      </c>
      <c r="AV535" s="14" t="s">
        <v>81</v>
      </c>
      <c r="AW535" s="14" t="s">
        <v>33</v>
      </c>
      <c r="AX535" s="14" t="s">
        <v>72</v>
      </c>
      <c r="AY535" s="220" t="s">
        <v>152</v>
      </c>
    </row>
    <row r="536" spans="1:65" s="13" customFormat="1">
      <c r="B536" s="200"/>
      <c r="C536" s="201"/>
      <c r="D536" s="193" t="s">
        <v>166</v>
      </c>
      <c r="E536" s="202" t="s">
        <v>19</v>
      </c>
      <c r="F536" s="203" t="s">
        <v>948</v>
      </c>
      <c r="G536" s="201"/>
      <c r="H536" s="202" t="s">
        <v>19</v>
      </c>
      <c r="I536" s="204"/>
      <c r="J536" s="201"/>
      <c r="K536" s="201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166</v>
      </c>
      <c r="AU536" s="209" t="s">
        <v>81</v>
      </c>
      <c r="AV536" s="13" t="s">
        <v>79</v>
      </c>
      <c r="AW536" s="13" t="s">
        <v>33</v>
      </c>
      <c r="AX536" s="13" t="s">
        <v>72</v>
      </c>
      <c r="AY536" s="209" t="s">
        <v>152</v>
      </c>
    </row>
    <row r="537" spans="1:65" s="14" customFormat="1">
      <c r="B537" s="210"/>
      <c r="C537" s="211"/>
      <c r="D537" s="193" t="s">
        <v>166</v>
      </c>
      <c r="E537" s="212" t="s">
        <v>19</v>
      </c>
      <c r="F537" s="213" t="s">
        <v>1672</v>
      </c>
      <c r="G537" s="211"/>
      <c r="H537" s="214">
        <v>29.6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166</v>
      </c>
      <c r="AU537" s="220" t="s">
        <v>81</v>
      </c>
      <c r="AV537" s="14" t="s">
        <v>81</v>
      </c>
      <c r="AW537" s="14" t="s">
        <v>33</v>
      </c>
      <c r="AX537" s="14" t="s">
        <v>72</v>
      </c>
      <c r="AY537" s="220" t="s">
        <v>152</v>
      </c>
    </row>
    <row r="538" spans="1:65" s="14" customFormat="1">
      <c r="B538" s="210"/>
      <c r="C538" s="211"/>
      <c r="D538" s="193" t="s">
        <v>166</v>
      </c>
      <c r="E538" s="212" t="s">
        <v>19</v>
      </c>
      <c r="F538" s="213" t="s">
        <v>1673</v>
      </c>
      <c r="G538" s="211"/>
      <c r="H538" s="214">
        <v>22.4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166</v>
      </c>
      <c r="AU538" s="220" t="s">
        <v>81</v>
      </c>
      <c r="AV538" s="14" t="s">
        <v>81</v>
      </c>
      <c r="AW538" s="14" t="s">
        <v>33</v>
      </c>
      <c r="AX538" s="14" t="s">
        <v>72</v>
      </c>
      <c r="AY538" s="220" t="s">
        <v>152</v>
      </c>
    </row>
    <row r="539" spans="1:65" s="14" customFormat="1">
      <c r="B539" s="210"/>
      <c r="C539" s="211"/>
      <c r="D539" s="193" t="s">
        <v>166</v>
      </c>
      <c r="E539" s="212" t="s">
        <v>19</v>
      </c>
      <c r="F539" s="213" t="s">
        <v>1674</v>
      </c>
      <c r="G539" s="211"/>
      <c r="H539" s="214">
        <v>18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166</v>
      </c>
      <c r="AU539" s="220" t="s">
        <v>81</v>
      </c>
      <c r="AV539" s="14" t="s">
        <v>81</v>
      </c>
      <c r="AW539" s="14" t="s">
        <v>33</v>
      </c>
      <c r="AX539" s="14" t="s">
        <v>72</v>
      </c>
      <c r="AY539" s="220" t="s">
        <v>152</v>
      </c>
    </row>
    <row r="540" spans="1:65" s="14" customFormat="1">
      <c r="B540" s="210"/>
      <c r="C540" s="211"/>
      <c r="D540" s="193" t="s">
        <v>166</v>
      </c>
      <c r="E540" s="212" t="s">
        <v>19</v>
      </c>
      <c r="F540" s="213" t="s">
        <v>1675</v>
      </c>
      <c r="G540" s="211"/>
      <c r="H540" s="214">
        <v>2.8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166</v>
      </c>
      <c r="AU540" s="220" t="s">
        <v>81</v>
      </c>
      <c r="AV540" s="14" t="s">
        <v>81</v>
      </c>
      <c r="AW540" s="14" t="s">
        <v>33</v>
      </c>
      <c r="AX540" s="14" t="s">
        <v>72</v>
      </c>
      <c r="AY540" s="220" t="s">
        <v>152</v>
      </c>
    </row>
    <row r="541" spans="1:65" s="14" customFormat="1">
      <c r="B541" s="210"/>
      <c r="C541" s="211"/>
      <c r="D541" s="193" t="s">
        <v>166</v>
      </c>
      <c r="E541" s="212" t="s">
        <v>19</v>
      </c>
      <c r="F541" s="213" t="s">
        <v>1676</v>
      </c>
      <c r="G541" s="211"/>
      <c r="H541" s="214">
        <v>4.9000000000000004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166</v>
      </c>
      <c r="AU541" s="220" t="s">
        <v>81</v>
      </c>
      <c r="AV541" s="14" t="s">
        <v>81</v>
      </c>
      <c r="AW541" s="14" t="s">
        <v>33</v>
      </c>
      <c r="AX541" s="14" t="s">
        <v>72</v>
      </c>
      <c r="AY541" s="220" t="s">
        <v>152</v>
      </c>
    </row>
    <row r="542" spans="1:65" s="13" customFormat="1">
      <c r="B542" s="200"/>
      <c r="C542" s="201"/>
      <c r="D542" s="193" t="s">
        <v>166</v>
      </c>
      <c r="E542" s="202" t="s">
        <v>19</v>
      </c>
      <c r="F542" s="203" t="s">
        <v>962</v>
      </c>
      <c r="G542" s="201"/>
      <c r="H542" s="202" t="s">
        <v>19</v>
      </c>
      <c r="I542" s="204"/>
      <c r="J542" s="201"/>
      <c r="K542" s="201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166</v>
      </c>
      <c r="AU542" s="209" t="s">
        <v>81</v>
      </c>
      <c r="AV542" s="13" t="s">
        <v>79</v>
      </c>
      <c r="AW542" s="13" t="s">
        <v>33</v>
      </c>
      <c r="AX542" s="13" t="s">
        <v>72</v>
      </c>
      <c r="AY542" s="209" t="s">
        <v>152</v>
      </c>
    </row>
    <row r="543" spans="1:65" s="14" customFormat="1">
      <c r="B543" s="210"/>
      <c r="C543" s="211"/>
      <c r="D543" s="193" t="s">
        <v>166</v>
      </c>
      <c r="E543" s="212" t="s">
        <v>19</v>
      </c>
      <c r="F543" s="213" t="s">
        <v>1677</v>
      </c>
      <c r="G543" s="211"/>
      <c r="H543" s="214">
        <v>7.4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166</v>
      </c>
      <c r="AU543" s="220" t="s">
        <v>81</v>
      </c>
      <c r="AV543" s="14" t="s">
        <v>81</v>
      </c>
      <c r="AW543" s="14" t="s">
        <v>33</v>
      </c>
      <c r="AX543" s="14" t="s">
        <v>72</v>
      </c>
      <c r="AY543" s="220" t="s">
        <v>152</v>
      </c>
    </row>
    <row r="544" spans="1:65" s="14" customFormat="1">
      <c r="B544" s="210"/>
      <c r="C544" s="211"/>
      <c r="D544" s="193" t="s">
        <v>166</v>
      </c>
      <c r="E544" s="212" t="s">
        <v>19</v>
      </c>
      <c r="F544" s="213" t="s">
        <v>1678</v>
      </c>
      <c r="G544" s="211"/>
      <c r="H544" s="214">
        <v>2.8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166</v>
      </c>
      <c r="AU544" s="220" t="s">
        <v>81</v>
      </c>
      <c r="AV544" s="14" t="s">
        <v>81</v>
      </c>
      <c r="AW544" s="14" t="s">
        <v>33</v>
      </c>
      <c r="AX544" s="14" t="s">
        <v>72</v>
      </c>
      <c r="AY544" s="220" t="s">
        <v>152</v>
      </c>
    </row>
    <row r="545" spans="1:65" s="14" customFormat="1">
      <c r="B545" s="210"/>
      <c r="C545" s="211"/>
      <c r="D545" s="193" t="s">
        <v>166</v>
      </c>
      <c r="E545" s="212" t="s">
        <v>19</v>
      </c>
      <c r="F545" s="213" t="s">
        <v>1679</v>
      </c>
      <c r="G545" s="211"/>
      <c r="H545" s="214">
        <v>3.6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166</v>
      </c>
      <c r="AU545" s="220" t="s">
        <v>81</v>
      </c>
      <c r="AV545" s="14" t="s">
        <v>81</v>
      </c>
      <c r="AW545" s="14" t="s">
        <v>33</v>
      </c>
      <c r="AX545" s="14" t="s">
        <v>72</v>
      </c>
      <c r="AY545" s="220" t="s">
        <v>152</v>
      </c>
    </row>
    <row r="546" spans="1:65" s="14" customFormat="1">
      <c r="B546" s="210"/>
      <c r="C546" s="211"/>
      <c r="D546" s="193" t="s">
        <v>166</v>
      </c>
      <c r="E546" s="212" t="s">
        <v>19</v>
      </c>
      <c r="F546" s="213" t="s">
        <v>1680</v>
      </c>
      <c r="G546" s="211"/>
      <c r="H546" s="214">
        <v>5.6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166</v>
      </c>
      <c r="AU546" s="220" t="s">
        <v>81</v>
      </c>
      <c r="AV546" s="14" t="s">
        <v>81</v>
      </c>
      <c r="AW546" s="14" t="s">
        <v>33</v>
      </c>
      <c r="AX546" s="14" t="s">
        <v>72</v>
      </c>
      <c r="AY546" s="220" t="s">
        <v>152</v>
      </c>
    </row>
    <row r="547" spans="1:65" s="14" customFormat="1">
      <c r="B547" s="210"/>
      <c r="C547" s="211"/>
      <c r="D547" s="193" t="s">
        <v>166</v>
      </c>
      <c r="E547" s="212" t="s">
        <v>19</v>
      </c>
      <c r="F547" s="213" t="s">
        <v>1681</v>
      </c>
      <c r="G547" s="211"/>
      <c r="H547" s="214">
        <v>2.8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166</v>
      </c>
      <c r="AU547" s="220" t="s">
        <v>81</v>
      </c>
      <c r="AV547" s="14" t="s">
        <v>81</v>
      </c>
      <c r="AW547" s="14" t="s">
        <v>33</v>
      </c>
      <c r="AX547" s="14" t="s">
        <v>72</v>
      </c>
      <c r="AY547" s="220" t="s">
        <v>152</v>
      </c>
    </row>
    <row r="548" spans="1:65" s="15" customFormat="1">
      <c r="B548" s="221"/>
      <c r="C548" s="222"/>
      <c r="D548" s="193" t="s">
        <v>166</v>
      </c>
      <c r="E548" s="223" t="s">
        <v>19</v>
      </c>
      <c r="F548" s="224" t="s">
        <v>175</v>
      </c>
      <c r="G548" s="222"/>
      <c r="H548" s="225">
        <v>102.9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166</v>
      </c>
      <c r="AU548" s="231" t="s">
        <v>81</v>
      </c>
      <c r="AV548" s="15" t="s">
        <v>160</v>
      </c>
      <c r="AW548" s="15" t="s">
        <v>33</v>
      </c>
      <c r="AX548" s="15" t="s">
        <v>79</v>
      </c>
      <c r="AY548" s="231" t="s">
        <v>152</v>
      </c>
    </row>
    <row r="549" spans="1:65" s="12" customFormat="1" ht="22.9" customHeight="1">
      <c r="B549" s="164"/>
      <c r="C549" s="165"/>
      <c r="D549" s="166" t="s">
        <v>71</v>
      </c>
      <c r="E549" s="178" t="s">
        <v>322</v>
      </c>
      <c r="F549" s="178" t="s">
        <v>323</v>
      </c>
      <c r="G549" s="165"/>
      <c r="H549" s="165"/>
      <c r="I549" s="168"/>
      <c r="J549" s="179">
        <f>BK549</f>
        <v>0</v>
      </c>
      <c r="K549" s="165"/>
      <c r="L549" s="170"/>
      <c r="M549" s="171"/>
      <c r="N549" s="172"/>
      <c r="O549" s="172"/>
      <c r="P549" s="173">
        <f>SUM(P550:P562)</f>
        <v>0</v>
      </c>
      <c r="Q549" s="172"/>
      <c r="R549" s="173">
        <f>SUM(R550:R562)</f>
        <v>0</v>
      </c>
      <c r="S549" s="172"/>
      <c r="T549" s="174">
        <f>SUM(T550:T562)</f>
        <v>0</v>
      </c>
      <c r="AR549" s="175" t="s">
        <v>79</v>
      </c>
      <c r="AT549" s="176" t="s">
        <v>71</v>
      </c>
      <c r="AU549" s="176" t="s">
        <v>79</v>
      </c>
      <c r="AY549" s="175" t="s">
        <v>152</v>
      </c>
      <c r="BK549" s="177">
        <f>SUM(BK550:BK562)</f>
        <v>0</v>
      </c>
    </row>
    <row r="550" spans="1:65" s="2" customFormat="1" ht="33" customHeight="1">
      <c r="A550" s="36"/>
      <c r="B550" s="37"/>
      <c r="C550" s="180" t="s">
        <v>397</v>
      </c>
      <c r="D550" s="180" t="s">
        <v>155</v>
      </c>
      <c r="E550" s="181" t="s">
        <v>325</v>
      </c>
      <c r="F550" s="182" t="s">
        <v>326</v>
      </c>
      <c r="G550" s="183" t="s">
        <v>327</v>
      </c>
      <c r="H550" s="184">
        <v>275.81099999999998</v>
      </c>
      <c r="I550" s="185"/>
      <c r="J550" s="186">
        <f>ROUND(I550*H550,2)</f>
        <v>0</v>
      </c>
      <c r="K550" s="182" t="s">
        <v>159</v>
      </c>
      <c r="L550" s="41"/>
      <c r="M550" s="187" t="s">
        <v>19</v>
      </c>
      <c r="N550" s="188" t="s">
        <v>43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160</v>
      </c>
      <c r="AT550" s="191" t="s">
        <v>155</v>
      </c>
      <c r="AU550" s="191" t="s">
        <v>81</v>
      </c>
      <c r="AY550" s="19" t="s">
        <v>152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79</v>
      </c>
      <c r="BK550" s="192">
        <f>ROUND(I550*H550,2)</f>
        <v>0</v>
      </c>
      <c r="BL550" s="19" t="s">
        <v>160</v>
      </c>
      <c r="BM550" s="191" t="s">
        <v>1682</v>
      </c>
    </row>
    <row r="551" spans="1:65" s="2" customFormat="1" ht="29.25">
      <c r="A551" s="36"/>
      <c r="B551" s="37"/>
      <c r="C551" s="38"/>
      <c r="D551" s="193" t="s">
        <v>162</v>
      </c>
      <c r="E551" s="38"/>
      <c r="F551" s="194" t="s">
        <v>329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162</v>
      </c>
      <c r="AU551" s="19" t="s">
        <v>81</v>
      </c>
    </row>
    <row r="552" spans="1:65" s="2" customFormat="1">
      <c r="A552" s="36"/>
      <c r="B552" s="37"/>
      <c r="C552" s="38"/>
      <c r="D552" s="198" t="s">
        <v>164</v>
      </c>
      <c r="E552" s="38"/>
      <c r="F552" s="199" t="s">
        <v>330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164</v>
      </c>
      <c r="AU552" s="19" t="s">
        <v>81</v>
      </c>
    </row>
    <row r="553" spans="1:65" s="2" customFormat="1" ht="24.2" customHeight="1">
      <c r="A553" s="36"/>
      <c r="B553" s="37"/>
      <c r="C553" s="180" t="s">
        <v>404</v>
      </c>
      <c r="D553" s="180" t="s">
        <v>155</v>
      </c>
      <c r="E553" s="181" t="s">
        <v>331</v>
      </c>
      <c r="F553" s="182" t="s">
        <v>332</v>
      </c>
      <c r="G553" s="183" t="s">
        <v>327</v>
      </c>
      <c r="H553" s="184">
        <v>275.81099999999998</v>
      </c>
      <c r="I553" s="185"/>
      <c r="J553" s="186">
        <f>ROUND(I553*H553,2)</f>
        <v>0</v>
      </c>
      <c r="K553" s="182" t="s">
        <v>159</v>
      </c>
      <c r="L553" s="41"/>
      <c r="M553" s="187" t="s">
        <v>19</v>
      </c>
      <c r="N553" s="188" t="s">
        <v>43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160</v>
      </c>
      <c r="AT553" s="191" t="s">
        <v>155</v>
      </c>
      <c r="AU553" s="191" t="s">
        <v>81</v>
      </c>
      <c r="AY553" s="19" t="s">
        <v>152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79</v>
      </c>
      <c r="BK553" s="192">
        <f>ROUND(I553*H553,2)</f>
        <v>0</v>
      </c>
      <c r="BL553" s="19" t="s">
        <v>160</v>
      </c>
      <c r="BM553" s="191" t="s">
        <v>1683</v>
      </c>
    </row>
    <row r="554" spans="1:65" s="2" customFormat="1" ht="19.5">
      <c r="A554" s="36"/>
      <c r="B554" s="37"/>
      <c r="C554" s="38"/>
      <c r="D554" s="193" t="s">
        <v>162</v>
      </c>
      <c r="E554" s="38"/>
      <c r="F554" s="194" t="s">
        <v>334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162</v>
      </c>
      <c r="AU554" s="19" t="s">
        <v>81</v>
      </c>
    </row>
    <row r="555" spans="1:65" s="2" customFormat="1">
      <c r="A555" s="36"/>
      <c r="B555" s="37"/>
      <c r="C555" s="38"/>
      <c r="D555" s="198" t="s">
        <v>164</v>
      </c>
      <c r="E555" s="38"/>
      <c r="F555" s="199" t="s">
        <v>335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164</v>
      </c>
      <c r="AU555" s="19" t="s">
        <v>81</v>
      </c>
    </row>
    <row r="556" spans="1:65" s="2" customFormat="1" ht="24.2" customHeight="1">
      <c r="A556" s="36"/>
      <c r="B556" s="37"/>
      <c r="C556" s="180" t="s">
        <v>409</v>
      </c>
      <c r="D556" s="180" t="s">
        <v>155</v>
      </c>
      <c r="E556" s="181" t="s">
        <v>337</v>
      </c>
      <c r="F556" s="182" t="s">
        <v>338</v>
      </c>
      <c r="G556" s="183" t="s">
        <v>327</v>
      </c>
      <c r="H556" s="184">
        <v>2482.299</v>
      </c>
      <c r="I556" s="185"/>
      <c r="J556" s="186">
        <f>ROUND(I556*H556,2)</f>
        <v>0</v>
      </c>
      <c r="K556" s="182" t="s">
        <v>159</v>
      </c>
      <c r="L556" s="41"/>
      <c r="M556" s="187" t="s">
        <v>19</v>
      </c>
      <c r="N556" s="188" t="s">
        <v>43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160</v>
      </c>
      <c r="AT556" s="191" t="s">
        <v>155</v>
      </c>
      <c r="AU556" s="191" t="s">
        <v>81</v>
      </c>
      <c r="AY556" s="19" t="s">
        <v>152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79</v>
      </c>
      <c r="BK556" s="192">
        <f>ROUND(I556*H556,2)</f>
        <v>0</v>
      </c>
      <c r="BL556" s="19" t="s">
        <v>160</v>
      </c>
      <c r="BM556" s="191" t="s">
        <v>1684</v>
      </c>
    </row>
    <row r="557" spans="1:65" s="2" customFormat="1" ht="29.25">
      <c r="A557" s="36"/>
      <c r="B557" s="37"/>
      <c r="C557" s="38"/>
      <c r="D557" s="193" t="s">
        <v>162</v>
      </c>
      <c r="E557" s="38"/>
      <c r="F557" s="194" t="s">
        <v>340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162</v>
      </c>
      <c r="AU557" s="19" t="s">
        <v>81</v>
      </c>
    </row>
    <row r="558" spans="1:65" s="2" customFormat="1">
      <c r="A558" s="36"/>
      <c r="B558" s="37"/>
      <c r="C558" s="38"/>
      <c r="D558" s="198" t="s">
        <v>164</v>
      </c>
      <c r="E558" s="38"/>
      <c r="F558" s="199" t="s">
        <v>341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164</v>
      </c>
      <c r="AU558" s="19" t="s">
        <v>81</v>
      </c>
    </row>
    <row r="559" spans="1:65" s="14" customFormat="1">
      <c r="B559" s="210"/>
      <c r="C559" s="211"/>
      <c r="D559" s="193" t="s">
        <v>166</v>
      </c>
      <c r="E559" s="211"/>
      <c r="F559" s="213" t="s">
        <v>1685</v>
      </c>
      <c r="G559" s="211"/>
      <c r="H559" s="214">
        <v>2482.299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166</v>
      </c>
      <c r="AU559" s="220" t="s">
        <v>81</v>
      </c>
      <c r="AV559" s="14" t="s">
        <v>81</v>
      </c>
      <c r="AW559" s="14" t="s">
        <v>4</v>
      </c>
      <c r="AX559" s="14" t="s">
        <v>79</v>
      </c>
      <c r="AY559" s="220" t="s">
        <v>152</v>
      </c>
    </row>
    <row r="560" spans="1:65" s="2" customFormat="1" ht="44.25" customHeight="1">
      <c r="A560" s="36"/>
      <c r="B560" s="37"/>
      <c r="C560" s="180" t="s">
        <v>417</v>
      </c>
      <c r="D560" s="180" t="s">
        <v>155</v>
      </c>
      <c r="E560" s="181" t="s">
        <v>344</v>
      </c>
      <c r="F560" s="182" t="s">
        <v>345</v>
      </c>
      <c r="G560" s="183" t="s">
        <v>327</v>
      </c>
      <c r="H560" s="184">
        <v>275.81099999999998</v>
      </c>
      <c r="I560" s="185"/>
      <c r="J560" s="186">
        <f>ROUND(I560*H560,2)</f>
        <v>0</v>
      </c>
      <c r="K560" s="182" t="s">
        <v>159</v>
      </c>
      <c r="L560" s="41"/>
      <c r="M560" s="187" t="s">
        <v>19</v>
      </c>
      <c r="N560" s="188" t="s">
        <v>43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160</v>
      </c>
      <c r="AT560" s="191" t="s">
        <v>155</v>
      </c>
      <c r="AU560" s="191" t="s">
        <v>81</v>
      </c>
      <c r="AY560" s="19" t="s">
        <v>152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79</v>
      </c>
      <c r="BK560" s="192">
        <f>ROUND(I560*H560,2)</f>
        <v>0</v>
      </c>
      <c r="BL560" s="19" t="s">
        <v>160</v>
      </c>
      <c r="BM560" s="191" t="s">
        <v>1686</v>
      </c>
    </row>
    <row r="561" spans="1:65" s="2" customFormat="1" ht="29.25">
      <c r="A561" s="36"/>
      <c r="B561" s="37"/>
      <c r="C561" s="38"/>
      <c r="D561" s="193" t="s">
        <v>162</v>
      </c>
      <c r="E561" s="38"/>
      <c r="F561" s="194" t="s">
        <v>347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162</v>
      </c>
      <c r="AU561" s="19" t="s">
        <v>81</v>
      </c>
    </row>
    <row r="562" spans="1:65" s="2" customFormat="1">
      <c r="A562" s="36"/>
      <c r="B562" s="37"/>
      <c r="C562" s="38"/>
      <c r="D562" s="198" t="s">
        <v>164</v>
      </c>
      <c r="E562" s="38"/>
      <c r="F562" s="199" t="s">
        <v>348</v>
      </c>
      <c r="G562" s="38"/>
      <c r="H562" s="38"/>
      <c r="I562" s="195"/>
      <c r="J562" s="38"/>
      <c r="K562" s="38"/>
      <c r="L562" s="41"/>
      <c r="M562" s="196"/>
      <c r="N562" s="197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164</v>
      </c>
      <c r="AU562" s="19" t="s">
        <v>81</v>
      </c>
    </row>
    <row r="563" spans="1:65" s="12" customFormat="1" ht="22.9" customHeight="1">
      <c r="B563" s="164"/>
      <c r="C563" s="165"/>
      <c r="D563" s="166" t="s">
        <v>71</v>
      </c>
      <c r="E563" s="178" t="s">
        <v>349</v>
      </c>
      <c r="F563" s="178" t="s">
        <v>350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SUM(P564:P566)</f>
        <v>0</v>
      </c>
      <c r="Q563" s="172"/>
      <c r="R563" s="173">
        <f>SUM(R564:R566)</f>
        <v>0</v>
      </c>
      <c r="S563" s="172"/>
      <c r="T563" s="174">
        <f>SUM(T564:T566)</f>
        <v>0</v>
      </c>
      <c r="AR563" s="175" t="s">
        <v>79</v>
      </c>
      <c r="AT563" s="176" t="s">
        <v>71</v>
      </c>
      <c r="AU563" s="176" t="s">
        <v>79</v>
      </c>
      <c r="AY563" s="175" t="s">
        <v>152</v>
      </c>
      <c r="BK563" s="177">
        <f>SUM(BK564:BK566)</f>
        <v>0</v>
      </c>
    </row>
    <row r="564" spans="1:65" s="2" customFormat="1" ht="24.2" customHeight="1">
      <c r="A564" s="36"/>
      <c r="B564" s="37"/>
      <c r="C564" s="180" t="s">
        <v>426</v>
      </c>
      <c r="D564" s="180" t="s">
        <v>155</v>
      </c>
      <c r="E564" s="181" t="s">
        <v>352</v>
      </c>
      <c r="F564" s="182" t="s">
        <v>353</v>
      </c>
      <c r="G564" s="183" t="s">
        <v>327</v>
      </c>
      <c r="H564" s="184">
        <v>56.533999999999999</v>
      </c>
      <c r="I564" s="185"/>
      <c r="J564" s="186">
        <f>ROUND(I564*H564,2)</f>
        <v>0</v>
      </c>
      <c r="K564" s="182" t="s">
        <v>159</v>
      </c>
      <c r="L564" s="41"/>
      <c r="M564" s="187" t="s">
        <v>19</v>
      </c>
      <c r="N564" s="188" t="s">
        <v>43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160</v>
      </c>
      <c r="AT564" s="191" t="s">
        <v>155</v>
      </c>
      <c r="AU564" s="191" t="s">
        <v>81</v>
      </c>
      <c r="AY564" s="19" t="s">
        <v>152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79</v>
      </c>
      <c r="BK564" s="192">
        <f>ROUND(I564*H564,2)</f>
        <v>0</v>
      </c>
      <c r="BL564" s="19" t="s">
        <v>160</v>
      </c>
      <c r="BM564" s="191" t="s">
        <v>1687</v>
      </c>
    </row>
    <row r="565" spans="1:65" s="2" customFormat="1" ht="39">
      <c r="A565" s="36"/>
      <c r="B565" s="37"/>
      <c r="C565" s="38"/>
      <c r="D565" s="193" t="s">
        <v>162</v>
      </c>
      <c r="E565" s="38"/>
      <c r="F565" s="194" t="s">
        <v>355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162</v>
      </c>
      <c r="AU565" s="19" t="s">
        <v>81</v>
      </c>
    </row>
    <row r="566" spans="1:65" s="2" customFormat="1">
      <c r="A566" s="36"/>
      <c r="B566" s="37"/>
      <c r="C566" s="38"/>
      <c r="D566" s="198" t="s">
        <v>164</v>
      </c>
      <c r="E566" s="38"/>
      <c r="F566" s="199" t="s">
        <v>356</v>
      </c>
      <c r="G566" s="38"/>
      <c r="H566" s="38"/>
      <c r="I566" s="195"/>
      <c r="J566" s="38"/>
      <c r="K566" s="38"/>
      <c r="L566" s="41"/>
      <c r="M566" s="255"/>
      <c r="N566" s="256"/>
      <c r="O566" s="257"/>
      <c r="P566" s="257"/>
      <c r="Q566" s="257"/>
      <c r="R566" s="257"/>
      <c r="S566" s="257"/>
      <c r="T566" s="258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164</v>
      </c>
      <c r="AU566" s="19" t="s">
        <v>81</v>
      </c>
    </row>
    <row r="567" spans="1:65" s="2" customFormat="1" ht="6.95" customHeight="1">
      <c r="A567" s="36"/>
      <c r="B567" s="49"/>
      <c r="C567" s="50"/>
      <c r="D567" s="50"/>
      <c r="E567" s="50"/>
      <c r="F567" s="50"/>
      <c r="G567" s="50"/>
      <c r="H567" s="50"/>
      <c r="I567" s="50"/>
      <c r="J567" s="50"/>
      <c r="K567" s="50"/>
      <c r="L567" s="41"/>
      <c r="M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</row>
  </sheetData>
  <sheetProtection algorithmName="SHA-512" hashValue="rYpNjrYzcOquK3yqW5GlDRByXJwJL49ce21QUUSElduP4qSB30euObhBLKh1chgFTYkS6pcPc/XQwC9j7E0FWA==" saltValue="pdMc+ocs/TPWhU3/jxgHLkAmnhkdPoyJMJwZ47eTz4AOgSZ4N5GwqYx6d387Q1jU58WlsP4WfAa0kxXIrieLpA==" spinCount="100000" sheet="1" objects="1" scenarios="1" formatColumns="0" formatRows="0" autoFilter="0"/>
  <autoFilter ref="C89:K566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400-000000000000}"/>
    <hyperlink ref="F100" r:id="rId2" xr:uid="{00000000-0004-0000-0400-000001000000}"/>
    <hyperlink ref="F112" r:id="rId3" xr:uid="{00000000-0004-0000-0400-000002000000}"/>
    <hyperlink ref="F146" r:id="rId4" xr:uid="{00000000-0004-0000-0400-000003000000}"/>
    <hyperlink ref="F229" r:id="rId5" xr:uid="{00000000-0004-0000-0400-000004000000}"/>
    <hyperlink ref="F278" r:id="rId6" xr:uid="{00000000-0004-0000-0400-000005000000}"/>
    <hyperlink ref="F283" r:id="rId7" xr:uid="{00000000-0004-0000-0400-000006000000}"/>
    <hyperlink ref="F290" r:id="rId8" xr:uid="{00000000-0004-0000-0400-000007000000}"/>
    <hyperlink ref="F359" r:id="rId9" xr:uid="{00000000-0004-0000-0400-000008000000}"/>
    <hyperlink ref="F366" r:id="rId10" xr:uid="{00000000-0004-0000-0400-000009000000}"/>
    <hyperlink ref="F373" r:id="rId11" xr:uid="{00000000-0004-0000-0400-00000A000000}"/>
    <hyperlink ref="F395" r:id="rId12" xr:uid="{00000000-0004-0000-0400-00000B000000}"/>
    <hyperlink ref="F433" r:id="rId13" xr:uid="{00000000-0004-0000-0400-00000C000000}"/>
    <hyperlink ref="F451" r:id="rId14" xr:uid="{00000000-0004-0000-0400-00000D000000}"/>
    <hyperlink ref="F457" r:id="rId15" xr:uid="{00000000-0004-0000-0400-00000E000000}"/>
    <hyperlink ref="F502" r:id="rId16" xr:uid="{00000000-0004-0000-0400-00000F000000}"/>
    <hyperlink ref="F521" r:id="rId17" xr:uid="{00000000-0004-0000-0400-000010000000}"/>
    <hyperlink ref="F552" r:id="rId18" xr:uid="{00000000-0004-0000-0400-000011000000}"/>
    <hyperlink ref="F555" r:id="rId19" xr:uid="{00000000-0004-0000-0400-000012000000}"/>
    <hyperlink ref="F558" r:id="rId20" xr:uid="{00000000-0004-0000-0400-000013000000}"/>
    <hyperlink ref="F562" r:id="rId21" xr:uid="{00000000-0004-0000-0400-000014000000}"/>
    <hyperlink ref="F566" r:id="rId22" xr:uid="{00000000-0004-0000-04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5" customHeight="1">
      <c r="B4" s="22"/>
      <c r="D4" s="112" t="s">
        <v>108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109</v>
      </c>
      <c r="L8" s="22"/>
    </row>
    <row r="9" spans="1:46" s="2" customFormat="1" ht="23.25" customHeight="1">
      <c r="A9" s="36"/>
      <c r="B9" s="41"/>
      <c r="C9" s="36"/>
      <c r="D9" s="36"/>
      <c r="E9" s="390" t="s">
        <v>1688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3" t="s">
        <v>1689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113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ROUND((SUM(BE99:BE352)),  2)</f>
        <v>0</v>
      </c>
      <c r="G35" s="36"/>
      <c r="H35" s="36"/>
      <c r="I35" s="126">
        <v>0.21</v>
      </c>
      <c r="J35" s="125">
        <f>ROUND(((SUM(BE99:BE352))*I35),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ROUND((SUM(BF99:BF352)),  2)</f>
        <v>0</v>
      </c>
      <c r="G36" s="36"/>
      <c r="H36" s="36"/>
      <c r="I36" s="126">
        <v>0.15</v>
      </c>
      <c r="J36" s="125">
        <f>ROUND(((SUM(BF99:BF352))*I36),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ROUND((SUM(BG99:BG352)),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ROUND((SUM(BH99:BH352)),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ROUND((SUM(BI99:BI352)),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1688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6" t="str">
        <f>E11</f>
        <v>21-SO041-03.1 - d.1.1 architektonicko stavební řešení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120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121</v>
      </c>
      <c r="E66" s="150"/>
      <c r="F66" s="150"/>
      <c r="G66" s="150"/>
      <c r="H66" s="150"/>
      <c r="I66" s="150"/>
      <c r="J66" s="151">
        <f>J132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122</v>
      </c>
      <c r="E67" s="150"/>
      <c r="F67" s="150"/>
      <c r="G67" s="150"/>
      <c r="H67" s="150"/>
      <c r="I67" s="150"/>
      <c r="J67" s="151">
        <f>J191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123</v>
      </c>
      <c r="E68" s="150"/>
      <c r="F68" s="150"/>
      <c r="G68" s="150"/>
      <c r="H68" s="150"/>
      <c r="I68" s="150"/>
      <c r="J68" s="151">
        <f>J205</f>
        <v>0</v>
      </c>
      <c r="K68" s="99"/>
      <c r="L68" s="152"/>
    </row>
    <row r="69" spans="1:31" s="9" customFormat="1" ht="24.95" customHeight="1">
      <c r="B69" s="142"/>
      <c r="C69" s="143"/>
      <c r="D69" s="144" t="s">
        <v>124</v>
      </c>
      <c r="E69" s="145"/>
      <c r="F69" s="145"/>
      <c r="G69" s="145"/>
      <c r="H69" s="145"/>
      <c r="I69" s="145"/>
      <c r="J69" s="146">
        <f>J209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125</v>
      </c>
      <c r="E70" s="150"/>
      <c r="F70" s="150"/>
      <c r="G70" s="150"/>
      <c r="H70" s="150"/>
      <c r="I70" s="150"/>
      <c r="J70" s="151">
        <f>J210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126</v>
      </c>
      <c r="E71" s="150"/>
      <c r="F71" s="150"/>
      <c r="G71" s="150"/>
      <c r="H71" s="150"/>
      <c r="I71" s="150"/>
      <c r="J71" s="151">
        <f>J216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130</v>
      </c>
      <c r="E72" s="150"/>
      <c r="F72" s="150"/>
      <c r="G72" s="150"/>
      <c r="H72" s="150"/>
      <c r="I72" s="150"/>
      <c r="J72" s="151">
        <f>J256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131</v>
      </c>
      <c r="E73" s="150"/>
      <c r="F73" s="150"/>
      <c r="G73" s="150"/>
      <c r="H73" s="150"/>
      <c r="I73" s="150"/>
      <c r="J73" s="151">
        <f>J269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1690</v>
      </c>
      <c r="E74" s="150"/>
      <c r="F74" s="150"/>
      <c r="G74" s="150"/>
      <c r="H74" s="150"/>
      <c r="I74" s="150"/>
      <c r="J74" s="151">
        <f>J290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1691</v>
      </c>
      <c r="E75" s="150"/>
      <c r="F75" s="150"/>
      <c r="G75" s="150"/>
      <c r="H75" s="150"/>
      <c r="I75" s="150"/>
      <c r="J75" s="151">
        <f>J304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133</v>
      </c>
      <c r="E76" s="150"/>
      <c r="F76" s="150"/>
      <c r="G76" s="150"/>
      <c r="H76" s="150"/>
      <c r="I76" s="150"/>
      <c r="J76" s="151">
        <f>J339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1692</v>
      </c>
      <c r="E77" s="150"/>
      <c r="F77" s="150"/>
      <c r="G77" s="150"/>
      <c r="H77" s="150"/>
      <c r="I77" s="150"/>
      <c r="J77" s="151">
        <f>J347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137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388" t="str">
        <f>E7</f>
        <v>Pedagogická fakulta Univerzity Palackého v Olomouci - Výměna podlahové krytiny</v>
      </c>
      <c r="F87" s="389"/>
      <c r="G87" s="389"/>
      <c r="H87" s="389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109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23.25" customHeight="1">
      <c r="A89" s="36"/>
      <c r="B89" s="37"/>
      <c r="C89" s="38"/>
      <c r="D89" s="38"/>
      <c r="E89" s="388" t="s">
        <v>1688</v>
      </c>
      <c r="F89" s="387"/>
      <c r="G89" s="387"/>
      <c r="H89" s="387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111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6" t="str">
        <f>E11</f>
        <v>21-SO041-03.1 - d.1.1 architektonicko stavební řešení</v>
      </c>
      <c r="F91" s="387"/>
      <c r="G91" s="387"/>
      <c r="H91" s="387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Olomouc</v>
      </c>
      <c r="G93" s="38"/>
      <c r="H93" s="38"/>
      <c r="I93" s="31" t="s">
        <v>23</v>
      </c>
      <c r="J93" s="61" t="str">
        <f>IF(J14="","",J14)</f>
        <v>30. 4. 2021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7" customHeight="1">
      <c r="A95" s="36"/>
      <c r="B95" s="37"/>
      <c r="C95" s="31" t="s">
        <v>25</v>
      </c>
      <c r="D95" s="38"/>
      <c r="E95" s="38"/>
      <c r="F95" s="29" t="str">
        <f>E17</f>
        <v>Univerzita Palackého v Olomouci</v>
      </c>
      <c r="G95" s="38"/>
      <c r="H95" s="38"/>
      <c r="I95" s="31" t="s">
        <v>31</v>
      </c>
      <c r="J95" s="34" t="str">
        <f>E23</f>
        <v>atelier-r, s.r.o., Olomouc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29</v>
      </c>
      <c r="D96" s="38"/>
      <c r="E96" s="38"/>
      <c r="F96" s="29" t="str">
        <f>IF(E20="","",E20)</f>
        <v>Vyplň údaj</v>
      </c>
      <c r="G96" s="38"/>
      <c r="H96" s="38"/>
      <c r="I96" s="31" t="s">
        <v>34</v>
      </c>
      <c r="J96" s="34" t="str">
        <f>E26</f>
        <v>Votavová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138</v>
      </c>
      <c r="D98" s="156" t="s">
        <v>57</v>
      </c>
      <c r="E98" s="156" t="s">
        <v>53</v>
      </c>
      <c r="F98" s="156" t="s">
        <v>54</v>
      </c>
      <c r="G98" s="156" t="s">
        <v>139</v>
      </c>
      <c r="H98" s="156" t="s">
        <v>140</v>
      </c>
      <c r="I98" s="156" t="s">
        <v>141</v>
      </c>
      <c r="J98" s="156" t="s">
        <v>116</v>
      </c>
      <c r="K98" s="157" t="s">
        <v>142</v>
      </c>
      <c r="L98" s="158"/>
      <c r="M98" s="70" t="s">
        <v>19</v>
      </c>
      <c r="N98" s="71" t="s">
        <v>42</v>
      </c>
      <c r="O98" s="71" t="s">
        <v>143</v>
      </c>
      <c r="P98" s="71" t="s">
        <v>144</v>
      </c>
      <c r="Q98" s="71" t="s">
        <v>145</v>
      </c>
      <c r="R98" s="71" t="s">
        <v>146</v>
      </c>
      <c r="S98" s="71" t="s">
        <v>147</v>
      </c>
      <c r="T98" s="72" t="s">
        <v>148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149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P100+P209</f>
        <v>0</v>
      </c>
      <c r="Q99" s="74"/>
      <c r="R99" s="161">
        <f>R100+R209</f>
        <v>67.319615799999994</v>
      </c>
      <c r="S99" s="74"/>
      <c r="T99" s="162">
        <f>T100+T209</f>
        <v>108.39813519999998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71</v>
      </c>
      <c r="AU99" s="19" t="s">
        <v>117</v>
      </c>
      <c r="BK99" s="163">
        <f>BK100+BK209</f>
        <v>0</v>
      </c>
    </row>
    <row r="100" spans="1:65" s="12" customFormat="1" ht="25.9" customHeight="1">
      <c r="B100" s="164"/>
      <c r="C100" s="165"/>
      <c r="D100" s="166" t="s">
        <v>71</v>
      </c>
      <c r="E100" s="167" t="s">
        <v>150</v>
      </c>
      <c r="F100" s="167" t="s">
        <v>151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P101+P132+P191+P205</f>
        <v>0</v>
      </c>
      <c r="Q100" s="172"/>
      <c r="R100" s="173">
        <f>R101+R132+R191+R205</f>
        <v>52.937289799999995</v>
      </c>
      <c r="S100" s="172"/>
      <c r="T100" s="174">
        <f>T101+T132+T191+T205</f>
        <v>73.691646999999989</v>
      </c>
      <c r="AR100" s="175" t="s">
        <v>79</v>
      </c>
      <c r="AT100" s="176" t="s">
        <v>71</v>
      </c>
      <c r="AU100" s="176" t="s">
        <v>72</v>
      </c>
      <c r="AY100" s="175" t="s">
        <v>152</v>
      </c>
      <c r="BK100" s="177">
        <f>BK101+BK132+BK191+BK205</f>
        <v>0</v>
      </c>
    </row>
    <row r="101" spans="1:65" s="12" customFormat="1" ht="22.9" customHeight="1">
      <c r="B101" s="164"/>
      <c r="C101" s="165"/>
      <c r="D101" s="166" t="s">
        <v>71</v>
      </c>
      <c r="E101" s="178" t="s">
        <v>206</v>
      </c>
      <c r="F101" s="178" t="s">
        <v>207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52.937289799999995</v>
      </c>
      <c r="S101" s="172"/>
      <c r="T101" s="174">
        <f>SUM(T102:T131)</f>
        <v>0</v>
      </c>
      <c r="AR101" s="175" t="s">
        <v>79</v>
      </c>
      <c r="AT101" s="176" t="s">
        <v>71</v>
      </c>
      <c r="AU101" s="176" t="s">
        <v>79</v>
      </c>
      <c r="AY101" s="175" t="s">
        <v>152</v>
      </c>
      <c r="BK101" s="177">
        <f>SUM(BK102:BK131)</f>
        <v>0</v>
      </c>
    </row>
    <row r="102" spans="1:65" s="2" customFormat="1" ht="21.75" customHeight="1">
      <c r="A102" s="36"/>
      <c r="B102" s="37"/>
      <c r="C102" s="180" t="s">
        <v>79</v>
      </c>
      <c r="D102" s="180" t="s">
        <v>155</v>
      </c>
      <c r="E102" s="181" t="s">
        <v>1693</v>
      </c>
      <c r="F102" s="182" t="s">
        <v>1694</v>
      </c>
      <c r="G102" s="183" t="s">
        <v>158</v>
      </c>
      <c r="H102" s="184">
        <v>83.63</v>
      </c>
      <c r="I102" s="185"/>
      <c r="J102" s="186">
        <f>ROUND(I102*H102,2)</f>
        <v>0</v>
      </c>
      <c r="K102" s="182" t="s">
        <v>159</v>
      </c>
      <c r="L102" s="41"/>
      <c r="M102" s="187" t="s">
        <v>19</v>
      </c>
      <c r="N102" s="188" t="s">
        <v>43</v>
      </c>
      <c r="O102" s="66"/>
      <c r="P102" s="189">
        <f>O102*H102</f>
        <v>0</v>
      </c>
      <c r="Q102" s="189">
        <v>0.11169999999999999</v>
      </c>
      <c r="R102" s="189">
        <f>Q102*H102</f>
        <v>9.3414709999999985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160</v>
      </c>
      <c r="AT102" s="191" t="s">
        <v>155</v>
      </c>
      <c r="AU102" s="191" t="s">
        <v>81</v>
      </c>
      <c r="AY102" s="19" t="s">
        <v>152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79</v>
      </c>
      <c r="BK102" s="192">
        <f>ROUND(I102*H102,2)</f>
        <v>0</v>
      </c>
      <c r="BL102" s="19" t="s">
        <v>160</v>
      </c>
      <c r="BM102" s="191" t="s">
        <v>1695</v>
      </c>
    </row>
    <row r="103" spans="1:65" s="2" customFormat="1">
      <c r="A103" s="36"/>
      <c r="B103" s="37"/>
      <c r="C103" s="38"/>
      <c r="D103" s="193" t="s">
        <v>162</v>
      </c>
      <c r="E103" s="38"/>
      <c r="F103" s="194" t="s">
        <v>1696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162</v>
      </c>
      <c r="AU103" s="19" t="s">
        <v>81</v>
      </c>
    </row>
    <row r="104" spans="1:65" s="2" customFormat="1">
      <c r="A104" s="36"/>
      <c r="B104" s="37"/>
      <c r="C104" s="38"/>
      <c r="D104" s="198" t="s">
        <v>164</v>
      </c>
      <c r="E104" s="38"/>
      <c r="F104" s="199" t="s">
        <v>1697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164</v>
      </c>
      <c r="AU104" s="19" t="s">
        <v>81</v>
      </c>
    </row>
    <row r="105" spans="1:65" s="13" customFormat="1">
      <c r="B105" s="200"/>
      <c r="C105" s="201"/>
      <c r="D105" s="193" t="s">
        <v>166</v>
      </c>
      <c r="E105" s="202" t="s">
        <v>19</v>
      </c>
      <c r="F105" s="203" t="s">
        <v>1698</v>
      </c>
      <c r="G105" s="201"/>
      <c r="H105" s="202" t="s">
        <v>19</v>
      </c>
      <c r="I105" s="204"/>
      <c r="J105" s="201"/>
      <c r="K105" s="201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166</v>
      </c>
      <c r="AU105" s="209" t="s">
        <v>81</v>
      </c>
      <c r="AV105" s="13" t="s">
        <v>79</v>
      </c>
      <c r="AW105" s="13" t="s">
        <v>33</v>
      </c>
      <c r="AX105" s="13" t="s">
        <v>72</v>
      </c>
      <c r="AY105" s="209" t="s">
        <v>152</v>
      </c>
    </row>
    <row r="106" spans="1:65" s="14" customFormat="1">
      <c r="B106" s="210"/>
      <c r="C106" s="211"/>
      <c r="D106" s="193" t="s">
        <v>166</v>
      </c>
      <c r="E106" s="212" t="s">
        <v>19</v>
      </c>
      <c r="F106" s="213" t="s">
        <v>1699</v>
      </c>
      <c r="G106" s="211"/>
      <c r="H106" s="214">
        <v>83.63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166</v>
      </c>
      <c r="AU106" s="220" t="s">
        <v>81</v>
      </c>
      <c r="AV106" s="14" t="s">
        <v>81</v>
      </c>
      <c r="AW106" s="14" t="s">
        <v>33</v>
      </c>
      <c r="AX106" s="14" t="s">
        <v>79</v>
      </c>
      <c r="AY106" s="220" t="s">
        <v>152</v>
      </c>
    </row>
    <row r="107" spans="1:65" s="2" customFormat="1" ht="37.9" customHeight="1">
      <c r="A107" s="36"/>
      <c r="B107" s="37"/>
      <c r="C107" s="180" t="s">
        <v>81</v>
      </c>
      <c r="D107" s="180" t="s">
        <v>155</v>
      </c>
      <c r="E107" s="181" t="s">
        <v>1700</v>
      </c>
      <c r="F107" s="182" t="s">
        <v>1701</v>
      </c>
      <c r="G107" s="183" t="s">
        <v>158</v>
      </c>
      <c r="H107" s="184">
        <v>350.13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0.11</v>
      </c>
      <c r="R107" s="189">
        <f>Q107*H107</f>
        <v>38.514299999999999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160</v>
      </c>
      <c r="AT107" s="191" t="s">
        <v>155</v>
      </c>
      <c r="AU107" s="191" t="s">
        <v>81</v>
      </c>
      <c r="AY107" s="19" t="s">
        <v>152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79</v>
      </c>
      <c r="BK107" s="192">
        <f>ROUND(I107*H107,2)</f>
        <v>0</v>
      </c>
      <c r="BL107" s="19" t="s">
        <v>160</v>
      </c>
      <c r="BM107" s="191" t="s">
        <v>1702</v>
      </c>
    </row>
    <row r="108" spans="1:65" s="2" customFormat="1" ht="29.25">
      <c r="A108" s="36"/>
      <c r="B108" s="37"/>
      <c r="C108" s="38"/>
      <c r="D108" s="193" t="s">
        <v>162</v>
      </c>
      <c r="E108" s="38"/>
      <c r="F108" s="194" t="s">
        <v>1701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162</v>
      </c>
      <c r="AU108" s="19" t="s">
        <v>81</v>
      </c>
    </row>
    <row r="109" spans="1:65" s="2" customFormat="1" ht="87.75">
      <c r="A109" s="36"/>
      <c r="B109" s="37"/>
      <c r="C109" s="38"/>
      <c r="D109" s="193" t="s">
        <v>228</v>
      </c>
      <c r="E109" s="38"/>
      <c r="F109" s="232" t="s">
        <v>229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228</v>
      </c>
      <c r="AU109" s="19" t="s">
        <v>81</v>
      </c>
    </row>
    <row r="110" spans="1:65" s="13" customFormat="1">
      <c r="B110" s="200"/>
      <c r="C110" s="201"/>
      <c r="D110" s="193" t="s">
        <v>166</v>
      </c>
      <c r="E110" s="202" t="s">
        <v>19</v>
      </c>
      <c r="F110" s="203" t="s">
        <v>1698</v>
      </c>
      <c r="G110" s="201"/>
      <c r="H110" s="202" t="s">
        <v>19</v>
      </c>
      <c r="I110" s="204"/>
      <c r="J110" s="201"/>
      <c r="K110" s="201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166</v>
      </c>
      <c r="AU110" s="209" t="s">
        <v>81</v>
      </c>
      <c r="AV110" s="13" t="s">
        <v>79</v>
      </c>
      <c r="AW110" s="13" t="s">
        <v>33</v>
      </c>
      <c r="AX110" s="13" t="s">
        <v>72</v>
      </c>
      <c r="AY110" s="209" t="s">
        <v>152</v>
      </c>
    </row>
    <row r="111" spans="1:65" s="14" customFormat="1">
      <c r="B111" s="210"/>
      <c r="C111" s="211"/>
      <c r="D111" s="193" t="s">
        <v>166</v>
      </c>
      <c r="E111" s="212" t="s">
        <v>19</v>
      </c>
      <c r="F111" s="213" t="s">
        <v>1703</v>
      </c>
      <c r="G111" s="211"/>
      <c r="H111" s="214">
        <v>283.02999999999997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166</v>
      </c>
      <c r="AU111" s="220" t="s">
        <v>81</v>
      </c>
      <c r="AV111" s="14" t="s">
        <v>81</v>
      </c>
      <c r="AW111" s="14" t="s">
        <v>33</v>
      </c>
      <c r="AX111" s="14" t="s">
        <v>72</v>
      </c>
      <c r="AY111" s="220" t="s">
        <v>152</v>
      </c>
    </row>
    <row r="112" spans="1:65" s="14" customFormat="1">
      <c r="B112" s="210"/>
      <c r="C112" s="211"/>
      <c r="D112" s="193" t="s">
        <v>166</v>
      </c>
      <c r="E112" s="212" t="s">
        <v>19</v>
      </c>
      <c r="F112" s="213" t="s">
        <v>1704</v>
      </c>
      <c r="G112" s="211"/>
      <c r="H112" s="214">
        <v>35.5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166</v>
      </c>
      <c r="AU112" s="220" t="s">
        <v>81</v>
      </c>
      <c r="AV112" s="14" t="s">
        <v>81</v>
      </c>
      <c r="AW112" s="14" t="s">
        <v>33</v>
      </c>
      <c r="AX112" s="14" t="s">
        <v>72</v>
      </c>
      <c r="AY112" s="220" t="s">
        <v>152</v>
      </c>
    </row>
    <row r="113" spans="1:65" s="14" customFormat="1">
      <c r="B113" s="210"/>
      <c r="C113" s="211"/>
      <c r="D113" s="193" t="s">
        <v>166</v>
      </c>
      <c r="E113" s="212" t="s">
        <v>19</v>
      </c>
      <c r="F113" s="213" t="s">
        <v>1705</v>
      </c>
      <c r="G113" s="211"/>
      <c r="H113" s="214">
        <v>24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166</v>
      </c>
      <c r="AU113" s="220" t="s">
        <v>81</v>
      </c>
      <c r="AV113" s="14" t="s">
        <v>81</v>
      </c>
      <c r="AW113" s="14" t="s">
        <v>33</v>
      </c>
      <c r="AX113" s="14" t="s">
        <v>72</v>
      </c>
      <c r="AY113" s="220" t="s">
        <v>152</v>
      </c>
    </row>
    <row r="114" spans="1:65" s="14" customFormat="1">
      <c r="B114" s="210"/>
      <c r="C114" s="211"/>
      <c r="D114" s="193" t="s">
        <v>166</v>
      </c>
      <c r="E114" s="212" t="s">
        <v>19</v>
      </c>
      <c r="F114" s="213" t="s">
        <v>1706</v>
      </c>
      <c r="G114" s="211"/>
      <c r="H114" s="214">
        <v>7.6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166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152</v>
      </c>
    </row>
    <row r="115" spans="1:65" s="15" customFormat="1">
      <c r="B115" s="221"/>
      <c r="C115" s="222"/>
      <c r="D115" s="193" t="s">
        <v>166</v>
      </c>
      <c r="E115" s="223" t="s">
        <v>19</v>
      </c>
      <c r="F115" s="224" t="s">
        <v>175</v>
      </c>
      <c r="G115" s="222"/>
      <c r="H115" s="225">
        <v>350.13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166</v>
      </c>
      <c r="AU115" s="231" t="s">
        <v>81</v>
      </c>
      <c r="AV115" s="15" t="s">
        <v>160</v>
      </c>
      <c r="AW115" s="15" t="s">
        <v>33</v>
      </c>
      <c r="AX115" s="15" t="s">
        <v>79</v>
      </c>
      <c r="AY115" s="231" t="s">
        <v>152</v>
      </c>
    </row>
    <row r="116" spans="1:65" s="2" customFormat="1" ht="37.9" customHeight="1">
      <c r="A116" s="36"/>
      <c r="B116" s="37"/>
      <c r="C116" s="180" t="s">
        <v>153</v>
      </c>
      <c r="D116" s="180" t="s">
        <v>155</v>
      </c>
      <c r="E116" s="181" t="s">
        <v>1707</v>
      </c>
      <c r="F116" s="182" t="s">
        <v>1708</v>
      </c>
      <c r="G116" s="183" t="s">
        <v>158</v>
      </c>
      <c r="H116" s="184">
        <v>41.53</v>
      </c>
      <c r="I116" s="185"/>
      <c r="J116" s="186">
        <f>ROUND(I116*H116,2)</f>
        <v>0</v>
      </c>
      <c r="K116" s="182" t="s">
        <v>19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0.121</v>
      </c>
      <c r="R116" s="189">
        <f>Q116*H116</f>
        <v>5.0251299999999999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160</v>
      </c>
      <c r="AT116" s="191" t="s">
        <v>155</v>
      </c>
      <c r="AU116" s="191" t="s">
        <v>81</v>
      </c>
      <c r="AY116" s="19" t="s">
        <v>152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79</v>
      </c>
      <c r="BK116" s="192">
        <f>ROUND(I116*H116,2)</f>
        <v>0</v>
      </c>
      <c r="BL116" s="19" t="s">
        <v>160</v>
      </c>
      <c r="BM116" s="191" t="s">
        <v>1709</v>
      </c>
    </row>
    <row r="117" spans="1:65" s="2" customFormat="1" ht="29.25">
      <c r="A117" s="36"/>
      <c r="B117" s="37"/>
      <c r="C117" s="38"/>
      <c r="D117" s="193" t="s">
        <v>162</v>
      </c>
      <c r="E117" s="38"/>
      <c r="F117" s="194" t="s">
        <v>1708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162</v>
      </c>
      <c r="AU117" s="19" t="s">
        <v>81</v>
      </c>
    </row>
    <row r="118" spans="1:65" s="2" customFormat="1" ht="87.75">
      <c r="A118" s="36"/>
      <c r="B118" s="37"/>
      <c r="C118" s="38"/>
      <c r="D118" s="193" t="s">
        <v>228</v>
      </c>
      <c r="E118" s="38"/>
      <c r="F118" s="232" t="s">
        <v>229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228</v>
      </c>
      <c r="AU118" s="19" t="s">
        <v>81</v>
      </c>
    </row>
    <row r="119" spans="1:65" s="13" customFormat="1">
      <c r="B119" s="200"/>
      <c r="C119" s="201"/>
      <c r="D119" s="193" t="s">
        <v>166</v>
      </c>
      <c r="E119" s="202" t="s">
        <v>19</v>
      </c>
      <c r="F119" s="203" t="s">
        <v>1698</v>
      </c>
      <c r="G119" s="201"/>
      <c r="H119" s="202" t="s">
        <v>19</v>
      </c>
      <c r="I119" s="204"/>
      <c r="J119" s="201"/>
      <c r="K119" s="201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166</v>
      </c>
      <c r="AU119" s="209" t="s">
        <v>81</v>
      </c>
      <c r="AV119" s="13" t="s">
        <v>79</v>
      </c>
      <c r="AW119" s="13" t="s">
        <v>33</v>
      </c>
      <c r="AX119" s="13" t="s">
        <v>72</v>
      </c>
      <c r="AY119" s="209" t="s">
        <v>152</v>
      </c>
    </row>
    <row r="120" spans="1:65" s="14" customFormat="1">
      <c r="B120" s="210"/>
      <c r="C120" s="211"/>
      <c r="D120" s="193" t="s">
        <v>166</v>
      </c>
      <c r="E120" s="212" t="s">
        <v>19</v>
      </c>
      <c r="F120" s="213" t="s">
        <v>1710</v>
      </c>
      <c r="G120" s="211"/>
      <c r="H120" s="214">
        <v>41.53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166</v>
      </c>
      <c r="AU120" s="220" t="s">
        <v>81</v>
      </c>
      <c r="AV120" s="14" t="s">
        <v>81</v>
      </c>
      <c r="AW120" s="14" t="s">
        <v>33</v>
      </c>
      <c r="AX120" s="14" t="s">
        <v>79</v>
      </c>
      <c r="AY120" s="220" t="s">
        <v>152</v>
      </c>
    </row>
    <row r="121" spans="1:65" s="2" customFormat="1" ht="16.5" customHeight="1">
      <c r="A121" s="36"/>
      <c r="B121" s="37"/>
      <c r="C121" s="180" t="s">
        <v>160</v>
      </c>
      <c r="D121" s="180" t="s">
        <v>155</v>
      </c>
      <c r="E121" s="181" t="s">
        <v>1711</v>
      </c>
      <c r="F121" s="182" t="s">
        <v>1712</v>
      </c>
      <c r="G121" s="183" t="s">
        <v>158</v>
      </c>
      <c r="H121" s="184">
        <v>433.76</v>
      </c>
      <c r="I121" s="185"/>
      <c r="J121" s="186">
        <f>ROUND(I121*H121,2)</f>
        <v>0</v>
      </c>
      <c r="K121" s="182" t="s">
        <v>159</v>
      </c>
      <c r="L121" s="41"/>
      <c r="M121" s="187" t="s">
        <v>19</v>
      </c>
      <c r="N121" s="188" t="s">
        <v>43</v>
      </c>
      <c r="O121" s="66"/>
      <c r="P121" s="189">
        <f>O121*H121</f>
        <v>0</v>
      </c>
      <c r="Q121" s="189">
        <v>1.2999999999999999E-4</v>
      </c>
      <c r="R121" s="189">
        <f>Q121*H121</f>
        <v>5.6388799999999996E-2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160</v>
      </c>
      <c r="AT121" s="191" t="s">
        <v>155</v>
      </c>
      <c r="AU121" s="191" t="s">
        <v>81</v>
      </c>
      <c r="AY121" s="19" t="s">
        <v>152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79</v>
      </c>
      <c r="BK121" s="192">
        <f>ROUND(I121*H121,2)</f>
        <v>0</v>
      </c>
      <c r="BL121" s="19" t="s">
        <v>160</v>
      </c>
      <c r="BM121" s="191" t="s">
        <v>1713</v>
      </c>
    </row>
    <row r="122" spans="1:65" s="2" customFormat="1" ht="19.5">
      <c r="A122" s="36"/>
      <c r="B122" s="37"/>
      <c r="C122" s="38"/>
      <c r="D122" s="193" t="s">
        <v>162</v>
      </c>
      <c r="E122" s="38"/>
      <c r="F122" s="194" t="s">
        <v>1714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162</v>
      </c>
      <c r="AU122" s="19" t="s">
        <v>81</v>
      </c>
    </row>
    <row r="123" spans="1:65" s="2" customFormat="1">
      <c r="A123" s="36"/>
      <c r="B123" s="37"/>
      <c r="C123" s="38"/>
      <c r="D123" s="198" t="s">
        <v>164</v>
      </c>
      <c r="E123" s="38"/>
      <c r="F123" s="199" t="s">
        <v>1715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164</v>
      </c>
      <c r="AU123" s="19" t="s">
        <v>81</v>
      </c>
    </row>
    <row r="124" spans="1:65" s="2" customFormat="1" ht="39">
      <c r="A124" s="36"/>
      <c r="B124" s="37"/>
      <c r="C124" s="38"/>
      <c r="D124" s="193" t="s">
        <v>228</v>
      </c>
      <c r="E124" s="38"/>
      <c r="F124" s="232" t="s">
        <v>1716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228</v>
      </c>
      <c r="AU124" s="19" t="s">
        <v>81</v>
      </c>
    </row>
    <row r="125" spans="1:65" s="13" customFormat="1">
      <c r="B125" s="200"/>
      <c r="C125" s="201"/>
      <c r="D125" s="193" t="s">
        <v>166</v>
      </c>
      <c r="E125" s="202" t="s">
        <v>19</v>
      </c>
      <c r="F125" s="203" t="s">
        <v>1698</v>
      </c>
      <c r="G125" s="201"/>
      <c r="H125" s="202" t="s">
        <v>19</v>
      </c>
      <c r="I125" s="204"/>
      <c r="J125" s="201"/>
      <c r="K125" s="201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166</v>
      </c>
      <c r="AU125" s="209" t="s">
        <v>81</v>
      </c>
      <c r="AV125" s="13" t="s">
        <v>79</v>
      </c>
      <c r="AW125" s="13" t="s">
        <v>33</v>
      </c>
      <c r="AX125" s="13" t="s">
        <v>72</v>
      </c>
      <c r="AY125" s="209" t="s">
        <v>152</v>
      </c>
    </row>
    <row r="126" spans="1:65" s="14" customFormat="1">
      <c r="B126" s="210"/>
      <c r="C126" s="211"/>
      <c r="D126" s="193" t="s">
        <v>166</v>
      </c>
      <c r="E126" s="212" t="s">
        <v>19</v>
      </c>
      <c r="F126" s="213" t="s">
        <v>1703</v>
      </c>
      <c r="G126" s="211"/>
      <c r="H126" s="214">
        <v>283.02999999999997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166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152</v>
      </c>
    </row>
    <row r="127" spans="1:65" s="14" customFormat="1">
      <c r="B127" s="210"/>
      <c r="C127" s="211"/>
      <c r="D127" s="193" t="s">
        <v>166</v>
      </c>
      <c r="E127" s="212" t="s">
        <v>19</v>
      </c>
      <c r="F127" s="213" t="s">
        <v>1699</v>
      </c>
      <c r="G127" s="211"/>
      <c r="H127" s="214">
        <v>83.63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81</v>
      </c>
      <c r="AV127" s="14" t="s">
        <v>81</v>
      </c>
      <c r="AW127" s="14" t="s">
        <v>33</v>
      </c>
      <c r="AX127" s="14" t="s">
        <v>72</v>
      </c>
      <c r="AY127" s="220" t="s">
        <v>152</v>
      </c>
    </row>
    <row r="128" spans="1:65" s="14" customFormat="1">
      <c r="B128" s="210"/>
      <c r="C128" s="211"/>
      <c r="D128" s="193" t="s">
        <v>166</v>
      </c>
      <c r="E128" s="212" t="s">
        <v>19</v>
      </c>
      <c r="F128" s="213" t="s">
        <v>1717</v>
      </c>
      <c r="G128" s="211"/>
      <c r="H128" s="214">
        <v>35.5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166</v>
      </c>
      <c r="AU128" s="220" t="s">
        <v>81</v>
      </c>
      <c r="AV128" s="14" t="s">
        <v>81</v>
      </c>
      <c r="AW128" s="14" t="s">
        <v>33</v>
      </c>
      <c r="AX128" s="14" t="s">
        <v>72</v>
      </c>
      <c r="AY128" s="220" t="s">
        <v>152</v>
      </c>
    </row>
    <row r="129" spans="1:65" s="14" customFormat="1">
      <c r="B129" s="210"/>
      <c r="C129" s="211"/>
      <c r="D129" s="193" t="s">
        <v>166</v>
      </c>
      <c r="E129" s="212" t="s">
        <v>19</v>
      </c>
      <c r="F129" s="213" t="s">
        <v>1705</v>
      </c>
      <c r="G129" s="211"/>
      <c r="H129" s="214">
        <v>24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166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152</v>
      </c>
    </row>
    <row r="130" spans="1:65" s="14" customFormat="1">
      <c r="B130" s="210"/>
      <c r="C130" s="211"/>
      <c r="D130" s="193" t="s">
        <v>166</v>
      </c>
      <c r="E130" s="212" t="s">
        <v>19</v>
      </c>
      <c r="F130" s="213" t="s">
        <v>1706</v>
      </c>
      <c r="G130" s="211"/>
      <c r="H130" s="214">
        <v>7.6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166</v>
      </c>
      <c r="AU130" s="220" t="s">
        <v>81</v>
      </c>
      <c r="AV130" s="14" t="s">
        <v>81</v>
      </c>
      <c r="AW130" s="14" t="s">
        <v>33</v>
      </c>
      <c r="AX130" s="14" t="s">
        <v>72</v>
      </c>
      <c r="AY130" s="220" t="s">
        <v>152</v>
      </c>
    </row>
    <row r="131" spans="1:65" s="15" customFormat="1">
      <c r="B131" s="221"/>
      <c r="C131" s="222"/>
      <c r="D131" s="193" t="s">
        <v>166</v>
      </c>
      <c r="E131" s="223" t="s">
        <v>19</v>
      </c>
      <c r="F131" s="224" t="s">
        <v>175</v>
      </c>
      <c r="G131" s="222"/>
      <c r="H131" s="225">
        <v>433.76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166</v>
      </c>
      <c r="AU131" s="231" t="s">
        <v>81</v>
      </c>
      <c r="AV131" s="15" t="s">
        <v>160</v>
      </c>
      <c r="AW131" s="15" t="s">
        <v>33</v>
      </c>
      <c r="AX131" s="15" t="s">
        <v>79</v>
      </c>
      <c r="AY131" s="231" t="s">
        <v>152</v>
      </c>
    </row>
    <row r="132" spans="1:65" s="12" customFormat="1" ht="22.9" customHeight="1">
      <c r="B132" s="164"/>
      <c r="C132" s="165"/>
      <c r="D132" s="166" t="s">
        <v>71</v>
      </c>
      <c r="E132" s="178" t="s">
        <v>244</v>
      </c>
      <c r="F132" s="178" t="s">
        <v>245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SUM(P133:P190)</f>
        <v>0</v>
      </c>
      <c r="Q132" s="172"/>
      <c r="R132" s="173">
        <f>SUM(R133:R190)</f>
        <v>0</v>
      </c>
      <c r="S132" s="172"/>
      <c r="T132" s="174">
        <f>SUM(T133:T190)</f>
        <v>73.691646999999989</v>
      </c>
      <c r="AR132" s="175" t="s">
        <v>79</v>
      </c>
      <c r="AT132" s="176" t="s">
        <v>71</v>
      </c>
      <c r="AU132" s="176" t="s">
        <v>79</v>
      </c>
      <c r="AY132" s="175" t="s">
        <v>152</v>
      </c>
      <c r="BK132" s="177">
        <f>SUM(BK133:BK190)</f>
        <v>0</v>
      </c>
    </row>
    <row r="133" spans="1:65" s="2" customFormat="1" ht="24.2" customHeight="1">
      <c r="A133" s="36"/>
      <c r="B133" s="37"/>
      <c r="C133" s="180" t="s">
        <v>208</v>
      </c>
      <c r="D133" s="180" t="s">
        <v>155</v>
      </c>
      <c r="E133" s="181" t="s">
        <v>247</v>
      </c>
      <c r="F133" s="182" t="s">
        <v>248</v>
      </c>
      <c r="G133" s="183" t="s">
        <v>158</v>
      </c>
      <c r="H133" s="184">
        <v>291.45999999999998</v>
      </c>
      <c r="I133" s="185"/>
      <c r="J133" s="186">
        <f>ROUND(I133*H133,2)</f>
        <v>0</v>
      </c>
      <c r="K133" s="182" t="s">
        <v>159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0.09</v>
      </c>
      <c r="T133" s="190">
        <f>S133*H133</f>
        <v>26.231399999999997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160</v>
      </c>
      <c r="AT133" s="191" t="s">
        <v>155</v>
      </c>
      <c r="AU133" s="191" t="s">
        <v>81</v>
      </c>
      <c r="AY133" s="19" t="s">
        <v>152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79</v>
      </c>
      <c r="BK133" s="192">
        <f>ROUND(I133*H133,2)</f>
        <v>0</v>
      </c>
      <c r="BL133" s="19" t="s">
        <v>160</v>
      </c>
      <c r="BM133" s="191" t="s">
        <v>1718</v>
      </c>
    </row>
    <row r="134" spans="1:65" s="2" customFormat="1" ht="19.5">
      <c r="A134" s="36"/>
      <c r="B134" s="37"/>
      <c r="C134" s="38"/>
      <c r="D134" s="193" t="s">
        <v>162</v>
      </c>
      <c r="E134" s="38"/>
      <c r="F134" s="194" t="s">
        <v>250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162</v>
      </c>
      <c r="AU134" s="19" t="s">
        <v>81</v>
      </c>
    </row>
    <row r="135" spans="1:65" s="2" customFormat="1">
      <c r="A135" s="36"/>
      <c r="B135" s="37"/>
      <c r="C135" s="38"/>
      <c r="D135" s="198" t="s">
        <v>164</v>
      </c>
      <c r="E135" s="38"/>
      <c r="F135" s="199" t="s">
        <v>251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164</v>
      </c>
      <c r="AU135" s="19" t="s">
        <v>81</v>
      </c>
    </row>
    <row r="136" spans="1:65" s="13" customFormat="1">
      <c r="B136" s="200"/>
      <c r="C136" s="201"/>
      <c r="D136" s="193" t="s">
        <v>166</v>
      </c>
      <c r="E136" s="202" t="s">
        <v>19</v>
      </c>
      <c r="F136" s="203" t="s">
        <v>296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166</v>
      </c>
      <c r="AU136" s="209" t="s">
        <v>81</v>
      </c>
      <c r="AV136" s="13" t="s">
        <v>79</v>
      </c>
      <c r="AW136" s="13" t="s">
        <v>33</v>
      </c>
      <c r="AX136" s="13" t="s">
        <v>72</v>
      </c>
      <c r="AY136" s="209" t="s">
        <v>152</v>
      </c>
    </row>
    <row r="137" spans="1:65" s="14" customFormat="1">
      <c r="B137" s="210"/>
      <c r="C137" s="211"/>
      <c r="D137" s="193" t="s">
        <v>166</v>
      </c>
      <c r="E137" s="212" t="s">
        <v>19</v>
      </c>
      <c r="F137" s="213" t="s">
        <v>1719</v>
      </c>
      <c r="G137" s="211"/>
      <c r="H137" s="214">
        <v>36.76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152</v>
      </c>
    </row>
    <row r="138" spans="1:65" s="13" customFormat="1">
      <c r="B138" s="200"/>
      <c r="C138" s="201"/>
      <c r="D138" s="193" t="s">
        <v>166</v>
      </c>
      <c r="E138" s="202" t="s">
        <v>19</v>
      </c>
      <c r="F138" s="203" t="s">
        <v>281</v>
      </c>
      <c r="G138" s="201"/>
      <c r="H138" s="202" t="s">
        <v>19</v>
      </c>
      <c r="I138" s="204"/>
      <c r="J138" s="201"/>
      <c r="K138" s="201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166</v>
      </c>
      <c r="AU138" s="209" t="s">
        <v>81</v>
      </c>
      <c r="AV138" s="13" t="s">
        <v>79</v>
      </c>
      <c r="AW138" s="13" t="s">
        <v>33</v>
      </c>
      <c r="AX138" s="13" t="s">
        <v>72</v>
      </c>
      <c r="AY138" s="209" t="s">
        <v>152</v>
      </c>
    </row>
    <row r="139" spans="1:65" s="14" customFormat="1">
      <c r="B139" s="210"/>
      <c r="C139" s="211"/>
      <c r="D139" s="193" t="s">
        <v>166</v>
      </c>
      <c r="E139" s="212" t="s">
        <v>19</v>
      </c>
      <c r="F139" s="213" t="s">
        <v>1720</v>
      </c>
      <c r="G139" s="211"/>
      <c r="H139" s="214">
        <v>24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152</v>
      </c>
    </row>
    <row r="140" spans="1:65" s="13" customFormat="1">
      <c r="B140" s="200"/>
      <c r="C140" s="201"/>
      <c r="D140" s="193" t="s">
        <v>166</v>
      </c>
      <c r="E140" s="202" t="s">
        <v>19</v>
      </c>
      <c r="F140" s="203" t="s">
        <v>283</v>
      </c>
      <c r="G140" s="201"/>
      <c r="H140" s="202" t="s">
        <v>19</v>
      </c>
      <c r="I140" s="204"/>
      <c r="J140" s="201"/>
      <c r="K140" s="201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166</v>
      </c>
      <c r="AU140" s="209" t="s">
        <v>81</v>
      </c>
      <c r="AV140" s="13" t="s">
        <v>79</v>
      </c>
      <c r="AW140" s="13" t="s">
        <v>33</v>
      </c>
      <c r="AX140" s="13" t="s">
        <v>72</v>
      </c>
      <c r="AY140" s="209" t="s">
        <v>152</v>
      </c>
    </row>
    <row r="141" spans="1:65" s="14" customFormat="1">
      <c r="B141" s="210"/>
      <c r="C141" s="211"/>
      <c r="D141" s="193" t="s">
        <v>166</v>
      </c>
      <c r="E141" s="212" t="s">
        <v>19</v>
      </c>
      <c r="F141" s="213" t="s">
        <v>1721</v>
      </c>
      <c r="G141" s="211"/>
      <c r="H141" s="214">
        <v>40.06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166</v>
      </c>
      <c r="AU141" s="220" t="s">
        <v>81</v>
      </c>
      <c r="AV141" s="14" t="s">
        <v>81</v>
      </c>
      <c r="AW141" s="14" t="s">
        <v>33</v>
      </c>
      <c r="AX141" s="14" t="s">
        <v>72</v>
      </c>
      <c r="AY141" s="220" t="s">
        <v>152</v>
      </c>
    </row>
    <row r="142" spans="1:65" s="14" customFormat="1">
      <c r="B142" s="210"/>
      <c r="C142" s="211"/>
      <c r="D142" s="193" t="s">
        <v>166</v>
      </c>
      <c r="E142" s="212" t="s">
        <v>19</v>
      </c>
      <c r="F142" s="213" t="s">
        <v>1722</v>
      </c>
      <c r="G142" s="211"/>
      <c r="H142" s="214">
        <v>12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152</v>
      </c>
    </row>
    <row r="143" spans="1:65" s="13" customFormat="1">
      <c r="B143" s="200"/>
      <c r="C143" s="201"/>
      <c r="D143" s="193" t="s">
        <v>166</v>
      </c>
      <c r="E143" s="202" t="s">
        <v>19</v>
      </c>
      <c r="F143" s="203" t="s">
        <v>286</v>
      </c>
      <c r="G143" s="201"/>
      <c r="H143" s="202" t="s">
        <v>19</v>
      </c>
      <c r="I143" s="204"/>
      <c r="J143" s="201"/>
      <c r="K143" s="201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166</v>
      </c>
      <c r="AU143" s="209" t="s">
        <v>81</v>
      </c>
      <c r="AV143" s="13" t="s">
        <v>79</v>
      </c>
      <c r="AW143" s="13" t="s">
        <v>33</v>
      </c>
      <c r="AX143" s="13" t="s">
        <v>72</v>
      </c>
      <c r="AY143" s="209" t="s">
        <v>152</v>
      </c>
    </row>
    <row r="144" spans="1:65" s="14" customFormat="1">
      <c r="B144" s="210"/>
      <c r="C144" s="211"/>
      <c r="D144" s="193" t="s">
        <v>166</v>
      </c>
      <c r="E144" s="212" t="s">
        <v>19</v>
      </c>
      <c r="F144" s="213" t="s">
        <v>1721</v>
      </c>
      <c r="G144" s="211"/>
      <c r="H144" s="214">
        <v>40.06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81</v>
      </c>
      <c r="AV144" s="14" t="s">
        <v>81</v>
      </c>
      <c r="AW144" s="14" t="s">
        <v>33</v>
      </c>
      <c r="AX144" s="14" t="s">
        <v>72</v>
      </c>
      <c r="AY144" s="220" t="s">
        <v>152</v>
      </c>
    </row>
    <row r="145" spans="1:65" s="14" customFormat="1">
      <c r="B145" s="210"/>
      <c r="C145" s="211"/>
      <c r="D145" s="193" t="s">
        <v>166</v>
      </c>
      <c r="E145" s="212" t="s">
        <v>19</v>
      </c>
      <c r="F145" s="213" t="s">
        <v>1722</v>
      </c>
      <c r="G145" s="211"/>
      <c r="H145" s="214">
        <v>12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166</v>
      </c>
      <c r="AU145" s="220" t="s">
        <v>81</v>
      </c>
      <c r="AV145" s="14" t="s">
        <v>81</v>
      </c>
      <c r="AW145" s="14" t="s">
        <v>33</v>
      </c>
      <c r="AX145" s="14" t="s">
        <v>72</v>
      </c>
      <c r="AY145" s="220" t="s">
        <v>152</v>
      </c>
    </row>
    <row r="146" spans="1:65" s="13" customFormat="1">
      <c r="B146" s="200"/>
      <c r="C146" s="201"/>
      <c r="D146" s="193" t="s">
        <v>166</v>
      </c>
      <c r="E146" s="202" t="s">
        <v>19</v>
      </c>
      <c r="F146" s="203" t="s">
        <v>288</v>
      </c>
      <c r="G146" s="201"/>
      <c r="H146" s="202" t="s">
        <v>19</v>
      </c>
      <c r="I146" s="204"/>
      <c r="J146" s="201"/>
      <c r="K146" s="201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166</v>
      </c>
      <c r="AU146" s="209" t="s">
        <v>81</v>
      </c>
      <c r="AV146" s="13" t="s">
        <v>79</v>
      </c>
      <c r="AW146" s="13" t="s">
        <v>33</v>
      </c>
      <c r="AX146" s="13" t="s">
        <v>72</v>
      </c>
      <c r="AY146" s="209" t="s">
        <v>152</v>
      </c>
    </row>
    <row r="147" spans="1:65" s="14" customFormat="1">
      <c r="B147" s="210"/>
      <c r="C147" s="211"/>
      <c r="D147" s="193" t="s">
        <v>166</v>
      </c>
      <c r="E147" s="212" t="s">
        <v>19</v>
      </c>
      <c r="F147" s="213" t="s">
        <v>1723</v>
      </c>
      <c r="G147" s="211"/>
      <c r="H147" s="214">
        <v>41.86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166</v>
      </c>
      <c r="AU147" s="220" t="s">
        <v>81</v>
      </c>
      <c r="AV147" s="14" t="s">
        <v>81</v>
      </c>
      <c r="AW147" s="14" t="s">
        <v>33</v>
      </c>
      <c r="AX147" s="14" t="s">
        <v>72</v>
      </c>
      <c r="AY147" s="220" t="s">
        <v>152</v>
      </c>
    </row>
    <row r="148" spans="1:65" s="14" customFormat="1">
      <c r="B148" s="210"/>
      <c r="C148" s="211"/>
      <c r="D148" s="193" t="s">
        <v>166</v>
      </c>
      <c r="E148" s="212" t="s">
        <v>19</v>
      </c>
      <c r="F148" s="213" t="s">
        <v>1722</v>
      </c>
      <c r="G148" s="211"/>
      <c r="H148" s="214">
        <v>12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81</v>
      </c>
      <c r="AV148" s="14" t="s">
        <v>81</v>
      </c>
      <c r="AW148" s="14" t="s">
        <v>33</v>
      </c>
      <c r="AX148" s="14" t="s">
        <v>72</v>
      </c>
      <c r="AY148" s="220" t="s">
        <v>152</v>
      </c>
    </row>
    <row r="149" spans="1:65" s="13" customFormat="1">
      <c r="B149" s="200"/>
      <c r="C149" s="201"/>
      <c r="D149" s="193" t="s">
        <v>166</v>
      </c>
      <c r="E149" s="202" t="s">
        <v>19</v>
      </c>
      <c r="F149" s="203" t="s">
        <v>308</v>
      </c>
      <c r="G149" s="201"/>
      <c r="H149" s="202" t="s">
        <v>19</v>
      </c>
      <c r="I149" s="204"/>
      <c r="J149" s="201"/>
      <c r="K149" s="201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166</v>
      </c>
      <c r="AU149" s="209" t="s">
        <v>81</v>
      </c>
      <c r="AV149" s="13" t="s">
        <v>79</v>
      </c>
      <c r="AW149" s="13" t="s">
        <v>33</v>
      </c>
      <c r="AX149" s="13" t="s">
        <v>72</v>
      </c>
      <c r="AY149" s="209" t="s">
        <v>152</v>
      </c>
    </row>
    <row r="150" spans="1:65" s="14" customFormat="1">
      <c r="B150" s="210"/>
      <c r="C150" s="211"/>
      <c r="D150" s="193" t="s">
        <v>166</v>
      </c>
      <c r="E150" s="212" t="s">
        <v>19</v>
      </c>
      <c r="F150" s="213" t="s">
        <v>1724</v>
      </c>
      <c r="G150" s="211"/>
      <c r="H150" s="214">
        <v>72.72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166</v>
      </c>
      <c r="AU150" s="220" t="s">
        <v>81</v>
      </c>
      <c r="AV150" s="14" t="s">
        <v>81</v>
      </c>
      <c r="AW150" s="14" t="s">
        <v>33</v>
      </c>
      <c r="AX150" s="14" t="s">
        <v>72</v>
      </c>
      <c r="AY150" s="220" t="s">
        <v>152</v>
      </c>
    </row>
    <row r="151" spans="1:65" s="15" customFormat="1">
      <c r="B151" s="221"/>
      <c r="C151" s="222"/>
      <c r="D151" s="193" t="s">
        <v>166</v>
      </c>
      <c r="E151" s="223" t="s">
        <v>19</v>
      </c>
      <c r="F151" s="224" t="s">
        <v>175</v>
      </c>
      <c r="G151" s="222"/>
      <c r="H151" s="225">
        <v>291.45999999999998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166</v>
      </c>
      <c r="AU151" s="231" t="s">
        <v>81</v>
      </c>
      <c r="AV151" s="15" t="s">
        <v>160</v>
      </c>
      <c r="AW151" s="15" t="s">
        <v>33</v>
      </c>
      <c r="AX151" s="15" t="s">
        <v>79</v>
      </c>
      <c r="AY151" s="231" t="s">
        <v>152</v>
      </c>
    </row>
    <row r="152" spans="1:65" s="2" customFormat="1" ht="24.2" customHeight="1">
      <c r="A152" s="36"/>
      <c r="B152" s="37"/>
      <c r="C152" s="180" t="s">
        <v>206</v>
      </c>
      <c r="D152" s="180" t="s">
        <v>155</v>
      </c>
      <c r="E152" s="181" t="s">
        <v>1725</v>
      </c>
      <c r="F152" s="182" t="s">
        <v>1726</v>
      </c>
      <c r="G152" s="183" t="s">
        <v>158</v>
      </c>
      <c r="H152" s="184">
        <v>41.83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43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0.1459</v>
      </c>
      <c r="T152" s="190">
        <f>S152*H152</f>
        <v>6.1029970000000002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160</v>
      </c>
      <c r="AT152" s="191" t="s">
        <v>155</v>
      </c>
      <c r="AU152" s="191" t="s">
        <v>81</v>
      </c>
      <c r="AY152" s="19" t="s">
        <v>152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79</v>
      </c>
      <c r="BK152" s="192">
        <f>ROUND(I152*H152,2)</f>
        <v>0</v>
      </c>
      <c r="BL152" s="19" t="s">
        <v>160</v>
      </c>
      <c r="BM152" s="191" t="s">
        <v>1727</v>
      </c>
    </row>
    <row r="153" spans="1:65" s="2" customFormat="1">
      <c r="A153" s="36"/>
      <c r="B153" s="37"/>
      <c r="C153" s="38"/>
      <c r="D153" s="193" t="s">
        <v>162</v>
      </c>
      <c r="E153" s="38"/>
      <c r="F153" s="194" t="s">
        <v>1726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162</v>
      </c>
      <c r="AU153" s="19" t="s">
        <v>81</v>
      </c>
    </row>
    <row r="154" spans="1:65" s="13" customFormat="1">
      <c r="B154" s="200"/>
      <c r="C154" s="201"/>
      <c r="D154" s="193" t="s">
        <v>166</v>
      </c>
      <c r="E154" s="202" t="s">
        <v>19</v>
      </c>
      <c r="F154" s="203" t="s">
        <v>281</v>
      </c>
      <c r="G154" s="201"/>
      <c r="H154" s="202" t="s">
        <v>19</v>
      </c>
      <c r="I154" s="204"/>
      <c r="J154" s="201"/>
      <c r="K154" s="201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166</v>
      </c>
      <c r="AU154" s="209" t="s">
        <v>81</v>
      </c>
      <c r="AV154" s="13" t="s">
        <v>79</v>
      </c>
      <c r="AW154" s="13" t="s">
        <v>33</v>
      </c>
      <c r="AX154" s="13" t="s">
        <v>72</v>
      </c>
      <c r="AY154" s="209" t="s">
        <v>152</v>
      </c>
    </row>
    <row r="155" spans="1:65" s="14" customFormat="1">
      <c r="B155" s="210"/>
      <c r="C155" s="211"/>
      <c r="D155" s="193" t="s">
        <v>166</v>
      </c>
      <c r="E155" s="212" t="s">
        <v>19</v>
      </c>
      <c r="F155" s="213" t="s">
        <v>1728</v>
      </c>
      <c r="G155" s="211"/>
      <c r="H155" s="214">
        <v>41.83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166</v>
      </c>
      <c r="AU155" s="220" t="s">
        <v>81</v>
      </c>
      <c r="AV155" s="14" t="s">
        <v>81</v>
      </c>
      <c r="AW155" s="14" t="s">
        <v>33</v>
      </c>
      <c r="AX155" s="14" t="s">
        <v>79</v>
      </c>
      <c r="AY155" s="220" t="s">
        <v>152</v>
      </c>
    </row>
    <row r="156" spans="1:65" s="2" customFormat="1" ht="21.75" customHeight="1">
      <c r="A156" s="36"/>
      <c r="B156" s="37"/>
      <c r="C156" s="180" t="s">
        <v>236</v>
      </c>
      <c r="D156" s="180" t="s">
        <v>155</v>
      </c>
      <c r="E156" s="181" t="s">
        <v>254</v>
      </c>
      <c r="F156" s="182" t="s">
        <v>255</v>
      </c>
      <c r="G156" s="183" t="s">
        <v>158</v>
      </c>
      <c r="H156" s="184">
        <v>108.63</v>
      </c>
      <c r="I156" s="185"/>
      <c r="J156" s="186">
        <f>ROUND(I156*H156,2)</f>
        <v>0</v>
      </c>
      <c r="K156" s="182" t="s">
        <v>159</v>
      </c>
      <c r="L156" s="41"/>
      <c r="M156" s="187" t="s">
        <v>19</v>
      </c>
      <c r="N156" s="188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160</v>
      </c>
      <c r="AT156" s="191" t="s">
        <v>155</v>
      </c>
      <c r="AU156" s="191" t="s">
        <v>81</v>
      </c>
      <c r="AY156" s="19" t="s">
        <v>152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79</v>
      </c>
      <c r="BK156" s="192">
        <f>ROUND(I156*H156,2)</f>
        <v>0</v>
      </c>
      <c r="BL156" s="19" t="s">
        <v>160</v>
      </c>
      <c r="BM156" s="191" t="s">
        <v>1729</v>
      </c>
    </row>
    <row r="157" spans="1:65" s="2" customFormat="1">
      <c r="A157" s="36"/>
      <c r="B157" s="37"/>
      <c r="C157" s="38"/>
      <c r="D157" s="193" t="s">
        <v>162</v>
      </c>
      <c r="E157" s="38"/>
      <c r="F157" s="194" t="s">
        <v>255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162</v>
      </c>
      <c r="AU157" s="19" t="s">
        <v>81</v>
      </c>
    </row>
    <row r="158" spans="1:65" s="2" customFormat="1">
      <c r="A158" s="36"/>
      <c r="B158" s="37"/>
      <c r="C158" s="38"/>
      <c r="D158" s="198" t="s">
        <v>164</v>
      </c>
      <c r="E158" s="38"/>
      <c r="F158" s="199" t="s">
        <v>257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164</v>
      </c>
      <c r="AU158" s="19" t="s">
        <v>81</v>
      </c>
    </row>
    <row r="159" spans="1:65" s="2" customFormat="1" ht="78">
      <c r="A159" s="36"/>
      <c r="B159" s="37"/>
      <c r="C159" s="38"/>
      <c r="D159" s="193" t="s">
        <v>228</v>
      </c>
      <c r="E159" s="38"/>
      <c r="F159" s="232" t="s">
        <v>258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228</v>
      </c>
      <c r="AU159" s="19" t="s">
        <v>81</v>
      </c>
    </row>
    <row r="160" spans="1:65" s="13" customFormat="1">
      <c r="B160" s="200"/>
      <c r="C160" s="201"/>
      <c r="D160" s="193" t="s">
        <v>166</v>
      </c>
      <c r="E160" s="202" t="s">
        <v>19</v>
      </c>
      <c r="F160" s="203" t="s">
        <v>1730</v>
      </c>
      <c r="G160" s="201"/>
      <c r="H160" s="202" t="s">
        <v>19</v>
      </c>
      <c r="I160" s="204"/>
      <c r="J160" s="201"/>
      <c r="K160" s="201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166</v>
      </c>
      <c r="AU160" s="209" t="s">
        <v>81</v>
      </c>
      <c r="AV160" s="13" t="s">
        <v>79</v>
      </c>
      <c r="AW160" s="13" t="s">
        <v>33</v>
      </c>
      <c r="AX160" s="13" t="s">
        <v>72</v>
      </c>
      <c r="AY160" s="209" t="s">
        <v>152</v>
      </c>
    </row>
    <row r="161" spans="1:65" s="14" customFormat="1">
      <c r="B161" s="210"/>
      <c r="C161" s="211"/>
      <c r="D161" s="193" t="s">
        <v>166</v>
      </c>
      <c r="E161" s="212" t="s">
        <v>19</v>
      </c>
      <c r="F161" s="213" t="s">
        <v>1731</v>
      </c>
      <c r="G161" s="211"/>
      <c r="H161" s="214">
        <v>35.5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166</v>
      </c>
      <c r="AU161" s="220" t="s">
        <v>81</v>
      </c>
      <c r="AV161" s="14" t="s">
        <v>81</v>
      </c>
      <c r="AW161" s="14" t="s">
        <v>33</v>
      </c>
      <c r="AX161" s="14" t="s">
        <v>72</v>
      </c>
      <c r="AY161" s="220" t="s">
        <v>152</v>
      </c>
    </row>
    <row r="162" spans="1:65" s="14" customFormat="1">
      <c r="B162" s="210"/>
      <c r="C162" s="211"/>
      <c r="D162" s="193" t="s">
        <v>166</v>
      </c>
      <c r="E162" s="212" t="s">
        <v>19</v>
      </c>
      <c r="F162" s="213" t="s">
        <v>1705</v>
      </c>
      <c r="G162" s="211"/>
      <c r="H162" s="214">
        <v>24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152</v>
      </c>
    </row>
    <row r="163" spans="1:65" s="14" customFormat="1">
      <c r="B163" s="210"/>
      <c r="C163" s="211"/>
      <c r="D163" s="193" t="s">
        <v>166</v>
      </c>
      <c r="E163" s="212" t="s">
        <v>19</v>
      </c>
      <c r="F163" s="213" t="s">
        <v>1732</v>
      </c>
      <c r="G163" s="211"/>
      <c r="H163" s="214">
        <v>7.6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166</v>
      </c>
      <c r="AU163" s="220" t="s">
        <v>81</v>
      </c>
      <c r="AV163" s="14" t="s">
        <v>81</v>
      </c>
      <c r="AW163" s="14" t="s">
        <v>33</v>
      </c>
      <c r="AX163" s="14" t="s">
        <v>72</v>
      </c>
      <c r="AY163" s="220" t="s">
        <v>152</v>
      </c>
    </row>
    <row r="164" spans="1:65" s="14" customFormat="1">
      <c r="B164" s="210"/>
      <c r="C164" s="211"/>
      <c r="D164" s="193" t="s">
        <v>166</v>
      </c>
      <c r="E164" s="212" t="s">
        <v>19</v>
      </c>
      <c r="F164" s="213" t="s">
        <v>1733</v>
      </c>
      <c r="G164" s="211"/>
      <c r="H164" s="214">
        <v>41.53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166</v>
      </c>
      <c r="AU164" s="220" t="s">
        <v>81</v>
      </c>
      <c r="AV164" s="14" t="s">
        <v>81</v>
      </c>
      <c r="AW164" s="14" t="s">
        <v>33</v>
      </c>
      <c r="AX164" s="14" t="s">
        <v>72</v>
      </c>
      <c r="AY164" s="220" t="s">
        <v>152</v>
      </c>
    </row>
    <row r="165" spans="1:65" s="15" customFormat="1">
      <c r="B165" s="221"/>
      <c r="C165" s="222"/>
      <c r="D165" s="193" t="s">
        <v>166</v>
      </c>
      <c r="E165" s="223" t="s">
        <v>19</v>
      </c>
      <c r="F165" s="224" t="s">
        <v>175</v>
      </c>
      <c r="G165" s="222"/>
      <c r="H165" s="225">
        <v>108.63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81</v>
      </c>
      <c r="AV165" s="15" t="s">
        <v>160</v>
      </c>
      <c r="AW165" s="15" t="s">
        <v>33</v>
      </c>
      <c r="AX165" s="15" t="s">
        <v>79</v>
      </c>
      <c r="AY165" s="231" t="s">
        <v>152</v>
      </c>
    </row>
    <row r="166" spans="1:65" s="2" customFormat="1" ht="33" customHeight="1">
      <c r="A166" s="36"/>
      <c r="B166" s="37"/>
      <c r="C166" s="180" t="s">
        <v>246</v>
      </c>
      <c r="D166" s="180" t="s">
        <v>155</v>
      </c>
      <c r="E166" s="181" t="s">
        <v>1734</v>
      </c>
      <c r="F166" s="182" t="s">
        <v>1735</v>
      </c>
      <c r="G166" s="183" t="s">
        <v>158</v>
      </c>
      <c r="H166" s="184">
        <v>41.83</v>
      </c>
      <c r="I166" s="185"/>
      <c r="J166" s="186">
        <f>ROUND(I166*H166,2)</f>
        <v>0</v>
      </c>
      <c r="K166" s="182" t="s">
        <v>159</v>
      </c>
      <c r="L166" s="41"/>
      <c r="M166" s="187" t="s">
        <v>19</v>
      </c>
      <c r="N166" s="188" t="s">
        <v>43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7.4999999999999997E-2</v>
      </c>
      <c r="T166" s="190">
        <f>S166*H166</f>
        <v>3.1372499999999999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160</v>
      </c>
      <c r="AT166" s="191" t="s">
        <v>155</v>
      </c>
      <c r="AU166" s="191" t="s">
        <v>81</v>
      </c>
      <c r="AY166" s="19" t="s">
        <v>152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79</v>
      </c>
      <c r="BK166" s="192">
        <f>ROUND(I166*H166,2)</f>
        <v>0</v>
      </c>
      <c r="BL166" s="19" t="s">
        <v>160</v>
      </c>
      <c r="BM166" s="191" t="s">
        <v>1736</v>
      </c>
    </row>
    <row r="167" spans="1:65" s="2" customFormat="1" ht="19.5">
      <c r="A167" s="36"/>
      <c r="B167" s="37"/>
      <c r="C167" s="38"/>
      <c r="D167" s="193" t="s">
        <v>162</v>
      </c>
      <c r="E167" s="38"/>
      <c r="F167" s="194" t="s">
        <v>1737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162</v>
      </c>
      <c r="AU167" s="19" t="s">
        <v>81</v>
      </c>
    </row>
    <row r="168" spans="1:65" s="2" customFormat="1">
      <c r="A168" s="36"/>
      <c r="B168" s="37"/>
      <c r="C168" s="38"/>
      <c r="D168" s="198" t="s">
        <v>164</v>
      </c>
      <c r="E168" s="38"/>
      <c r="F168" s="199" t="s">
        <v>1738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164</v>
      </c>
      <c r="AU168" s="19" t="s">
        <v>81</v>
      </c>
    </row>
    <row r="169" spans="1:65" s="13" customFormat="1">
      <c r="B169" s="200"/>
      <c r="C169" s="201"/>
      <c r="D169" s="193" t="s">
        <v>166</v>
      </c>
      <c r="E169" s="202" t="s">
        <v>19</v>
      </c>
      <c r="F169" s="203" t="s">
        <v>281</v>
      </c>
      <c r="G169" s="201"/>
      <c r="H169" s="202" t="s">
        <v>19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166</v>
      </c>
      <c r="AU169" s="209" t="s">
        <v>81</v>
      </c>
      <c r="AV169" s="13" t="s">
        <v>79</v>
      </c>
      <c r="AW169" s="13" t="s">
        <v>33</v>
      </c>
      <c r="AX169" s="13" t="s">
        <v>72</v>
      </c>
      <c r="AY169" s="209" t="s">
        <v>152</v>
      </c>
    </row>
    <row r="170" spans="1:65" s="14" customFormat="1">
      <c r="B170" s="210"/>
      <c r="C170" s="211"/>
      <c r="D170" s="193" t="s">
        <v>166</v>
      </c>
      <c r="E170" s="212" t="s">
        <v>19</v>
      </c>
      <c r="F170" s="213" t="s">
        <v>1728</v>
      </c>
      <c r="G170" s="211"/>
      <c r="H170" s="214">
        <v>41.83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166</v>
      </c>
      <c r="AU170" s="220" t="s">
        <v>81</v>
      </c>
      <c r="AV170" s="14" t="s">
        <v>81</v>
      </c>
      <c r="AW170" s="14" t="s">
        <v>33</v>
      </c>
      <c r="AX170" s="14" t="s">
        <v>79</v>
      </c>
      <c r="AY170" s="220" t="s">
        <v>152</v>
      </c>
    </row>
    <row r="171" spans="1:65" s="2" customFormat="1" ht="24.2" customHeight="1">
      <c r="A171" s="36"/>
      <c r="B171" s="37"/>
      <c r="C171" s="180" t="s">
        <v>244</v>
      </c>
      <c r="D171" s="180" t="s">
        <v>155</v>
      </c>
      <c r="E171" s="181" t="s">
        <v>268</v>
      </c>
      <c r="F171" s="182" t="s">
        <v>269</v>
      </c>
      <c r="G171" s="183" t="s">
        <v>270</v>
      </c>
      <c r="H171" s="184">
        <v>27.3</v>
      </c>
      <c r="I171" s="185"/>
      <c r="J171" s="186">
        <f>ROUND(I171*H171,2)</f>
        <v>0</v>
      </c>
      <c r="K171" s="182" t="s">
        <v>159</v>
      </c>
      <c r="L171" s="41"/>
      <c r="M171" s="187" t="s">
        <v>19</v>
      </c>
      <c r="N171" s="188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1.4</v>
      </c>
      <c r="T171" s="190">
        <f>S171*H171</f>
        <v>38.22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160</v>
      </c>
      <c r="AT171" s="191" t="s">
        <v>155</v>
      </c>
      <c r="AU171" s="191" t="s">
        <v>81</v>
      </c>
      <c r="AY171" s="19" t="s">
        <v>152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79</v>
      </c>
      <c r="BK171" s="192">
        <f>ROUND(I171*H171,2)</f>
        <v>0</v>
      </c>
      <c r="BL171" s="19" t="s">
        <v>160</v>
      </c>
      <c r="BM171" s="191" t="s">
        <v>1739</v>
      </c>
    </row>
    <row r="172" spans="1:65" s="2" customFormat="1" ht="19.5">
      <c r="A172" s="36"/>
      <c r="B172" s="37"/>
      <c r="C172" s="38"/>
      <c r="D172" s="193" t="s">
        <v>162</v>
      </c>
      <c r="E172" s="38"/>
      <c r="F172" s="194" t="s">
        <v>272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162</v>
      </c>
      <c r="AU172" s="19" t="s">
        <v>81</v>
      </c>
    </row>
    <row r="173" spans="1:65" s="2" customFormat="1">
      <c r="A173" s="36"/>
      <c r="B173" s="37"/>
      <c r="C173" s="38"/>
      <c r="D173" s="198" t="s">
        <v>164</v>
      </c>
      <c r="E173" s="38"/>
      <c r="F173" s="199" t="s">
        <v>273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164</v>
      </c>
      <c r="AU173" s="19" t="s">
        <v>81</v>
      </c>
    </row>
    <row r="174" spans="1:65" s="13" customFormat="1">
      <c r="B174" s="200"/>
      <c r="C174" s="201"/>
      <c r="D174" s="193" t="s">
        <v>166</v>
      </c>
      <c r="E174" s="202" t="s">
        <v>19</v>
      </c>
      <c r="F174" s="203" t="s">
        <v>296</v>
      </c>
      <c r="G174" s="201"/>
      <c r="H174" s="202" t="s">
        <v>19</v>
      </c>
      <c r="I174" s="204"/>
      <c r="J174" s="201"/>
      <c r="K174" s="201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166</v>
      </c>
      <c r="AU174" s="209" t="s">
        <v>81</v>
      </c>
      <c r="AV174" s="13" t="s">
        <v>79</v>
      </c>
      <c r="AW174" s="13" t="s">
        <v>33</v>
      </c>
      <c r="AX174" s="13" t="s">
        <v>72</v>
      </c>
      <c r="AY174" s="209" t="s">
        <v>152</v>
      </c>
    </row>
    <row r="175" spans="1:65" s="14" customFormat="1">
      <c r="B175" s="210"/>
      <c r="C175" s="211"/>
      <c r="D175" s="193" t="s">
        <v>166</v>
      </c>
      <c r="E175" s="212" t="s">
        <v>19</v>
      </c>
      <c r="F175" s="213" t="s">
        <v>1740</v>
      </c>
      <c r="G175" s="211"/>
      <c r="H175" s="214">
        <v>3.3079999999999998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166</v>
      </c>
      <c r="AU175" s="220" t="s">
        <v>81</v>
      </c>
      <c r="AV175" s="14" t="s">
        <v>81</v>
      </c>
      <c r="AW175" s="14" t="s">
        <v>33</v>
      </c>
      <c r="AX175" s="14" t="s">
        <v>72</v>
      </c>
      <c r="AY175" s="220" t="s">
        <v>152</v>
      </c>
    </row>
    <row r="176" spans="1:65" s="13" customFormat="1">
      <c r="B176" s="200"/>
      <c r="C176" s="201"/>
      <c r="D176" s="193" t="s">
        <v>166</v>
      </c>
      <c r="E176" s="202" t="s">
        <v>19</v>
      </c>
      <c r="F176" s="203" t="s">
        <v>281</v>
      </c>
      <c r="G176" s="201"/>
      <c r="H176" s="202" t="s">
        <v>19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166</v>
      </c>
      <c r="AU176" s="209" t="s">
        <v>81</v>
      </c>
      <c r="AV176" s="13" t="s">
        <v>79</v>
      </c>
      <c r="AW176" s="13" t="s">
        <v>33</v>
      </c>
      <c r="AX176" s="13" t="s">
        <v>72</v>
      </c>
      <c r="AY176" s="209" t="s">
        <v>152</v>
      </c>
    </row>
    <row r="177" spans="1:65" s="14" customFormat="1">
      <c r="B177" s="210"/>
      <c r="C177" s="211"/>
      <c r="D177" s="193" t="s">
        <v>166</v>
      </c>
      <c r="E177" s="212" t="s">
        <v>19</v>
      </c>
      <c r="F177" s="213" t="s">
        <v>1741</v>
      </c>
      <c r="G177" s="211"/>
      <c r="H177" s="214">
        <v>2.16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152</v>
      </c>
    </row>
    <row r="178" spans="1:65" s="14" customFormat="1">
      <c r="B178" s="210"/>
      <c r="C178" s="211"/>
      <c r="D178" s="193" t="s">
        <v>166</v>
      </c>
      <c r="E178" s="212" t="s">
        <v>19</v>
      </c>
      <c r="F178" s="213" t="s">
        <v>1742</v>
      </c>
      <c r="G178" s="211"/>
      <c r="H178" s="214">
        <v>2.5099999999999998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152</v>
      </c>
    </row>
    <row r="179" spans="1:65" s="13" customFormat="1">
      <c r="B179" s="200"/>
      <c r="C179" s="201"/>
      <c r="D179" s="193" t="s">
        <v>166</v>
      </c>
      <c r="E179" s="202" t="s">
        <v>19</v>
      </c>
      <c r="F179" s="203" t="s">
        <v>283</v>
      </c>
      <c r="G179" s="201"/>
      <c r="H179" s="202" t="s">
        <v>19</v>
      </c>
      <c r="I179" s="204"/>
      <c r="J179" s="201"/>
      <c r="K179" s="201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166</v>
      </c>
      <c r="AU179" s="209" t="s">
        <v>81</v>
      </c>
      <c r="AV179" s="13" t="s">
        <v>79</v>
      </c>
      <c r="AW179" s="13" t="s">
        <v>33</v>
      </c>
      <c r="AX179" s="13" t="s">
        <v>72</v>
      </c>
      <c r="AY179" s="209" t="s">
        <v>152</v>
      </c>
    </row>
    <row r="180" spans="1:65" s="14" customFormat="1">
      <c r="B180" s="210"/>
      <c r="C180" s="211"/>
      <c r="D180" s="193" t="s">
        <v>166</v>
      </c>
      <c r="E180" s="212" t="s">
        <v>19</v>
      </c>
      <c r="F180" s="213" t="s">
        <v>1743</v>
      </c>
      <c r="G180" s="211"/>
      <c r="H180" s="214">
        <v>3.605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166</v>
      </c>
      <c r="AU180" s="220" t="s">
        <v>81</v>
      </c>
      <c r="AV180" s="14" t="s">
        <v>81</v>
      </c>
      <c r="AW180" s="14" t="s">
        <v>33</v>
      </c>
      <c r="AX180" s="14" t="s">
        <v>72</v>
      </c>
      <c r="AY180" s="220" t="s">
        <v>152</v>
      </c>
    </row>
    <row r="181" spans="1:65" s="14" customFormat="1">
      <c r="B181" s="210"/>
      <c r="C181" s="211"/>
      <c r="D181" s="193" t="s">
        <v>166</v>
      </c>
      <c r="E181" s="212" t="s">
        <v>19</v>
      </c>
      <c r="F181" s="213" t="s">
        <v>1744</v>
      </c>
      <c r="G181" s="211"/>
      <c r="H181" s="214">
        <v>0.6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166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152</v>
      </c>
    </row>
    <row r="182" spans="1:65" s="13" customFormat="1">
      <c r="B182" s="200"/>
      <c r="C182" s="201"/>
      <c r="D182" s="193" t="s">
        <v>166</v>
      </c>
      <c r="E182" s="202" t="s">
        <v>19</v>
      </c>
      <c r="F182" s="203" t="s">
        <v>286</v>
      </c>
      <c r="G182" s="201"/>
      <c r="H182" s="202" t="s">
        <v>19</v>
      </c>
      <c r="I182" s="204"/>
      <c r="J182" s="201"/>
      <c r="K182" s="201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166</v>
      </c>
      <c r="AU182" s="209" t="s">
        <v>81</v>
      </c>
      <c r="AV182" s="13" t="s">
        <v>79</v>
      </c>
      <c r="AW182" s="13" t="s">
        <v>33</v>
      </c>
      <c r="AX182" s="13" t="s">
        <v>72</v>
      </c>
      <c r="AY182" s="209" t="s">
        <v>152</v>
      </c>
    </row>
    <row r="183" spans="1:65" s="14" customFormat="1">
      <c r="B183" s="210"/>
      <c r="C183" s="211"/>
      <c r="D183" s="193" t="s">
        <v>166</v>
      </c>
      <c r="E183" s="212" t="s">
        <v>19</v>
      </c>
      <c r="F183" s="213" t="s">
        <v>1743</v>
      </c>
      <c r="G183" s="211"/>
      <c r="H183" s="214">
        <v>3.605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166</v>
      </c>
      <c r="AU183" s="220" t="s">
        <v>81</v>
      </c>
      <c r="AV183" s="14" t="s">
        <v>81</v>
      </c>
      <c r="AW183" s="14" t="s">
        <v>33</v>
      </c>
      <c r="AX183" s="14" t="s">
        <v>72</v>
      </c>
      <c r="AY183" s="220" t="s">
        <v>152</v>
      </c>
    </row>
    <row r="184" spans="1:65" s="14" customFormat="1">
      <c r="B184" s="210"/>
      <c r="C184" s="211"/>
      <c r="D184" s="193" t="s">
        <v>166</v>
      </c>
      <c r="E184" s="212" t="s">
        <v>19</v>
      </c>
      <c r="F184" s="213" t="s">
        <v>1744</v>
      </c>
      <c r="G184" s="211"/>
      <c r="H184" s="214">
        <v>0.6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81</v>
      </c>
      <c r="AV184" s="14" t="s">
        <v>81</v>
      </c>
      <c r="AW184" s="14" t="s">
        <v>33</v>
      </c>
      <c r="AX184" s="14" t="s">
        <v>72</v>
      </c>
      <c r="AY184" s="220" t="s">
        <v>152</v>
      </c>
    </row>
    <row r="185" spans="1:65" s="13" customFormat="1">
      <c r="B185" s="200"/>
      <c r="C185" s="201"/>
      <c r="D185" s="193" t="s">
        <v>166</v>
      </c>
      <c r="E185" s="202" t="s">
        <v>19</v>
      </c>
      <c r="F185" s="203" t="s">
        <v>288</v>
      </c>
      <c r="G185" s="201"/>
      <c r="H185" s="202" t="s">
        <v>19</v>
      </c>
      <c r="I185" s="204"/>
      <c r="J185" s="201"/>
      <c r="K185" s="201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166</v>
      </c>
      <c r="AU185" s="209" t="s">
        <v>81</v>
      </c>
      <c r="AV185" s="13" t="s">
        <v>79</v>
      </c>
      <c r="AW185" s="13" t="s">
        <v>33</v>
      </c>
      <c r="AX185" s="13" t="s">
        <v>72</v>
      </c>
      <c r="AY185" s="209" t="s">
        <v>152</v>
      </c>
    </row>
    <row r="186" spans="1:65" s="14" customFormat="1">
      <c r="B186" s="210"/>
      <c r="C186" s="211"/>
      <c r="D186" s="193" t="s">
        <v>166</v>
      </c>
      <c r="E186" s="212" t="s">
        <v>19</v>
      </c>
      <c r="F186" s="213" t="s">
        <v>1745</v>
      </c>
      <c r="G186" s="211"/>
      <c r="H186" s="214">
        <v>3.7669999999999999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166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152</v>
      </c>
    </row>
    <row r="187" spans="1:65" s="14" customFormat="1">
      <c r="B187" s="210"/>
      <c r="C187" s="211"/>
      <c r="D187" s="193" t="s">
        <v>166</v>
      </c>
      <c r="E187" s="212" t="s">
        <v>19</v>
      </c>
      <c r="F187" s="213" t="s">
        <v>1744</v>
      </c>
      <c r="G187" s="211"/>
      <c r="H187" s="214">
        <v>0.6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81</v>
      </c>
      <c r="AV187" s="14" t="s">
        <v>81</v>
      </c>
      <c r="AW187" s="14" t="s">
        <v>33</v>
      </c>
      <c r="AX187" s="14" t="s">
        <v>72</v>
      </c>
      <c r="AY187" s="220" t="s">
        <v>152</v>
      </c>
    </row>
    <row r="188" spans="1:65" s="13" customFormat="1">
      <c r="B188" s="200"/>
      <c r="C188" s="201"/>
      <c r="D188" s="193" t="s">
        <v>166</v>
      </c>
      <c r="E188" s="202" t="s">
        <v>19</v>
      </c>
      <c r="F188" s="203" t="s">
        <v>308</v>
      </c>
      <c r="G188" s="201"/>
      <c r="H188" s="202" t="s">
        <v>19</v>
      </c>
      <c r="I188" s="204"/>
      <c r="J188" s="201"/>
      <c r="K188" s="201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166</v>
      </c>
      <c r="AU188" s="209" t="s">
        <v>81</v>
      </c>
      <c r="AV188" s="13" t="s">
        <v>79</v>
      </c>
      <c r="AW188" s="13" t="s">
        <v>33</v>
      </c>
      <c r="AX188" s="13" t="s">
        <v>72</v>
      </c>
      <c r="AY188" s="209" t="s">
        <v>152</v>
      </c>
    </row>
    <row r="189" spans="1:65" s="14" customFormat="1">
      <c r="B189" s="210"/>
      <c r="C189" s="211"/>
      <c r="D189" s="193" t="s">
        <v>166</v>
      </c>
      <c r="E189" s="212" t="s">
        <v>19</v>
      </c>
      <c r="F189" s="213" t="s">
        <v>1746</v>
      </c>
      <c r="G189" s="211"/>
      <c r="H189" s="214">
        <v>6.5449999999999999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81</v>
      </c>
      <c r="AV189" s="14" t="s">
        <v>81</v>
      </c>
      <c r="AW189" s="14" t="s">
        <v>33</v>
      </c>
      <c r="AX189" s="14" t="s">
        <v>72</v>
      </c>
      <c r="AY189" s="220" t="s">
        <v>152</v>
      </c>
    </row>
    <row r="190" spans="1:65" s="15" customFormat="1">
      <c r="B190" s="221"/>
      <c r="C190" s="222"/>
      <c r="D190" s="193" t="s">
        <v>166</v>
      </c>
      <c r="E190" s="223" t="s">
        <v>19</v>
      </c>
      <c r="F190" s="224" t="s">
        <v>175</v>
      </c>
      <c r="G190" s="222"/>
      <c r="H190" s="225">
        <v>27.3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81</v>
      </c>
      <c r="AV190" s="15" t="s">
        <v>160</v>
      </c>
      <c r="AW190" s="15" t="s">
        <v>33</v>
      </c>
      <c r="AX190" s="15" t="s">
        <v>79</v>
      </c>
      <c r="AY190" s="231" t="s">
        <v>152</v>
      </c>
    </row>
    <row r="191" spans="1:65" s="12" customFormat="1" ht="22.9" customHeight="1">
      <c r="B191" s="164"/>
      <c r="C191" s="165"/>
      <c r="D191" s="166" t="s">
        <v>71</v>
      </c>
      <c r="E191" s="178" t="s">
        <v>322</v>
      </c>
      <c r="F191" s="178" t="s">
        <v>323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SUM(P192:P204)</f>
        <v>0</v>
      </c>
      <c r="Q191" s="172"/>
      <c r="R191" s="173">
        <f>SUM(R192:R204)</f>
        <v>0</v>
      </c>
      <c r="S191" s="172"/>
      <c r="T191" s="174">
        <f>SUM(T192:T204)</f>
        <v>0</v>
      </c>
      <c r="AR191" s="175" t="s">
        <v>79</v>
      </c>
      <c r="AT191" s="176" t="s">
        <v>71</v>
      </c>
      <c r="AU191" s="176" t="s">
        <v>79</v>
      </c>
      <c r="AY191" s="175" t="s">
        <v>152</v>
      </c>
      <c r="BK191" s="177">
        <f>SUM(BK192:BK204)</f>
        <v>0</v>
      </c>
    </row>
    <row r="192" spans="1:65" s="2" customFormat="1" ht="33" customHeight="1">
      <c r="A192" s="36"/>
      <c r="B192" s="37"/>
      <c r="C192" s="180" t="s">
        <v>267</v>
      </c>
      <c r="D192" s="180" t="s">
        <v>155</v>
      </c>
      <c r="E192" s="181" t="s">
        <v>325</v>
      </c>
      <c r="F192" s="182" t="s">
        <v>326</v>
      </c>
      <c r="G192" s="183" t="s">
        <v>327</v>
      </c>
      <c r="H192" s="184">
        <v>108.398</v>
      </c>
      <c r="I192" s="185"/>
      <c r="J192" s="186">
        <f>ROUND(I192*H192,2)</f>
        <v>0</v>
      </c>
      <c r="K192" s="182" t="s">
        <v>159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160</v>
      </c>
      <c r="AT192" s="191" t="s">
        <v>155</v>
      </c>
      <c r="AU192" s="191" t="s">
        <v>81</v>
      </c>
      <c r="AY192" s="19" t="s">
        <v>152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79</v>
      </c>
      <c r="BK192" s="192">
        <f>ROUND(I192*H192,2)</f>
        <v>0</v>
      </c>
      <c r="BL192" s="19" t="s">
        <v>160</v>
      </c>
      <c r="BM192" s="191" t="s">
        <v>1747</v>
      </c>
    </row>
    <row r="193" spans="1:65" s="2" customFormat="1" ht="29.25">
      <c r="A193" s="36"/>
      <c r="B193" s="37"/>
      <c r="C193" s="38"/>
      <c r="D193" s="193" t="s">
        <v>162</v>
      </c>
      <c r="E193" s="38"/>
      <c r="F193" s="194" t="s">
        <v>329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162</v>
      </c>
      <c r="AU193" s="19" t="s">
        <v>81</v>
      </c>
    </row>
    <row r="194" spans="1:65" s="2" customFormat="1">
      <c r="A194" s="36"/>
      <c r="B194" s="37"/>
      <c r="C194" s="38"/>
      <c r="D194" s="198" t="s">
        <v>164</v>
      </c>
      <c r="E194" s="38"/>
      <c r="F194" s="199" t="s">
        <v>330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164</v>
      </c>
      <c r="AU194" s="19" t="s">
        <v>81</v>
      </c>
    </row>
    <row r="195" spans="1:65" s="2" customFormat="1" ht="24.2" customHeight="1">
      <c r="A195" s="36"/>
      <c r="B195" s="37"/>
      <c r="C195" s="180" t="s">
        <v>275</v>
      </c>
      <c r="D195" s="180" t="s">
        <v>155</v>
      </c>
      <c r="E195" s="181" t="s">
        <v>331</v>
      </c>
      <c r="F195" s="182" t="s">
        <v>332</v>
      </c>
      <c r="G195" s="183" t="s">
        <v>327</v>
      </c>
      <c r="H195" s="184">
        <v>108.398</v>
      </c>
      <c r="I195" s="185"/>
      <c r="J195" s="186">
        <f>ROUND(I195*H195,2)</f>
        <v>0</v>
      </c>
      <c r="K195" s="182" t="s">
        <v>159</v>
      </c>
      <c r="L195" s="41"/>
      <c r="M195" s="187" t="s">
        <v>19</v>
      </c>
      <c r="N195" s="188" t="s">
        <v>43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160</v>
      </c>
      <c r="AT195" s="191" t="s">
        <v>155</v>
      </c>
      <c r="AU195" s="191" t="s">
        <v>81</v>
      </c>
      <c r="AY195" s="19" t="s">
        <v>152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79</v>
      </c>
      <c r="BK195" s="192">
        <f>ROUND(I195*H195,2)</f>
        <v>0</v>
      </c>
      <c r="BL195" s="19" t="s">
        <v>160</v>
      </c>
      <c r="BM195" s="191" t="s">
        <v>1748</v>
      </c>
    </row>
    <row r="196" spans="1:65" s="2" customFormat="1" ht="19.5">
      <c r="A196" s="36"/>
      <c r="B196" s="37"/>
      <c r="C196" s="38"/>
      <c r="D196" s="193" t="s">
        <v>162</v>
      </c>
      <c r="E196" s="38"/>
      <c r="F196" s="194" t="s">
        <v>334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162</v>
      </c>
      <c r="AU196" s="19" t="s">
        <v>81</v>
      </c>
    </row>
    <row r="197" spans="1:65" s="2" customFormat="1">
      <c r="A197" s="36"/>
      <c r="B197" s="37"/>
      <c r="C197" s="38"/>
      <c r="D197" s="198" t="s">
        <v>164</v>
      </c>
      <c r="E197" s="38"/>
      <c r="F197" s="199" t="s">
        <v>335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164</v>
      </c>
      <c r="AU197" s="19" t="s">
        <v>81</v>
      </c>
    </row>
    <row r="198" spans="1:65" s="2" customFormat="1" ht="24.2" customHeight="1">
      <c r="A198" s="36"/>
      <c r="B198" s="37"/>
      <c r="C198" s="180" t="s">
        <v>290</v>
      </c>
      <c r="D198" s="180" t="s">
        <v>155</v>
      </c>
      <c r="E198" s="181" t="s">
        <v>337</v>
      </c>
      <c r="F198" s="182" t="s">
        <v>338</v>
      </c>
      <c r="G198" s="183" t="s">
        <v>327</v>
      </c>
      <c r="H198" s="184">
        <v>975.58199999999999</v>
      </c>
      <c r="I198" s="185"/>
      <c r="J198" s="186">
        <f>ROUND(I198*H198,2)</f>
        <v>0</v>
      </c>
      <c r="K198" s="182" t="s">
        <v>159</v>
      </c>
      <c r="L198" s="41"/>
      <c r="M198" s="187" t="s">
        <v>19</v>
      </c>
      <c r="N198" s="188" t="s">
        <v>43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160</v>
      </c>
      <c r="AT198" s="191" t="s">
        <v>155</v>
      </c>
      <c r="AU198" s="191" t="s">
        <v>81</v>
      </c>
      <c r="AY198" s="19" t="s">
        <v>152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79</v>
      </c>
      <c r="BK198" s="192">
        <f>ROUND(I198*H198,2)</f>
        <v>0</v>
      </c>
      <c r="BL198" s="19" t="s">
        <v>160</v>
      </c>
      <c r="BM198" s="191" t="s">
        <v>1749</v>
      </c>
    </row>
    <row r="199" spans="1:65" s="2" customFormat="1" ht="29.25">
      <c r="A199" s="36"/>
      <c r="B199" s="37"/>
      <c r="C199" s="38"/>
      <c r="D199" s="193" t="s">
        <v>162</v>
      </c>
      <c r="E199" s="38"/>
      <c r="F199" s="194" t="s">
        <v>340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162</v>
      </c>
      <c r="AU199" s="19" t="s">
        <v>81</v>
      </c>
    </row>
    <row r="200" spans="1:65" s="2" customFormat="1">
      <c r="A200" s="36"/>
      <c r="B200" s="37"/>
      <c r="C200" s="38"/>
      <c r="D200" s="198" t="s">
        <v>164</v>
      </c>
      <c r="E200" s="38"/>
      <c r="F200" s="199" t="s">
        <v>341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164</v>
      </c>
      <c r="AU200" s="19" t="s">
        <v>81</v>
      </c>
    </row>
    <row r="201" spans="1:65" s="14" customFormat="1">
      <c r="B201" s="210"/>
      <c r="C201" s="211"/>
      <c r="D201" s="193" t="s">
        <v>166</v>
      </c>
      <c r="E201" s="211"/>
      <c r="F201" s="213" t="s">
        <v>1750</v>
      </c>
      <c r="G201" s="211"/>
      <c r="H201" s="214">
        <v>975.58199999999999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166</v>
      </c>
      <c r="AU201" s="220" t="s">
        <v>81</v>
      </c>
      <c r="AV201" s="14" t="s">
        <v>81</v>
      </c>
      <c r="AW201" s="14" t="s">
        <v>4</v>
      </c>
      <c r="AX201" s="14" t="s">
        <v>79</v>
      </c>
      <c r="AY201" s="220" t="s">
        <v>152</v>
      </c>
    </row>
    <row r="202" spans="1:65" s="2" customFormat="1" ht="44.25" customHeight="1">
      <c r="A202" s="36"/>
      <c r="B202" s="37"/>
      <c r="C202" s="180" t="s">
        <v>311</v>
      </c>
      <c r="D202" s="180" t="s">
        <v>155</v>
      </c>
      <c r="E202" s="181" t="s">
        <v>344</v>
      </c>
      <c r="F202" s="182" t="s">
        <v>345</v>
      </c>
      <c r="G202" s="183" t="s">
        <v>327</v>
      </c>
      <c r="H202" s="184">
        <v>108.398</v>
      </c>
      <c r="I202" s="185"/>
      <c r="J202" s="186">
        <f>ROUND(I202*H202,2)</f>
        <v>0</v>
      </c>
      <c r="K202" s="182" t="s">
        <v>159</v>
      </c>
      <c r="L202" s="41"/>
      <c r="M202" s="187" t="s">
        <v>19</v>
      </c>
      <c r="N202" s="188" t="s">
        <v>43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160</v>
      </c>
      <c r="AT202" s="191" t="s">
        <v>155</v>
      </c>
      <c r="AU202" s="191" t="s">
        <v>81</v>
      </c>
      <c r="AY202" s="19" t="s">
        <v>152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79</v>
      </c>
      <c r="BK202" s="192">
        <f>ROUND(I202*H202,2)</f>
        <v>0</v>
      </c>
      <c r="BL202" s="19" t="s">
        <v>160</v>
      </c>
      <c r="BM202" s="191" t="s">
        <v>1751</v>
      </c>
    </row>
    <row r="203" spans="1:65" s="2" customFormat="1" ht="29.25">
      <c r="A203" s="36"/>
      <c r="B203" s="37"/>
      <c r="C203" s="38"/>
      <c r="D203" s="193" t="s">
        <v>162</v>
      </c>
      <c r="E203" s="38"/>
      <c r="F203" s="194" t="s">
        <v>347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162</v>
      </c>
      <c r="AU203" s="19" t="s">
        <v>81</v>
      </c>
    </row>
    <row r="204" spans="1:65" s="2" customFormat="1">
      <c r="A204" s="36"/>
      <c r="B204" s="37"/>
      <c r="C204" s="38"/>
      <c r="D204" s="198" t="s">
        <v>164</v>
      </c>
      <c r="E204" s="38"/>
      <c r="F204" s="199" t="s">
        <v>348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164</v>
      </c>
      <c r="AU204" s="19" t="s">
        <v>81</v>
      </c>
    </row>
    <row r="205" spans="1:65" s="12" customFormat="1" ht="22.9" customHeight="1">
      <c r="B205" s="164"/>
      <c r="C205" s="165"/>
      <c r="D205" s="166" t="s">
        <v>71</v>
      </c>
      <c r="E205" s="178" t="s">
        <v>349</v>
      </c>
      <c r="F205" s="178" t="s">
        <v>350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SUM(P206:P208)</f>
        <v>0</v>
      </c>
      <c r="Q205" s="172"/>
      <c r="R205" s="173">
        <f>SUM(R206:R208)</f>
        <v>0</v>
      </c>
      <c r="S205" s="172"/>
      <c r="T205" s="174">
        <f>SUM(T206:T208)</f>
        <v>0</v>
      </c>
      <c r="AR205" s="175" t="s">
        <v>79</v>
      </c>
      <c r="AT205" s="176" t="s">
        <v>71</v>
      </c>
      <c r="AU205" s="176" t="s">
        <v>79</v>
      </c>
      <c r="AY205" s="175" t="s">
        <v>152</v>
      </c>
      <c r="BK205" s="177">
        <f>SUM(BK206:BK208)</f>
        <v>0</v>
      </c>
    </row>
    <row r="206" spans="1:65" s="2" customFormat="1" ht="24.2" customHeight="1">
      <c r="A206" s="36"/>
      <c r="B206" s="37"/>
      <c r="C206" s="180" t="s">
        <v>324</v>
      </c>
      <c r="D206" s="180" t="s">
        <v>155</v>
      </c>
      <c r="E206" s="181" t="s">
        <v>352</v>
      </c>
      <c r="F206" s="182" t="s">
        <v>353</v>
      </c>
      <c r="G206" s="183" t="s">
        <v>327</v>
      </c>
      <c r="H206" s="184">
        <v>52.936999999999998</v>
      </c>
      <c r="I206" s="185"/>
      <c r="J206" s="186">
        <f>ROUND(I206*H206,2)</f>
        <v>0</v>
      </c>
      <c r="K206" s="182" t="s">
        <v>159</v>
      </c>
      <c r="L206" s="41"/>
      <c r="M206" s="187" t="s">
        <v>19</v>
      </c>
      <c r="N206" s="188" t="s">
        <v>43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160</v>
      </c>
      <c r="AT206" s="191" t="s">
        <v>155</v>
      </c>
      <c r="AU206" s="191" t="s">
        <v>81</v>
      </c>
      <c r="AY206" s="19" t="s">
        <v>152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79</v>
      </c>
      <c r="BK206" s="192">
        <f>ROUND(I206*H206,2)</f>
        <v>0</v>
      </c>
      <c r="BL206" s="19" t="s">
        <v>160</v>
      </c>
      <c r="BM206" s="191" t="s">
        <v>1752</v>
      </c>
    </row>
    <row r="207" spans="1:65" s="2" customFormat="1" ht="39">
      <c r="A207" s="36"/>
      <c r="B207" s="37"/>
      <c r="C207" s="38"/>
      <c r="D207" s="193" t="s">
        <v>162</v>
      </c>
      <c r="E207" s="38"/>
      <c r="F207" s="194" t="s">
        <v>355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162</v>
      </c>
      <c r="AU207" s="19" t="s">
        <v>81</v>
      </c>
    </row>
    <row r="208" spans="1:65" s="2" customFormat="1">
      <c r="A208" s="36"/>
      <c r="B208" s="37"/>
      <c r="C208" s="38"/>
      <c r="D208" s="198" t="s">
        <v>164</v>
      </c>
      <c r="E208" s="38"/>
      <c r="F208" s="199" t="s">
        <v>356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164</v>
      </c>
      <c r="AU208" s="19" t="s">
        <v>81</v>
      </c>
    </row>
    <row r="209" spans="1:65" s="12" customFormat="1" ht="25.9" customHeight="1">
      <c r="B209" s="164"/>
      <c r="C209" s="165"/>
      <c r="D209" s="166" t="s">
        <v>71</v>
      </c>
      <c r="E209" s="167" t="s">
        <v>357</v>
      </c>
      <c r="F209" s="167" t="s">
        <v>358</v>
      </c>
      <c r="G209" s="165"/>
      <c r="H209" s="165"/>
      <c r="I209" s="168"/>
      <c r="J209" s="169">
        <f>BK209</f>
        <v>0</v>
      </c>
      <c r="K209" s="165"/>
      <c r="L209" s="170"/>
      <c r="M209" s="171"/>
      <c r="N209" s="172"/>
      <c r="O209" s="172"/>
      <c r="P209" s="173">
        <f>P210+P216+P256+P269+P290+P304+P339+P347</f>
        <v>0</v>
      </c>
      <c r="Q209" s="172"/>
      <c r="R209" s="173">
        <f>R210+R216+R256+R269+R290+R304+R339+R347</f>
        <v>14.382326000000001</v>
      </c>
      <c r="S209" s="172"/>
      <c r="T209" s="174">
        <f>T210+T216+T256+T269+T290+T304+T339+T347</f>
        <v>34.706488199999995</v>
      </c>
      <c r="AR209" s="175" t="s">
        <v>81</v>
      </c>
      <c r="AT209" s="176" t="s">
        <v>71</v>
      </c>
      <c r="AU209" s="176" t="s">
        <v>72</v>
      </c>
      <c r="AY209" s="175" t="s">
        <v>152</v>
      </c>
      <c r="BK209" s="177">
        <f>BK210+BK216+BK256+BK269+BK290+BK304+BK339+BK347</f>
        <v>0</v>
      </c>
    </row>
    <row r="210" spans="1:65" s="12" customFormat="1" ht="22.9" customHeight="1">
      <c r="B210" s="164"/>
      <c r="C210" s="165"/>
      <c r="D210" s="166" t="s">
        <v>71</v>
      </c>
      <c r="E210" s="178" t="s">
        <v>359</v>
      </c>
      <c r="F210" s="178" t="s">
        <v>360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SUM(P211:P215)</f>
        <v>0</v>
      </c>
      <c r="Q210" s="172"/>
      <c r="R210" s="173">
        <f>SUM(R211:R215)</f>
        <v>0.50178</v>
      </c>
      <c r="S210" s="172"/>
      <c r="T210" s="174">
        <f>SUM(T211:T215)</f>
        <v>0</v>
      </c>
      <c r="AR210" s="175" t="s">
        <v>81</v>
      </c>
      <c r="AT210" s="176" t="s">
        <v>71</v>
      </c>
      <c r="AU210" s="176" t="s">
        <v>79</v>
      </c>
      <c r="AY210" s="175" t="s">
        <v>152</v>
      </c>
      <c r="BK210" s="177">
        <f>SUM(BK211:BK215)</f>
        <v>0</v>
      </c>
    </row>
    <row r="211" spans="1:65" s="2" customFormat="1" ht="21.75" customHeight="1">
      <c r="A211" s="36"/>
      <c r="B211" s="37"/>
      <c r="C211" s="180" t="s">
        <v>8</v>
      </c>
      <c r="D211" s="180" t="s">
        <v>155</v>
      </c>
      <c r="E211" s="181" t="s">
        <v>362</v>
      </c>
      <c r="F211" s="182" t="s">
        <v>363</v>
      </c>
      <c r="G211" s="183" t="s">
        <v>158</v>
      </c>
      <c r="H211" s="184">
        <v>83.63</v>
      </c>
      <c r="I211" s="185"/>
      <c r="J211" s="186">
        <f>ROUND(I211*H211,2)</f>
        <v>0</v>
      </c>
      <c r="K211" s="182" t="s">
        <v>19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6.0000000000000001E-3</v>
      </c>
      <c r="R211" s="189">
        <f>Q211*H211</f>
        <v>0.50178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336</v>
      </c>
      <c r="AT211" s="191" t="s">
        <v>155</v>
      </c>
      <c r="AU211" s="191" t="s">
        <v>81</v>
      </c>
      <c r="AY211" s="19" t="s">
        <v>152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79</v>
      </c>
      <c r="BK211" s="192">
        <f>ROUND(I211*H211,2)</f>
        <v>0</v>
      </c>
      <c r="BL211" s="19" t="s">
        <v>336</v>
      </c>
      <c r="BM211" s="191" t="s">
        <v>1753</v>
      </c>
    </row>
    <row r="212" spans="1:65" s="2" customFormat="1">
      <c r="A212" s="36"/>
      <c r="B212" s="37"/>
      <c r="C212" s="38"/>
      <c r="D212" s="193" t="s">
        <v>162</v>
      </c>
      <c r="E212" s="38"/>
      <c r="F212" s="194" t="s">
        <v>363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162</v>
      </c>
      <c r="AU212" s="19" t="s">
        <v>81</v>
      </c>
    </row>
    <row r="213" spans="1:65" s="2" customFormat="1" ht="58.5">
      <c r="A213" s="36"/>
      <c r="B213" s="37"/>
      <c r="C213" s="38"/>
      <c r="D213" s="193" t="s">
        <v>228</v>
      </c>
      <c r="E213" s="38"/>
      <c r="F213" s="232" t="s">
        <v>365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228</v>
      </c>
      <c r="AU213" s="19" t="s">
        <v>81</v>
      </c>
    </row>
    <row r="214" spans="1:65" s="13" customFormat="1">
      <c r="B214" s="200"/>
      <c r="C214" s="201"/>
      <c r="D214" s="193" t="s">
        <v>166</v>
      </c>
      <c r="E214" s="202" t="s">
        <v>19</v>
      </c>
      <c r="F214" s="203" t="s">
        <v>1730</v>
      </c>
      <c r="G214" s="201"/>
      <c r="H214" s="202" t="s">
        <v>19</v>
      </c>
      <c r="I214" s="204"/>
      <c r="J214" s="201"/>
      <c r="K214" s="201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166</v>
      </c>
      <c r="AU214" s="209" t="s">
        <v>81</v>
      </c>
      <c r="AV214" s="13" t="s">
        <v>79</v>
      </c>
      <c r="AW214" s="13" t="s">
        <v>33</v>
      </c>
      <c r="AX214" s="13" t="s">
        <v>72</v>
      </c>
      <c r="AY214" s="209" t="s">
        <v>152</v>
      </c>
    </row>
    <row r="215" spans="1:65" s="14" customFormat="1">
      <c r="B215" s="210"/>
      <c r="C215" s="211"/>
      <c r="D215" s="193" t="s">
        <v>166</v>
      </c>
      <c r="E215" s="212" t="s">
        <v>19</v>
      </c>
      <c r="F215" s="213" t="s">
        <v>1754</v>
      </c>
      <c r="G215" s="211"/>
      <c r="H215" s="214">
        <v>83.63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166</v>
      </c>
      <c r="AU215" s="220" t="s">
        <v>81</v>
      </c>
      <c r="AV215" s="14" t="s">
        <v>81</v>
      </c>
      <c r="AW215" s="14" t="s">
        <v>33</v>
      </c>
      <c r="AX215" s="14" t="s">
        <v>79</v>
      </c>
      <c r="AY215" s="220" t="s">
        <v>152</v>
      </c>
    </row>
    <row r="216" spans="1:65" s="12" customFormat="1" ht="22.9" customHeight="1">
      <c r="B216" s="164"/>
      <c r="C216" s="165"/>
      <c r="D216" s="166" t="s">
        <v>71</v>
      </c>
      <c r="E216" s="178" t="s">
        <v>366</v>
      </c>
      <c r="F216" s="178" t="s">
        <v>367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SUM(P217:P255)</f>
        <v>0</v>
      </c>
      <c r="Q216" s="172"/>
      <c r="R216" s="173">
        <f>SUM(R217:R255)</f>
        <v>1.8584565999999998</v>
      </c>
      <c r="S216" s="172"/>
      <c r="T216" s="174">
        <f>SUM(T217:T255)</f>
        <v>0</v>
      </c>
      <c r="AR216" s="175" t="s">
        <v>81</v>
      </c>
      <c r="AT216" s="176" t="s">
        <v>71</v>
      </c>
      <c r="AU216" s="176" t="s">
        <v>79</v>
      </c>
      <c r="AY216" s="175" t="s">
        <v>152</v>
      </c>
      <c r="BK216" s="177">
        <f>SUM(BK217:BK255)</f>
        <v>0</v>
      </c>
    </row>
    <row r="217" spans="1:65" s="2" customFormat="1" ht="24.2" customHeight="1">
      <c r="A217" s="36"/>
      <c r="B217" s="37"/>
      <c r="C217" s="180" t="s">
        <v>336</v>
      </c>
      <c r="D217" s="180" t="s">
        <v>155</v>
      </c>
      <c r="E217" s="181" t="s">
        <v>369</v>
      </c>
      <c r="F217" s="182" t="s">
        <v>370</v>
      </c>
      <c r="G217" s="183" t="s">
        <v>158</v>
      </c>
      <c r="H217" s="184">
        <v>475.29</v>
      </c>
      <c r="I217" s="185"/>
      <c r="J217" s="186">
        <f>ROUND(I217*H217,2)</f>
        <v>0</v>
      </c>
      <c r="K217" s="182" t="s">
        <v>159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336</v>
      </c>
      <c r="AT217" s="191" t="s">
        <v>155</v>
      </c>
      <c r="AU217" s="191" t="s">
        <v>81</v>
      </c>
      <c r="AY217" s="19" t="s">
        <v>152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79</v>
      </c>
      <c r="BK217" s="192">
        <f>ROUND(I217*H217,2)</f>
        <v>0</v>
      </c>
      <c r="BL217" s="19" t="s">
        <v>336</v>
      </c>
      <c r="BM217" s="191" t="s">
        <v>1755</v>
      </c>
    </row>
    <row r="218" spans="1:65" s="2" customFormat="1" ht="19.5">
      <c r="A218" s="36"/>
      <c r="B218" s="37"/>
      <c r="C218" s="38"/>
      <c r="D218" s="193" t="s">
        <v>162</v>
      </c>
      <c r="E218" s="38"/>
      <c r="F218" s="194" t="s">
        <v>372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162</v>
      </c>
      <c r="AU218" s="19" t="s">
        <v>81</v>
      </c>
    </row>
    <row r="219" spans="1:65" s="2" customFormat="1">
      <c r="A219" s="36"/>
      <c r="B219" s="37"/>
      <c r="C219" s="38"/>
      <c r="D219" s="198" t="s">
        <v>164</v>
      </c>
      <c r="E219" s="38"/>
      <c r="F219" s="199" t="s">
        <v>373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164</v>
      </c>
      <c r="AU219" s="19" t="s">
        <v>81</v>
      </c>
    </row>
    <row r="220" spans="1:65" s="13" customFormat="1">
      <c r="B220" s="200"/>
      <c r="C220" s="201"/>
      <c r="D220" s="193" t="s">
        <v>166</v>
      </c>
      <c r="E220" s="202" t="s">
        <v>19</v>
      </c>
      <c r="F220" s="203" t="s">
        <v>1698</v>
      </c>
      <c r="G220" s="201"/>
      <c r="H220" s="202" t="s">
        <v>19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166</v>
      </c>
      <c r="AU220" s="209" t="s">
        <v>81</v>
      </c>
      <c r="AV220" s="13" t="s">
        <v>79</v>
      </c>
      <c r="AW220" s="13" t="s">
        <v>33</v>
      </c>
      <c r="AX220" s="13" t="s">
        <v>72</v>
      </c>
      <c r="AY220" s="209" t="s">
        <v>152</v>
      </c>
    </row>
    <row r="221" spans="1:65" s="14" customFormat="1">
      <c r="B221" s="210"/>
      <c r="C221" s="211"/>
      <c r="D221" s="193" t="s">
        <v>166</v>
      </c>
      <c r="E221" s="212" t="s">
        <v>19</v>
      </c>
      <c r="F221" s="213" t="s">
        <v>1703</v>
      </c>
      <c r="G221" s="211"/>
      <c r="H221" s="214">
        <v>283.02999999999997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152</v>
      </c>
    </row>
    <row r="222" spans="1:65" s="14" customFormat="1">
      <c r="B222" s="210"/>
      <c r="C222" s="211"/>
      <c r="D222" s="193" t="s">
        <v>166</v>
      </c>
      <c r="E222" s="212" t="s">
        <v>19</v>
      </c>
      <c r="F222" s="213" t="s">
        <v>1699</v>
      </c>
      <c r="G222" s="211"/>
      <c r="H222" s="214">
        <v>83.63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166</v>
      </c>
      <c r="AU222" s="220" t="s">
        <v>81</v>
      </c>
      <c r="AV222" s="14" t="s">
        <v>81</v>
      </c>
      <c r="AW222" s="14" t="s">
        <v>33</v>
      </c>
      <c r="AX222" s="14" t="s">
        <v>72</v>
      </c>
      <c r="AY222" s="220" t="s">
        <v>152</v>
      </c>
    </row>
    <row r="223" spans="1:65" s="14" customFormat="1">
      <c r="B223" s="210"/>
      <c r="C223" s="211"/>
      <c r="D223" s="193" t="s">
        <v>166</v>
      </c>
      <c r="E223" s="212" t="s">
        <v>19</v>
      </c>
      <c r="F223" s="213" t="s">
        <v>1717</v>
      </c>
      <c r="G223" s="211"/>
      <c r="H223" s="214">
        <v>35.5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166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152</v>
      </c>
    </row>
    <row r="224" spans="1:65" s="14" customFormat="1">
      <c r="B224" s="210"/>
      <c r="C224" s="211"/>
      <c r="D224" s="193" t="s">
        <v>166</v>
      </c>
      <c r="E224" s="212" t="s">
        <v>19</v>
      </c>
      <c r="F224" s="213" t="s">
        <v>1705</v>
      </c>
      <c r="G224" s="211"/>
      <c r="H224" s="214">
        <v>24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166</v>
      </c>
      <c r="AU224" s="220" t="s">
        <v>81</v>
      </c>
      <c r="AV224" s="14" t="s">
        <v>81</v>
      </c>
      <c r="AW224" s="14" t="s">
        <v>33</v>
      </c>
      <c r="AX224" s="14" t="s">
        <v>72</v>
      </c>
      <c r="AY224" s="220" t="s">
        <v>152</v>
      </c>
    </row>
    <row r="225" spans="1:65" s="14" customFormat="1">
      <c r="B225" s="210"/>
      <c r="C225" s="211"/>
      <c r="D225" s="193" t="s">
        <v>166</v>
      </c>
      <c r="E225" s="212" t="s">
        <v>19</v>
      </c>
      <c r="F225" s="213" t="s">
        <v>1706</v>
      </c>
      <c r="G225" s="211"/>
      <c r="H225" s="214">
        <v>7.6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166</v>
      </c>
      <c r="AU225" s="220" t="s">
        <v>81</v>
      </c>
      <c r="AV225" s="14" t="s">
        <v>81</v>
      </c>
      <c r="AW225" s="14" t="s">
        <v>33</v>
      </c>
      <c r="AX225" s="14" t="s">
        <v>72</v>
      </c>
      <c r="AY225" s="220" t="s">
        <v>152</v>
      </c>
    </row>
    <row r="226" spans="1:65" s="14" customFormat="1">
      <c r="B226" s="210"/>
      <c r="C226" s="211"/>
      <c r="D226" s="193" t="s">
        <v>166</v>
      </c>
      <c r="E226" s="212" t="s">
        <v>19</v>
      </c>
      <c r="F226" s="213" t="s">
        <v>1710</v>
      </c>
      <c r="G226" s="211"/>
      <c r="H226" s="214">
        <v>41.53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81</v>
      </c>
      <c r="AV226" s="14" t="s">
        <v>81</v>
      </c>
      <c r="AW226" s="14" t="s">
        <v>33</v>
      </c>
      <c r="AX226" s="14" t="s">
        <v>72</v>
      </c>
      <c r="AY226" s="220" t="s">
        <v>152</v>
      </c>
    </row>
    <row r="227" spans="1:65" s="15" customFormat="1">
      <c r="B227" s="221"/>
      <c r="C227" s="222"/>
      <c r="D227" s="193" t="s">
        <v>166</v>
      </c>
      <c r="E227" s="223" t="s">
        <v>19</v>
      </c>
      <c r="F227" s="224" t="s">
        <v>175</v>
      </c>
      <c r="G227" s="222"/>
      <c r="H227" s="225">
        <v>475.29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81</v>
      </c>
      <c r="AV227" s="15" t="s">
        <v>160</v>
      </c>
      <c r="AW227" s="15" t="s">
        <v>33</v>
      </c>
      <c r="AX227" s="15" t="s">
        <v>79</v>
      </c>
      <c r="AY227" s="231" t="s">
        <v>152</v>
      </c>
    </row>
    <row r="228" spans="1:65" s="2" customFormat="1" ht="24.2" customHeight="1">
      <c r="A228" s="36"/>
      <c r="B228" s="37"/>
      <c r="C228" s="244" t="s">
        <v>343</v>
      </c>
      <c r="D228" s="244" t="s">
        <v>379</v>
      </c>
      <c r="E228" s="245" t="s">
        <v>387</v>
      </c>
      <c r="F228" s="246" t="s">
        <v>388</v>
      </c>
      <c r="G228" s="247" t="s">
        <v>158</v>
      </c>
      <c r="H228" s="248">
        <v>373.99299999999999</v>
      </c>
      <c r="I228" s="249"/>
      <c r="J228" s="250">
        <f>ROUND(I228*H228,2)</f>
        <v>0</v>
      </c>
      <c r="K228" s="246" t="s">
        <v>159</v>
      </c>
      <c r="L228" s="251"/>
      <c r="M228" s="252" t="s">
        <v>19</v>
      </c>
      <c r="N228" s="253" t="s">
        <v>43</v>
      </c>
      <c r="O228" s="66"/>
      <c r="P228" s="189">
        <f>O228*H228</f>
        <v>0</v>
      </c>
      <c r="Q228" s="189">
        <v>4.1999999999999997E-3</v>
      </c>
      <c r="R228" s="189">
        <f>Q228*H228</f>
        <v>1.5707705999999999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382</v>
      </c>
      <c r="AT228" s="191" t="s">
        <v>379</v>
      </c>
      <c r="AU228" s="191" t="s">
        <v>81</v>
      </c>
      <c r="AY228" s="19" t="s">
        <v>152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79</v>
      </c>
      <c r="BK228" s="192">
        <f>ROUND(I228*H228,2)</f>
        <v>0</v>
      </c>
      <c r="BL228" s="19" t="s">
        <v>336</v>
      </c>
      <c r="BM228" s="191" t="s">
        <v>1756</v>
      </c>
    </row>
    <row r="229" spans="1:65" s="2" customFormat="1">
      <c r="A229" s="36"/>
      <c r="B229" s="37"/>
      <c r="C229" s="38"/>
      <c r="D229" s="193" t="s">
        <v>162</v>
      </c>
      <c r="E229" s="38"/>
      <c r="F229" s="194" t="s">
        <v>388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162</v>
      </c>
      <c r="AU229" s="19" t="s">
        <v>81</v>
      </c>
    </row>
    <row r="230" spans="1:65" s="2" customFormat="1" ht="39">
      <c r="A230" s="36"/>
      <c r="B230" s="37"/>
      <c r="C230" s="38"/>
      <c r="D230" s="193" t="s">
        <v>228</v>
      </c>
      <c r="E230" s="38"/>
      <c r="F230" s="232" t="s">
        <v>1161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228</v>
      </c>
      <c r="AU230" s="19" t="s">
        <v>81</v>
      </c>
    </row>
    <row r="231" spans="1:65" s="13" customFormat="1">
      <c r="B231" s="200"/>
      <c r="C231" s="201"/>
      <c r="D231" s="193" t="s">
        <v>166</v>
      </c>
      <c r="E231" s="202" t="s">
        <v>19</v>
      </c>
      <c r="F231" s="203" t="s">
        <v>1698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166</v>
      </c>
      <c r="AU231" s="209" t="s">
        <v>81</v>
      </c>
      <c r="AV231" s="13" t="s">
        <v>79</v>
      </c>
      <c r="AW231" s="13" t="s">
        <v>33</v>
      </c>
      <c r="AX231" s="13" t="s">
        <v>72</v>
      </c>
      <c r="AY231" s="209" t="s">
        <v>152</v>
      </c>
    </row>
    <row r="232" spans="1:65" s="14" customFormat="1">
      <c r="B232" s="210"/>
      <c r="C232" s="211"/>
      <c r="D232" s="193" t="s">
        <v>166</v>
      </c>
      <c r="E232" s="212" t="s">
        <v>19</v>
      </c>
      <c r="F232" s="213" t="s">
        <v>1703</v>
      </c>
      <c r="G232" s="211"/>
      <c r="H232" s="214">
        <v>283.02999999999997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166</v>
      </c>
      <c r="AU232" s="220" t="s">
        <v>81</v>
      </c>
      <c r="AV232" s="14" t="s">
        <v>81</v>
      </c>
      <c r="AW232" s="14" t="s">
        <v>33</v>
      </c>
      <c r="AX232" s="14" t="s">
        <v>72</v>
      </c>
      <c r="AY232" s="220" t="s">
        <v>152</v>
      </c>
    </row>
    <row r="233" spans="1:65" s="14" customFormat="1">
      <c r="B233" s="210"/>
      <c r="C233" s="211"/>
      <c r="D233" s="193" t="s">
        <v>166</v>
      </c>
      <c r="E233" s="212" t="s">
        <v>19</v>
      </c>
      <c r="F233" s="213" t="s">
        <v>1699</v>
      </c>
      <c r="G233" s="211"/>
      <c r="H233" s="214">
        <v>83.63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81</v>
      </c>
      <c r="AV233" s="14" t="s">
        <v>81</v>
      </c>
      <c r="AW233" s="14" t="s">
        <v>33</v>
      </c>
      <c r="AX233" s="14" t="s">
        <v>72</v>
      </c>
      <c r="AY233" s="220" t="s">
        <v>152</v>
      </c>
    </row>
    <row r="234" spans="1:65" s="16" customFormat="1">
      <c r="B234" s="233"/>
      <c r="C234" s="234"/>
      <c r="D234" s="193" t="s">
        <v>166</v>
      </c>
      <c r="E234" s="235" t="s">
        <v>19</v>
      </c>
      <c r="F234" s="236" t="s">
        <v>377</v>
      </c>
      <c r="G234" s="234"/>
      <c r="H234" s="237">
        <v>366.66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166</v>
      </c>
      <c r="AU234" s="243" t="s">
        <v>81</v>
      </c>
      <c r="AV234" s="16" t="s">
        <v>153</v>
      </c>
      <c r="AW234" s="16" t="s">
        <v>33</v>
      </c>
      <c r="AX234" s="16" t="s">
        <v>72</v>
      </c>
      <c r="AY234" s="243" t="s">
        <v>152</v>
      </c>
    </row>
    <row r="235" spans="1:65" s="14" customFormat="1">
      <c r="B235" s="210"/>
      <c r="C235" s="211"/>
      <c r="D235" s="193" t="s">
        <v>166</v>
      </c>
      <c r="E235" s="212" t="s">
        <v>19</v>
      </c>
      <c r="F235" s="213" t="s">
        <v>1757</v>
      </c>
      <c r="G235" s="211"/>
      <c r="H235" s="214">
        <v>7.3330000000000002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81</v>
      </c>
      <c r="AV235" s="14" t="s">
        <v>81</v>
      </c>
      <c r="AW235" s="14" t="s">
        <v>33</v>
      </c>
      <c r="AX235" s="14" t="s">
        <v>72</v>
      </c>
      <c r="AY235" s="220" t="s">
        <v>152</v>
      </c>
    </row>
    <row r="236" spans="1:65" s="15" customFormat="1">
      <c r="B236" s="221"/>
      <c r="C236" s="222"/>
      <c r="D236" s="193" t="s">
        <v>166</v>
      </c>
      <c r="E236" s="223" t="s">
        <v>19</v>
      </c>
      <c r="F236" s="224" t="s">
        <v>175</v>
      </c>
      <c r="G236" s="222"/>
      <c r="H236" s="225">
        <v>373.99299999999999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81</v>
      </c>
      <c r="AV236" s="15" t="s">
        <v>160</v>
      </c>
      <c r="AW236" s="15" t="s">
        <v>33</v>
      </c>
      <c r="AX236" s="15" t="s">
        <v>79</v>
      </c>
      <c r="AY236" s="231" t="s">
        <v>152</v>
      </c>
    </row>
    <row r="237" spans="1:65" s="2" customFormat="1" ht="24.2" customHeight="1">
      <c r="A237" s="36"/>
      <c r="B237" s="37"/>
      <c r="C237" s="244" t="s">
        <v>351</v>
      </c>
      <c r="D237" s="244" t="s">
        <v>379</v>
      </c>
      <c r="E237" s="245" t="s">
        <v>392</v>
      </c>
      <c r="F237" s="246" t="s">
        <v>393</v>
      </c>
      <c r="G237" s="247" t="s">
        <v>158</v>
      </c>
      <c r="H237" s="248">
        <v>78.570999999999998</v>
      </c>
      <c r="I237" s="249"/>
      <c r="J237" s="250">
        <f>ROUND(I237*H237,2)</f>
        <v>0</v>
      </c>
      <c r="K237" s="246" t="s">
        <v>159</v>
      </c>
      <c r="L237" s="251"/>
      <c r="M237" s="252" t="s">
        <v>19</v>
      </c>
      <c r="N237" s="253" t="s">
        <v>43</v>
      </c>
      <c r="O237" s="66"/>
      <c r="P237" s="189">
        <f>O237*H237</f>
        <v>0</v>
      </c>
      <c r="Q237" s="189">
        <v>2.8E-3</v>
      </c>
      <c r="R237" s="189">
        <f>Q237*H237</f>
        <v>0.21999879999999999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382</v>
      </c>
      <c r="AT237" s="191" t="s">
        <v>379</v>
      </c>
      <c r="AU237" s="191" t="s">
        <v>81</v>
      </c>
      <c r="AY237" s="19" t="s">
        <v>152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79</v>
      </c>
      <c r="BK237" s="192">
        <f>ROUND(I237*H237,2)</f>
        <v>0</v>
      </c>
      <c r="BL237" s="19" t="s">
        <v>336</v>
      </c>
      <c r="BM237" s="191" t="s">
        <v>1758</v>
      </c>
    </row>
    <row r="238" spans="1:65" s="2" customFormat="1">
      <c r="A238" s="36"/>
      <c r="B238" s="37"/>
      <c r="C238" s="38"/>
      <c r="D238" s="193" t="s">
        <v>162</v>
      </c>
      <c r="E238" s="38"/>
      <c r="F238" s="194" t="s">
        <v>393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162</v>
      </c>
      <c r="AU238" s="19" t="s">
        <v>81</v>
      </c>
    </row>
    <row r="239" spans="1:65" s="13" customFormat="1">
      <c r="B239" s="200"/>
      <c r="C239" s="201"/>
      <c r="D239" s="193" t="s">
        <v>166</v>
      </c>
      <c r="E239" s="202" t="s">
        <v>19</v>
      </c>
      <c r="F239" s="203" t="s">
        <v>1698</v>
      </c>
      <c r="G239" s="201"/>
      <c r="H239" s="202" t="s">
        <v>19</v>
      </c>
      <c r="I239" s="204"/>
      <c r="J239" s="201"/>
      <c r="K239" s="201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166</v>
      </c>
      <c r="AU239" s="209" t="s">
        <v>81</v>
      </c>
      <c r="AV239" s="13" t="s">
        <v>79</v>
      </c>
      <c r="AW239" s="13" t="s">
        <v>33</v>
      </c>
      <c r="AX239" s="13" t="s">
        <v>72</v>
      </c>
      <c r="AY239" s="209" t="s">
        <v>152</v>
      </c>
    </row>
    <row r="240" spans="1:65" s="14" customFormat="1">
      <c r="B240" s="210"/>
      <c r="C240" s="211"/>
      <c r="D240" s="193" t="s">
        <v>166</v>
      </c>
      <c r="E240" s="212" t="s">
        <v>19</v>
      </c>
      <c r="F240" s="213" t="s">
        <v>1717</v>
      </c>
      <c r="G240" s="211"/>
      <c r="H240" s="214">
        <v>35.5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81</v>
      </c>
      <c r="AV240" s="14" t="s">
        <v>81</v>
      </c>
      <c r="AW240" s="14" t="s">
        <v>33</v>
      </c>
      <c r="AX240" s="14" t="s">
        <v>72</v>
      </c>
      <c r="AY240" s="220" t="s">
        <v>152</v>
      </c>
    </row>
    <row r="241" spans="1:65" s="14" customFormat="1">
      <c r="B241" s="210"/>
      <c r="C241" s="211"/>
      <c r="D241" s="193" t="s">
        <v>166</v>
      </c>
      <c r="E241" s="212" t="s">
        <v>19</v>
      </c>
      <c r="F241" s="213" t="s">
        <v>1710</v>
      </c>
      <c r="G241" s="211"/>
      <c r="H241" s="214">
        <v>41.53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152</v>
      </c>
    </row>
    <row r="242" spans="1:65" s="16" customFormat="1">
      <c r="B242" s="233"/>
      <c r="C242" s="234"/>
      <c r="D242" s="193" t="s">
        <v>166</v>
      </c>
      <c r="E242" s="235" t="s">
        <v>19</v>
      </c>
      <c r="F242" s="236" t="s">
        <v>377</v>
      </c>
      <c r="G242" s="234"/>
      <c r="H242" s="237">
        <v>77.03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166</v>
      </c>
      <c r="AU242" s="243" t="s">
        <v>81</v>
      </c>
      <c r="AV242" s="16" t="s">
        <v>153</v>
      </c>
      <c r="AW242" s="16" t="s">
        <v>33</v>
      </c>
      <c r="AX242" s="16" t="s">
        <v>72</v>
      </c>
      <c r="AY242" s="243" t="s">
        <v>152</v>
      </c>
    </row>
    <row r="243" spans="1:65" s="14" customFormat="1">
      <c r="B243" s="210"/>
      <c r="C243" s="211"/>
      <c r="D243" s="193" t="s">
        <v>166</v>
      </c>
      <c r="E243" s="212" t="s">
        <v>19</v>
      </c>
      <c r="F243" s="213" t="s">
        <v>1759</v>
      </c>
      <c r="G243" s="211"/>
      <c r="H243" s="214">
        <v>1.5409999999999999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152</v>
      </c>
    </row>
    <row r="244" spans="1:65" s="15" customFormat="1">
      <c r="B244" s="221"/>
      <c r="C244" s="222"/>
      <c r="D244" s="193" t="s">
        <v>166</v>
      </c>
      <c r="E244" s="223" t="s">
        <v>19</v>
      </c>
      <c r="F244" s="224" t="s">
        <v>175</v>
      </c>
      <c r="G244" s="222"/>
      <c r="H244" s="225">
        <v>78.570999999999998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81</v>
      </c>
      <c r="AV244" s="15" t="s">
        <v>160</v>
      </c>
      <c r="AW244" s="15" t="s">
        <v>33</v>
      </c>
      <c r="AX244" s="15" t="s">
        <v>79</v>
      </c>
      <c r="AY244" s="231" t="s">
        <v>152</v>
      </c>
    </row>
    <row r="245" spans="1:65" s="2" customFormat="1" ht="24.2" customHeight="1">
      <c r="A245" s="36"/>
      <c r="B245" s="37"/>
      <c r="C245" s="244" t="s">
        <v>361</v>
      </c>
      <c r="D245" s="244" t="s">
        <v>379</v>
      </c>
      <c r="E245" s="245" t="s">
        <v>1760</v>
      </c>
      <c r="F245" s="246" t="s">
        <v>1761</v>
      </c>
      <c r="G245" s="247" t="s">
        <v>158</v>
      </c>
      <c r="H245" s="248">
        <v>32.231999999999999</v>
      </c>
      <c r="I245" s="249"/>
      <c r="J245" s="250">
        <f>ROUND(I245*H245,2)</f>
        <v>0</v>
      </c>
      <c r="K245" s="246" t="s">
        <v>159</v>
      </c>
      <c r="L245" s="251"/>
      <c r="M245" s="252" t="s">
        <v>19</v>
      </c>
      <c r="N245" s="253" t="s">
        <v>43</v>
      </c>
      <c r="O245" s="66"/>
      <c r="P245" s="189">
        <f>O245*H245</f>
        <v>0</v>
      </c>
      <c r="Q245" s="189">
        <v>2.0999999999999999E-3</v>
      </c>
      <c r="R245" s="189">
        <f>Q245*H245</f>
        <v>6.7687199999999989E-2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382</v>
      </c>
      <c r="AT245" s="191" t="s">
        <v>379</v>
      </c>
      <c r="AU245" s="191" t="s">
        <v>81</v>
      </c>
      <c r="AY245" s="19" t="s">
        <v>152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79</v>
      </c>
      <c r="BK245" s="192">
        <f>ROUND(I245*H245,2)</f>
        <v>0</v>
      </c>
      <c r="BL245" s="19" t="s">
        <v>336</v>
      </c>
      <c r="BM245" s="191" t="s">
        <v>1762</v>
      </c>
    </row>
    <row r="246" spans="1:65" s="2" customFormat="1">
      <c r="A246" s="36"/>
      <c r="B246" s="37"/>
      <c r="C246" s="38"/>
      <c r="D246" s="193" t="s">
        <v>162</v>
      </c>
      <c r="E246" s="38"/>
      <c r="F246" s="194" t="s">
        <v>1761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162</v>
      </c>
      <c r="AU246" s="19" t="s">
        <v>81</v>
      </c>
    </row>
    <row r="247" spans="1:65" s="13" customFormat="1">
      <c r="B247" s="200"/>
      <c r="C247" s="201"/>
      <c r="D247" s="193" t="s">
        <v>166</v>
      </c>
      <c r="E247" s="202" t="s">
        <v>19</v>
      </c>
      <c r="F247" s="203" t="s">
        <v>1698</v>
      </c>
      <c r="G247" s="201"/>
      <c r="H247" s="202" t="s">
        <v>19</v>
      </c>
      <c r="I247" s="204"/>
      <c r="J247" s="201"/>
      <c r="K247" s="201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166</v>
      </c>
      <c r="AU247" s="209" t="s">
        <v>81</v>
      </c>
      <c r="AV247" s="13" t="s">
        <v>79</v>
      </c>
      <c r="AW247" s="13" t="s">
        <v>33</v>
      </c>
      <c r="AX247" s="13" t="s">
        <v>72</v>
      </c>
      <c r="AY247" s="209" t="s">
        <v>152</v>
      </c>
    </row>
    <row r="248" spans="1:65" s="14" customFormat="1">
      <c r="B248" s="210"/>
      <c r="C248" s="211"/>
      <c r="D248" s="193" t="s">
        <v>166</v>
      </c>
      <c r="E248" s="212" t="s">
        <v>19</v>
      </c>
      <c r="F248" s="213" t="s">
        <v>1705</v>
      </c>
      <c r="G248" s="211"/>
      <c r="H248" s="214">
        <v>24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166</v>
      </c>
      <c r="AU248" s="220" t="s">
        <v>81</v>
      </c>
      <c r="AV248" s="14" t="s">
        <v>81</v>
      </c>
      <c r="AW248" s="14" t="s">
        <v>33</v>
      </c>
      <c r="AX248" s="14" t="s">
        <v>72</v>
      </c>
      <c r="AY248" s="220" t="s">
        <v>152</v>
      </c>
    </row>
    <row r="249" spans="1:65" s="14" customFormat="1">
      <c r="B249" s="210"/>
      <c r="C249" s="211"/>
      <c r="D249" s="193" t="s">
        <v>166</v>
      </c>
      <c r="E249" s="212" t="s">
        <v>19</v>
      </c>
      <c r="F249" s="213" t="s">
        <v>1706</v>
      </c>
      <c r="G249" s="211"/>
      <c r="H249" s="214">
        <v>7.6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166</v>
      </c>
      <c r="AU249" s="220" t="s">
        <v>81</v>
      </c>
      <c r="AV249" s="14" t="s">
        <v>81</v>
      </c>
      <c r="AW249" s="14" t="s">
        <v>33</v>
      </c>
      <c r="AX249" s="14" t="s">
        <v>72</v>
      </c>
      <c r="AY249" s="220" t="s">
        <v>152</v>
      </c>
    </row>
    <row r="250" spans="1:65" s="16" customFormat="1">
      <c r="B250" s="233"/>
      <c r="C250" s="234"/>
      <c r="D250" s="193" t="s">
        <v>166</v>
      </c>
      <c r="E250" s="235" t="s">
        <v>19</v>
      </c>
      <c r="F250" s="236" t="s">
        <v>377</v>
      </c>
      <c r="G250" s="234"/>
      <c r="H250" s="237">
        <v>31.6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166</v>
      </c>
      <c r="AU250" s="243" t="s">
        <v>81</v>
      </c>
      <c r="AV250" s="16" t="s">
        <v>153</v>
      </c>
      <c r="AW250" s="16" t="s">
        <v>33</v>
      </c>
      <c r="AX250" s="16" t="s">
        <v>72</v>
      </c>
      <c r="AY250" s="243" t="s">
        <v>152</v>
      </c>
    </row>
    <row r="251" spans="1:65" s="14" customFormat="1">
      <c r="B251" s="210"/>
      <c r="C251" s="211"/>
      <c r="D251" s="193" t="s">
        <v>166</v>
      </c>
      <c r="E251" s="212" t="s">
        <v>19</v>
      </c>
      <c r="F251" s="213" t="s">
        <v>1763</v>
      </c>
      <c r="G251" s="211"/>
      <c r="H251" s="214">
        <v>0.63200000000000001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166</v>
      </c>
      <c r="AU251" s="220" t="s">
        <v>81</v>
      </c>
      <c r="AV251" s="14" t="s">
        <v>81</v>
      </c>
      <c r="AW251" s="14" t="s">
        <v>33</v>
      </c>
      <c r="AX251" s="14" t="s">
        <v>72</v>
      </c>
      <c r="AY251" s="220" t="s">
        <v>152</v>
      </c>
    </row>
    <row r="252" spans="1:65" s="15" customFormat="1">
      <c r="B252" s="221"/>
      <c r="C252" s="222"/>
      <c r="D252" s="193" t="s">
        <v>166</v>
      </c>
      <c r="E252" s="223" t="s">
        <v>19</v>
      </c>
      <c r="F252" s="224" t="s">
        <v>175</v>
      </c>
      <c r="G252" s="222"/>
      <c r="H252" s="225">
        <v>32.231999999999999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166</v>
      </c>
      <c r="AU252" s="231" t="s">
        <v>81</v>
      </c>
      <c r="AV252" s="15" t="s">
        <v>160</v>
      </c>
      <c r="AW252" s="15" t="s">
        <v>33</v>
      </c>
      <c r="AX252" s="15" t="s">
        <v>79</v>
      </c>
      <c r="AY252" s="231" t="s">
        <v>152</v>
      </c>
    </row>
    <row r="253" spans="1:65" s="2" customFormat="1" ht="24.2" customHeight="1">
      <c r="A253" s="36"/>
      <c r="B253" s="37"/>
      <c r="C253" s="180" t="s">
        <v>368</v>
      </c>
      <c r="D253" s="180" t="s">
        <v>155</v>
      </c>
      <c r="E253" s="181" t="s">
        <v>410</v>
      </c>
      <c r="F253" s="182" t="s">
        <v>411</v>
      </c>
      <c r="G253" s="183" t="s">
        <v>327</v>
      </c>
      <c r="H253" s="184">
        <v>1.8580000000000001</v>
      </c>
      <c r="I253" s="185"/>
      <c r="J253" s="186">
        <f>ROUND(I253*H253,2)</f>
        <v>0</v>
      </c>
      <c r="K253" s="182" t="s">
        <v>159</v>
      </c>
      <c r="L253" s="41"/>
      <c r="M253" s="187" t="s">
        <v>19</v>
      </c>
      <c r="N253" s="188" t="s">
        <v>43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336</v>
      </c>
      <c r="AT253" s="191" t="s">
        <v>155</v>
      </c>
      <c r="AU253" s="191" t="s">
        <v>81</v>
      </c>
      <c r="AY253" s="19" t="s">
        <v>152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79</v>
      </c>
      <c r="BK253" s="192">
        <f>ROUND(I253*H253,2)</f>
        <v>0</v>
      </c>
      <c r="BL253" s="19" t="s">
        <v>336</v>
      </c>
      <c r="BM253" s="191" t="s">
        <v>1764</v>
      </c>
    </row>
    <row r="254" spans="1:65" s="2" customFormat="1" ht="29.25">
      <c r="A254" s="36"/>
      <c r="B254" s="37"/>
      <c r="C254" s="38"/>
      <c r="D254" s="193" t="s">
        <v>162</v>
      </c>
      <c r="E254" s="38"/>
      <c r="F254" s="194" t="s">
        <v>413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162</v>
      </c>
      <c r="AU254" s="19" t="s">
        <v>81</v>
      </c>
    </row>
    <row r="255" spans="1:65" s="2" customFormat="1">
      <c r="A255" s="36"/>
      <c r="B255" s="37"/>
      <c r="C255" s="38"/>
      <c r="D255" s="198" t="s">
        <v>164</v>
      </c>
      <c r="E255" s="38"/>
      <c r="F255" s="199" t="s">
        <v>414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164</v>
      </c>
      <c r="AU255" s="19" t="s">
        <v>81</v>
      </c>
    </row>
    <row r="256" spans="1:65" s="12" customFormat="1" ht="22.9" customHeight="1">
      <c r="B256" s="164"/>
      <c r="C256" s="165"/>
      <c r="D256" s="166" t="s">
        <v>71</v>
      </c>
      <c r="E256" s="178" t="s">
        <v>543</v>
      </c>
      <c r="F256" s="178" t="s">
        <v>544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SUM(P257:P268)</f>
        <v>0</v>
      </c>
      <c r="Q256" s="172"/>
      <c r="R256" s="173">
        <f>SUM(R257:R268)</f>
        <v>0</v>
      </c>
      <c r="S256" s="172"/>
      <c r="T256" s="174">
        <f>SUM(T257:T268)</f>
        <v>7.7499999999999999E-2</v>
      </c>
      <c r="AR256" s="175" t="s">
        <v>81</v>
      </c>
      <c r="AT256" s="176" t="s">
        <v>71</v>
      </c>
      <c r="AU256" s="176" t="s">
        <v>79</v>
      </c>
      <c r="AY256" s="175" t="s">
        <v>152</v>
      </c>
      <c r="BK256" s="177">
        <f>SUM(BK257:BK268)</f>
        <v>0</v>
      </c>
    </row>
    <row r="257" spans="1:65" s="2" customFormat="1" ht="16.5" customHeight="1">
      <c r="A257" s="36"/>
      <c r="B257" s="37"/>
      <c r="C257" s="180" t="s">
        <v>7</v>
      </c>
      <c r="D257" s="180" t="s">
        <v>155</v>
      </c>
      <c r="E257" s="181" t="s">
        <v>1765</v>
      </c>
      <c r="F257" s="182" t="s">
        <v>1766</v>
      </c>
      <c r="G257" s="183" t="s">
        <v>158</v>
      </c>
      <c r="H257" s="184">
        <v>7.6</v>
      </c>
      <c r="I257" s="185"/>
      <c r="J257" s="186">
        <f>ROUND(I257*H257,2)</f>
        <v>0</v>
      </c>
      <c r="K257" s="182" t="s">
        <v>19</v>
      </c>
      <c r="L257" s="41"/>
      <c r="M257" s="187" t="s">
        <v>19</v>
      </c>
      <c r="N257" s="188" t="s">
        <v>43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336</v>
      </c>
      <c r="AT257" s="191" t="s">
        <v>155</v>
      </c>
      <c r="AU257" s="191" t="s">
        <v>81</v>
      </c>
      <c r="AY257" s="19" t="s">
        <v>152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79</v>
      </c>
      <c r="BK257" s="192">
        <f>ROUND(I257*H257,2)</f>
        <v>0</v>
      </c>
      <c r="BL257" s="19" t="s">
        <v>336</v>
      </c>
      <c r="BM257" s="191" t="s">
        <v>1767</v>
      </c>
    </row>
    <row r="258" spans="1:65" s="2" customFormat="1">
      <c r="A258" s="36"/>
      <c r="B258" s="37"/>
      <c r="C258" s="38"/>
      <c r="D258" s="193" t="s">
        <v>162</v>
      </c>
      <c r="E258" s="38"/>
      <c r="F258" s="194" t="s">
        <v>1766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162</v>
      </c>
      <c r="AU258" s="19" t="s">
        <v>81</v>
      </c>
    </row>
    <row r="259" spans="1:65" s="2" customFormat="1" ht="175.5">
      <c r="A259" s="36"/>
      <c r="B259" s="37"/>
      <c r="C259" s="38"/>
      <c r="D259" s="193" t="s">
        <v>228</v>
      </c>
      <c r="E259" s="38"/>
      <c r="F259" s="232" t="s">
        <v>1768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228</v>
      </c>
      <c r="AU259" s="19" t="s">
        <v>81</v>
      </c>
    </row>
    <row r="260" spans="1:65" s="13" customFormat="1">
      <c r="B260" s="200"/>
      <c r="C260" s="201"/>
      <c r="D260" s="193" t="s">
        <v>166</v>
      </c>
      <c r="E260" s="202" t="s">
        <v>19</v>
      </c>
      <c r="F260" s="203" t="s">
        <v>1698</v>
      </c>
      <c r="G260" s="201"/>
      <c r="H260" s="202" t="s">
        <v>19</v>
      </c>
      <c r="I260" s="204"/>
      <c r="J260" s="201"/>
      <c r="K260" s="201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166</v>
      </c>
      <c r="AU260" s="209" t="s">
        <v>81</v>
      </c>
      <c r="AV260" s="13" t="s">
        <v>79</v>
      </c>
      <c r="AW260" s="13" t="s">
        <v>33</v>
      </c>
      <c r="AX260" s="13" t="s">
        <v>72</v>
      </c>
      <c r="AY260" s="209" t="s">
        <v>152</v>
      </c>
    </row>
    <row r="261" spans="1:65" s="14" customFormat="1">
      <c r="B261" s="210"/>
      <c r="C261" s="211"/>
      <c r="D261" s="193" t="s">
        <v>166</v>
      </c>
      <c r="E261" s="212" t="s">
        <v>19</v>
      </c>
      <c r="F261" s="213" t="s">
        <v>1706</v>
      </c>
      <c r="G261" s="211"/>
      <c r="H261" s="214">
        <v>7.6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166</v>
      </c>
      <c r="AU261" s="220" t="s">
        <v>81</v>
      </c>
      <c r="AV261" s="14" t="s">
        <v>81</v>
      </c>
      <c r="AW261" s="14" t="s">
        <v>33</v>
      </c>
      <c r="AX261" s="14" t="s">
        <v>79</v>
      </c>
      <c r="AY261" s="220" t="s">
        <v>152</v>
      </c>
    </row>
    <row r="262" spans="1:65" s="2" customFormat="1" ht="16.5" customHeight="1">
      <c r="A262" s="36"/>
      <c r="B262" s="37"/>
      <c r="C262" s="180" t="s">
        <v>386</v>
      </c>
      <c r="D262" s="180" t="s">
        <v>155</v>
      </c>
      <c r="E262" s="181" t="s">
        <v>1769</v>
      </c>
      <c r="F262" s="182" t="s">
        <v>1770</v>
      </c>
      <c r="G262" s="183" t="s">
        <v>158</v>
      </c>
      <c r="H262" s="184">
        <v>3.875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0.02</v>
      </c>
      <c r="T262" s="190">
        <f>S262*H262</f>
        <v>7.7499999999999999E-2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336</v>
      </c>
      <c r="AT262" s="191" t="s">
        <v>155</v>
      </c>
      <c r="AU262" s="191" t="s">
        <v>81</v>
      </c>
      <c r="AY262" s="19" t="s">
        <v>152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79</v>
      </c>
      <c r="BK262" s="192">
        <f>ROUND(I262*H262,2)</f>
        <v>0</v>
      </c>
      <c r="BL262" s="19" t="s">
        <v>336</v>
      </c>
      <c r="BM262" s="191" t="s">
        <v>1771</v>
      </c>
    </row>
    <row r="263" spans="1:65" s="2" customFormat="1">
      <c r="A263" s="36"/>
      <c r="B263" s="37"/>
      <c r="C263" s="38"/>
      <c r="D263" s="193" t="s">
        <v>162</v>
      </c>
      <c r="E263" s="38"/>
      <c r="F263" s="194" t="s">
        <v>1770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162</v>
      </c>
      <c r="AU263" s="19" t="s">
        <v>81</v>
      </c>
    </row>
    <row r="264" spans="1:65" s="13" customFormat="1">
      <c r="B264" s="200"/>
      <c r="C264" s="201"/>
      <c r="D264" s="193" t="s">
        <v>166</v>
      </c>
      <c r="E264" s="202" t="s">
        <v>19</v>
      </c>
      <c r="F264" s="203" t="s">
        <v>1772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166</v>
      </c>
      <c r="AU264" s="209" t="s">
        <v>81</v>
      </c>
      <c r="AV264" s="13" t="s">
        <v>79</v>
      </c>
      <c r="AW264" s="13" t="s">
        <v>33</v>
      </c>
      <c r="AX264" s="13" t="s">
        <v>72</v>
      </c>
      <c r="AY264" s="209" t="s">
        <v>152</v>
      </c>
    </row>
    <row r="265" spans="1:65" s="14" customFormat="1">
      <c r="B265" s="210"/>
      <c r="C265" s="211"/>
      <c r="D265" s="193" t="s">
        <v>166</v>
      </c>
      <c r="E265" s="212" t="s">
        <v>19</v>
      </c>
      <c r="F265" s="213" t="s">
        <v>1773</v>
      </c>
      <c r="G265" s="211"/>
      <c r="H265" s="214">
        <v>3.875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81</v>
      </c>
      <c r="AV265" s="14" t="s">
        <v>81</v>
      </c>
      <c r="AW265" s="14" t="s">
        <v>33</v>
      </c>
      <c r="AX265" s="14" t="s">
        <v>79</v>
      </c>
      <c r="AY265" s="220" t="s">
        <v>152</v>
      </c>
    </row>
    <row r="266" spans="1:65" s="2" customFormat="1" ht="24.2" customHeight="1">
      <c r="A266" s="36"/>
      <c r="B266" s="37"/>
      <c r="C266" s="180" t="s">
        <v>391</v>
      </c>
      <c r="D266" s="180" t="s">
        <v>155</v>
      </c>
      <c r="E266" s="181" t="s">
        <v>1774</v>
      </c>
      <c r="F266" s="182" t="s">
        <v>1775</v>
      </c>
      <c r="G266" s="183" t="s">
        <v>700</v>
      </c>
      <c r="H266" s="254"/>
      <c r="I266" s="185"/>
      <c r="J266" s="186">
        <f>ROUND(I266*H266,2)</f>
        <v>0</v>
      </c>
      <c r="K266" s="182" t="s">
        <v>159</v>
      </c>
      <c r="L266" s="41"/>
      <c r="M266" s="187" t="s">
        <v>19</v>
      </c>
      <c r="N266" s="188" t="s">
        <v>43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336</v>
      </c>
      <c r="AT266" s="191" t="s">
        <v>155</v>
      </c>
      <c r="AU266" s="191" t="s">
        <v>81</v>
      </c>
      <c r="AY266" s="19" t="s">
        <v>152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79</v>
      </c>
      <c r="BK266" s="192">
        <f>ROUND(I266*H266,2)</f>
        <v>0</v>
      </c>
      <c r="BL266" s="19" t="s">
        <v>336</v>
      </c>
      <c r="BM266" s="191" t="s">
        <v>1776</v>
      </c>
    </row>
    <row r="267" spans="1:65" s="2" customFormat="1" ht="29.25">
      <c r="A267" s="36"/>
      <c r="B267" s="37"/>
      <c r="C267" s="38"/>
      <c r="D267" s="193" t="s">
        <v>162</v>
      </c>
      <c r="E267" s="38"/>
      <c r="F267" s="194" t="s">
        <v>1777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162</v>
      </c>
      <c r="AU267" s="19" t="s">
        <v>81</v>
      </c>
    </row>
    <row r="268" spans="1:65" s="2" customFormat="1">
      <c r="A268" s="36"/>
      <c r="B268" s="37"/>
      <c r="C268" s="38"/>
      <c r="D268" s="198" t="s">
        <v>164</v>
      </c>
      <c r="E268" s="38"/>
      <c r="F268" s="199" t="s">
        <v>1778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164</v>
      </c>
      <c r="AU268" s="19" t="s">
        <v>81</v>
      </c>
    </row>
    <row r="269" spans="1:65" s="12" customFormat="1" ht="22.9" customHeight="1">
      <c r="B269" s="164"/>
      <c r="C269" s="165"/>
      <c r="D269" s="166" t="s">
        <v>71</v>
      </c>
      <c r="E269" s="178" t="s">
        <v>566</v>
      </c>
      <c r="F269" s="178" t="s">
        <v>567</v>
      </c>
      <c r="G269" s="165"/>
      <c r="H269" s="165"/>
      <c r="I269" s="168"/>
      <c r="J269" s="179">
        <f>BK269</f>
        <v>0</v>
      </c>
      <c r="K269" s="165"/>
      <c r="L269" s="170"/>
      <c r="M269" s="171"/>
      <c r="N269" s="172"/>
      <c r="O269" s="172"/>
      <c r="P269" s="173">
        <f>SUM(P270:P289)</f>
        <v>0</v>
      </c>
      <c r="Q269" s="172"/>
      <c r="R269" s="173">
        <f>SUM(R270:R289)</f>
        <v>0</v>
      </c>
      <c r="S269" s="172"/>
      <c r="T269" s="174">
        <f>SUM(T270:T289)</f>
        <v>26.735828199999997</v>
      </c>
      <c r="AR269" s="175" t="s">
        <v>81</v>
      </c>
      <c r="AT269" s="176" t="s">
        <v>71</v>
      </c>
      <c r="AU269" s="176" t="s">
        <v>79</v>
      </c>
      <c r="AY269" s="175" t="s">
        <v>152</v>
      </c>
      <c r="BK269" s="177">
        <f>SUM(BK270:BK289)</f>
        <v>0</v>
      </c>
    </row>
    <row r="270" spans="1:65" s="2" customFormat="1" ht="24.2" customHeight="1">
      <c r="A270" s="36"/>
      <c r="B270" s="37"/>
      <c r="C270" s="180" t="s">
        <v>397</v>
      </c>
      <c r="D270" s="180" t="s">
        <v>155</v>
      </c>
      <c r="E270" s="181" t="s">
        <v>569</v>
      </c>
      <c r="F270" s="182" t="s">
        <v>570</v>
      </c>
      <c r="G270" s="183" t="s">
        <v>158</v>
      </c>
      <c r="H270" s="184">
        <v>321.45999999999998</v>
      </c>
      <c r="I270" s="185"/>
      <c r="J270" s="186">
        <f>ROUND(I270*H270,2)</f>
        <v>0</v>
      </c>
      <c r="K270" s="182" t="s">
        <v>159</v>
      </c>
      <c r="L270" s="41"/>
      <c r="M270" s="187" t="s">
        <v>19</v>
      </c>
      <c r="N270" s="188" t="s">
        <v>43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8.3169999999999994E-2</v>
      </c>
      <c r="T270" s="190">
        <f>S270*H270</f>
        <v>26.735828199999997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336</v>
      </c>
      <c r="AT270" s="191" t="s">
        <v>155</v>
      </c>
      <c r="AU270" s="191" t="s">
        <v>81</v>
      </c>
      <c r="AY270" s="19" t="s">
        <v>152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79</v>
      </c>
      <c r="BK270" s="192">
        <f>ROUND(I270*H270,2)</f>
        <v>0</v>
      </c>
      <c r="BL270" s="19" t="s">
        <v>336</v>
      </c>
      <c r="BM270" s="191" t="s">
        <v>1779</v>
      </c>
    </row>
    <row r="271" spans="1:65" s="2" customFormat="1">
      <c r="A271" s="36"/>
      <c r="B271" s="37"/>
      <c r="C271" s="38"/>
      <c r="D271" s="193" t="s">
        <v>162</v>
      </c>
      <c r="E271" s="38"/>
      <c r="F271" s="194" t="s">
        <v>570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162</v>
      </c>
      <c r="AU271" s="19" t="s">
        <v>81</v>
      </c>
    </row>
    <row r="272" spans="1:65" s="2" customFormat="1">
      <c r="A272" s="36"/>
      <c r="B272" s="37"/>
      <c r="C272" s="38"/>
      <c r="D272" s="198" t="s">
        <v>164</v>
      </c>
      <c r="E272" s="38"/>
      <c r="F272" s="199" t="s">
        <v>572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164</v>
      </c>
      <c r="AU272" s="19" t="s">
        <v>81</v>
      </c>
    </row>
    <row r="273" spans="2:51" s="13" customFormat="1">
      <c r="B273" s="200"/>
      <c r="C273" s="201"/>
      <c r="D273" s="193" t="s">
        <v>166</v>
      </c>
      <c r="E273" s="202" t="s">
        <v>19</v>
      </c>
      <c r="F273" s="203" t="s">
        <v>296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166</v>
      </c>
      <c r="AU273" s="209" t="s">
        <v>81</v>
      </c>
      <c r="AV273" s="13" t="s">
        <v>79</v>
      </c>
      <c r="AW273" s="13" t="s">
        <v>33</v>
      </c>
      <c r="AX273" s="13" t="s">
        <v>72</v>
      </c>
      <c r="AY273" s="209" t="s">
        <v>152</v>
      </c>
    </row>
    <row r="274" spans="2:51" s="14" customFormat="1">
      <c r="B274" s="210"/>
      <c r="C274" s="211"/>
      <c r="D274" s="193" t="s">
        <v>166</v>
      </c>
      <c r="E274" s="212" t="s">
        <v>19</v>
      </c>
      <c r="F274" s="213" t="s">
        <v>1719</v>
      </c>
      <c r="G274" s="211"/>
      <c r="H274" s="214">
        <v>36.76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166</v>
      </c>
      <c r="AU274" s="220" t="s">
        <v>81</v>
      </c>
      <c r="AV274" s="14" t="s">
        <v>81</v>
      </c>
      <c r="AW274" s="14" t="s">
        <v>33</v>
      </c>
      <c r="AX274" s="14" t="s">
        <v>72</v>
      </c>
      <c r="AY274" s="220" t="s">
        <v>152</v>
      </c>
    </row>
    <row r="275" spans="2:51" s="13" customFormat="1">
      <c r="B275" s="200"/>
      <c r="C275" s="201"/>
      <c r="D275" s="193" t="s">
        <v>166</v>
      </c>
      <c r="E275" s="202" t="s">
        <v>19</v>
      </c>
      <c r="F275" s="203" t="s">
        <v>281</v>
      </c>
      <c r="G275" s="201"/>
      <c r="H275" s="202" t="s">
        <v>19</v>
      </c>
      <c r="I275" s="204"/>
      <c r="J275" s="201"/>
      <c r="K275" s="201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166</v>
      </c>
      <c r="AU275" s="209" t="s">
        <v>81</v>
      </c>
      <c r="AV275" s="13" t="s">
        <v>79</v>
      </c>
      <c r="AW275" s="13" t="s">
        <v>33</v>
      </c>
      <c r="AX275" s="13" t="s">
        <v>72</v>
      </c>
      <c r="AY275" s="209" t="s">
        <v>152</v>
      </c>
    </row>
    <row r="276" spans="2:51" s="14" customFormat="1">
      <c r="B276" s="210"/>
      <c r="C276" s="211"/>
      <c r="D276" s="193" t="s">
        <v>166</v>
      </c>
      <c r="E276" s="212" t="s">
        <v>19</v>
      </c>
      <c r="F276" s="213" t="s">
        <v>1720</v>
      </c>
      <c r="G276" s="211"/>
      <c r="H276" s="214">
        <v>24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81</v>
      </c>
      <c r="AV276" s="14" t="s">
        <v>81</v>
      </c>
      <c r="AW276" s="14" t="s">
        <v>33</v>
      </c>
      <c r="AX276" s="14" t="s">
        <v>72</v>
      </c>
      <c r="AY276" s="220" t="s">
        <v>152</v>
      </c>
    </row>
    <row r="277" spans="2:51" s="13" customFormat="1">
      <c r="B277" s="200"/>
      <c r="C277" s="201"/>
      <c r="D277" s="193" t="s">
        <v>166</v>
      </c>
      <c r="E277" s="202" t="s">
        <v>19</v>
      </c>
      <c r="F277" s="203" t="s">
        <v>283</v>
      </c>
      <c r="G277" s="201"/>
      <c r="H277" s="202" t="s">
        <v>19</v>
      </c>
      <c r="I277" s="204"/>
      <c r="J277" s="201"/>
      <c r="K277" s="201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166</v>
      </c>
      <c r="AU277" s="209" t="s">
        <v>81</v>
      </c>
      <c r="AV277" s="13" t="s">
        <v>79</v>
      </c>
      <c r="AW277" s="13" t="s">
        <v>33</v>
      </c>
      <c r="AX277" s="13" t="s">
        <v>72</v>
      </c>
      <c r="AY277" s="209" t="s">
        <v>152</v>
      </c>
    </row>
    <row r="278" spans="2:51" s="14" customFormat="1">
      <c r="B278" s="210"/>
      <c r="C278" s="211"/>
      <c r="D278" s="193" t="s">
        <v>166</v>
      </c>
      <c r="E278" s="212" t="s">
        <v>19</v>
      </c>
      <c r="F278" s="213" t="s">
        <v>1721</v>
      </c>
      <c r="G278" s="211"/>
      <c r="H278" s="214">
        <v>40.06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81</v>
      </c>
      <c r="AV278" s="14" t="s">
        <v>81</v>
      </c>
      <c r="AW278" s="14" t="s">
        <v>33</v>
      </c>
      <c r="AX278" s="14" t="s">
        <v>72</v>
      </c>
      <c r="AY278" s="220" t="s">
        <v>152</v>
      </c>
    </row>
    <row r="279" spans="2:51" s="14" customFormat="1">
      <c r="B279" s="210"/>
      <c r="C279" s="211"/>
      <c r="D279" s="193" t="s">
        <v>166</v>
      </c>
      <c r="E279" s="212" t="s">
        <v>19</v>
      </c>
      <c r="F279" s="213" t="s">
        <v>1722</v>
      </c>
      <c r="G279" s="211"/>
      <c r="H279" s="214">
        <v>12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166</v>
      </c>
      <c r="AU279" s="220" t="s">
        <v>81</v>
      </c>
      <c r="AV279" s="14" t="s">
        <v>81</v>
      </c>
      <c r="AW279" s="14" t="s">
        <v>33</v>
      </c>
      <c r="AX279" s="14" t="s">
        <v>72</v>
      </c>
      <c r="AY279" s="220" t="s">
        <v>152</v>
      </c>
    </row>
    <row r="280" spans="2:51" s="13" customFormat="1">
      <c r="B280" s="200"/>
      <c r="C280" s="201"/>
      <c r="D280" s="193" t="s">
        <v>166</v>
      </c>
      <c r="E280" s="202" t="s">
        <v>19</v>
      </c>
      <c r="F280" s="203" t="s">
        <v>286</v>
      </c>
      <c r="G280" s="201"/>
      <c r="H280" s="202" t="s">
        <v>19</v>
      </c>
      <c r="I280" s="204"/>
      <c r="J280" s="201"/>
      <c r="K280" s="201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166</v>
      </c>
      <c r="AU280" s="209" t="s">
        <v>81</v>
      </c>
      <c r="AV280" s="13" t="s">
        <v>79</v>
      </c>
      <c r="AW280" s="13" t="s">
        <v>33</v>
      </c>
      <c r="AX280" s="13" t="s">
        <v>72</v>
      </c>
      <c r="AY280" s="209" t="s">
        <v>152</v>
      </c>
    </row>
    <row r="281" spans="2:51" s="14" customFormat="1">
      <c r="B281" s="210"/>
      <c r="C281" s="211"/>
      <c r="D281" s="193" t="s">
        <v>166</v>
      </c>
      <c r="E281" s="212" t="s">
        <v>19</v>
      </c>
      <c r="F281" s="213" t="s">
        <v>1721</v>
      </c>
      <c r="G281" s="211"/>
      <c r="H281" s="214">
        <v>40.06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81</v>
      </c>
      <c r="AV281" s="14" t="s">
        <v>81</v>
      </c>
      <c r="AW281" s="14" t="s">
        <v>33</v>
      </c>
      <c r="AX281" s="14" t="s">
        <v>72</v>
      </c>
      <c r="AY281" s="220" t="s">
        <v>152</v>
      </c>
    </row>
    <row r="282" spans="2:51" s="14" customFormat="1">
      <c r="B282" s="210"/>
      <c r="C282" s="211"/>
      <c r="D282" s="193" t="s">
        <v>166</v>
      </c>
      <c r="E282" s="212" t="s">
        <v>19</v>
      </c>
      <c r="F282" s="213" t="s">
        <v>1722</v>
      </c>
      <c r="G282" s="211"/>
      <c r="H282" s="214">
        <v>12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81</v>
      </c>
      <c r="AV282" s="14" t="s">
        <v>81</v>
      </c>
      <c r="AW282" s="14" t="s">
        <v>33</v>
      </c>
      <c r="AX282" s="14" t="s">
        <v>72</v>
      </c>
      <c r="AY282" s="220" t="s">
        <v>152</v>
      </c>
    </row>
    <row r="283" spans="2:51" s="13" customFormat="1">
      <c r="B283" s="200"/>
      <c r="C283" s="201"/>
      <c r="D283" s="193" t="s">
        <v>166</v>
      </c>
      <c r="E283" s="202" t="s">
        <v>19</v>
      </c>
      <c r="F283" s="203" t="s">
        <v>288</v>
      </c>
      <c r="G283" s="201"/>
      <c r="H283" s="202" t="s">
        <v>19</v>
      </c>
      <c r="I283" s="204"/>
      <c r="J283" s="201"/>
      <c r="K283" s="201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166</v>
      </c>
      <c r="AU283" s="209" t="s">
        <v>81</v>
      </c>
      <c r="AV283" s="13" t="s">
        <v>79</v>
      </c>
      <c r="AW283" s="13" t="s">
        <v>33</v>
      </c>
      <c r="AX283" s="13" t="s">
        <v>72</v>
      </c>
      <c r="AY283" s="209" t="s">
        <v>152</v>
      </c>
    </row>
    <row r="284" spans="2:51" s="14" customFormat="1">
      <c r="B284" s="210"/>
      <c r="C284" s="211"/>
      <c r="D284" s="193" t="s">
        <v>166</v>
      </c>
      <c r="E284" s="212" t="s">
        <v>19</v>
      </c>
      <c r="F284" s="213" t="s">
        <v>1723</v>
      </c>
      <c r="G284" s="211"/>
      <c r="H284" s="214">
        <v>41.86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166</v>
      </c>
      <c r="AU284" s="220" t="s">
        <v>81</v>
      </c>
      <c r="AV284" s="14" t="s">
        <v>81</v>
      </c>
      <c r="AW284" s="14" t="s">
        <v>33</v>
      </c>
      <c r="AX284" s="14" t="s">
        <v>72</v>
      </c>
      <c r="AY284" s="220" t="s">
        <v>152</v>
      </c>
    </row>
    <row r="285" spans="2:51" s="14" customFormat="1">
      <c r="B285" s="210"/>
      <c r="C285" s="211"/>
      <c r="D285" s="193" t="s">
        <v>166</v>
      </c>
      <c r="E285" s="212" t="s">
        <v>19</v>
      </c>
      <c r="F285" s="213" t="s">
        <v>1722</v>
      </c>
      <c r="G285" s="211"/>
      <c r="H285" s="214">
        <v>12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166</v>
      </c>
      <c r="AU285" s="220" t="s">
        <v>81</v>
      </c>
      <c r="AV285" s="14" t="s">
        <v>81</v>
      </c>
      <c r="AW285" s="14" t="s">
        <v>33</v>
      </c>
      <c r="AX285" s="14" t="s">
        <v>72</v>
      </c>
      <c r="AY285" s="220" t="s">
        <v>152</v>
      </c>
    </row>
    <row r="286" spans="2:51" s="13" customFormat="1">
      <c r="B286" s="200"/>
      <c r="C286" s="201"/>
      <c r="D286" s="193" t="s">
        <v>166</v>
      </c>
      <c r="E286" s="202" t="s">
        <v>19</v>
      </c>
      <c r="F286" s="203" t="s">
        <v>308</v>
      </c>
      <c r="G286" s="201"/>
      <c r="H286" s="202" t="s">
        <v>19</v>
      </c>
      <c r="I286" s="204"/>
      <c r="J286" s="201"/>
      <c r="K286" s="201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166</v>
      </c>
      <c r="AU286" s="209" t="s">
        <v>81</v>
      </c>
      <c r="AV286" s="13" t="s">
        <v>79</v>
      </c>
      <c r="AW286" s="13" t="s">
        <v>33</v>
      </c>
      <c r="AX286" s="13" t="s">
        <v>72</v>
      </c>
      <c r="AY286" s="209" t="s">
        <v>152</v>
      </c>
    </row>
    <row r="287" spans="2:51" s="14" customFormat="1">
      <c r="B287" s="210"/>
      <c r="C287" s="211"/>
      <c r="D287" s="193" t="s">
        <v>166</v>
      </c>
      <c r="E287" s="212" t="s">
        <v>19</v>
      </c>
      <c r="F287" s="213" t="s">
        <v>1780</v>
      </c>
      <c r="G287" s="211"/>
      <c r="H287" s="214">
        <v>30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81</v>
      </c>
      <c r="AV287" s="14" t="s">
        <v>81</v>
      </c>
      <c r="AW287" s="14" t="s">
        <v>33</v>
      </c>
      <c r="AX287" s="14" t="s">
        <v>72</v>
      </c>
      <c r="AY287" s="220" t="s">
        <v>152</v>
      </c>
    </row>
    <row r="288" spans="2:51" s="14" customFormat="1">
      <c r="B288" s="210"/>
      <c r="C288" s="211"/>
      <c r="D288" s="193" t="s">
        <v>166</v>
      </c>
      <c r="E288" s="212" t="s">
        <v>19</v>
      </c>
      <c r="F288" s="213" t="s">
        <v>1724</v>
      </c>
      <c r="G288" s="211"/>
      <c r="H288" s="214">
        <v>72.72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166</v>
      </c>
      <c r="AU288" s="220" t="s">
        <v>81</v>
      </c>
      <c r="AV288" s="14" t="s">
        <v>81</v>
      </c>
      <c r="AW288" s="14" t="s">
        <v>33</v>
      </c>
      <c r="AX288" s="14" t="s">
        <v>72</v>
      </c>
      <c r="AY288" s="220" t="s">
        <v>152</v>
      </c>
    </row>
    <row r="289" spans="1:65" s="15" customFormat="1">
      <c r="B289" s="221"/>
      <c r="C289" s="222"/>
      <c r="D289" s="193" t="s">
        <v>166</v>
      </c>
      <c r="E289" s="223" t="s">
        <v>19</v>
      </c>
      <c r="F289" s="224" t="s">
        <v>175</v>
      </c>
      <c r="G289" s="222"/>
      <c r="H289" s="225">
        <v>321.45999999999998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166</v>
      </c>
      <c r="AU289" s="231" t="s">
        <v>81</v>
      </c>
      <c r="AV289" s="15" t="s">
        <v>160</v>
      </c>
      <c r="AW289" s="15" t="s">
        <v>33</v>
      </c>
      <c r="AX289" s="15" t="s">
        <v>79</v>
      </c>
      <c r="AY289" s="231" t="s">
        <v>152</v>
      </c>
    </row>
    <row r="290" spans="1:65" s="12" customFormat="1" ht="22.9" customHeight="1">
      <c r="B290" s="164"/>
      <c r="C290" s="165"/>
      <c r="D290" s="166" t="s">
        <v>71</v>
      </c>
      <c r="E290" s="178" t="s">
        <v>1781</v>
      </c>
      <c r="F290" s="178" t="s">
        <v>1782</v>
      </c>
      <c r="G290" s="165"/>
      <c r="H290" s="165"/>
      <c r="I290" s="168"/>
      <c r="J290" s="179">
        <f>BK290</f>
        <v>0</v>
      </c>
      <c r="K290" s="165"/>
      <c r="L290" s="170"/>
      <c r="M290" s="171"/>
      <c r="N290" s="172"/>
      <c r="O290" s="172"/>
      <c r="P290" s="173">
        <f>SUM(P291:P303)</f>
        <v>0</v>
      </c>
      <c r="Q290" s="172"/>
      <c r="R290" s="173">
        <f>SUM(R291:R303)</f>
        <v>1.4774000000000002E-3</v>
      </c>
      <c r="S290" s="172"/>
      <c r="T290" s="174">
        <f>SUM(T291:T303)</f>
        <v>7.585</v>
      </c>
      <c r="AR290" s="175" t="s">
        <v>81</v>
      </c>
      <c r="AT290" s="176" t="s">
        <v>71</v>
      </c>
      <c r="AU290" s="176" t="s">
        <v>79</v>
      </c>
      <c r="AY290" s="175" t="s">
        <v>152</v>
      </c>
      <c r="BK290" s="177">
        <f>SUM(BK291:BK303)</f>
        <v>0</v>
      </c>
    </row>
    <row r="291" spans="1:65" s="2" customFormat="1" ht="24.2" customHeight="1">
      <c r="A291" s="36"/>
      <c r="B291" s="37"/>
      <c r="C291" s="180" t="s">
        <v>404</v>
      </c>
      <c r="D291" s="180" t="s">
        <v>155</v>
      </c>
      <c r="E291" s="181" t="s">
        <v>1783</v>
      </c>
      <c r="F291" s="182" t="s">
        <v>1784</v>
      </c>
      <c r="G291" s="183" t="s">
        <v>158</v>
      </c>
      <c r="H291" s="184">
        <v>41</v>
      </c>
      <c r="I291" s="185"/>
      <c r="J291" s="186">
        <f>ROUND(I291*H291,2)</f>
        <v>0</v>
      </c>
      <c r="K291" s="182" t="s">
        <v>159</v>
      </c>
      <c r="L291" s="41"/>
      <c r="M291" s="187" t="s">
        <v>19</v>
      </c>
      <c r="N291" s="188" t="s">
        <v>43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0.185</v>
      </c>
      <c r="T291" s="190">
        <f>S291*H291</f>
        <v>7.585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336</v>
      </c>
      <c r="AT291" s="191" t="s">
        <v>155</v>
      </c>
      <c r="AU291" s="191" t="s">
        <v>81</v>
      </c>
      <c r="AY291" s="19" t="s">
        <v>152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79</v>
      </c>
      <c r="BK291" s="192">
        <f>ROUND(I291*H291,2)</f>
        <v>0</v>
      </c>
      <c r="BL291" s="19" t="s">
        <v>336</v>
      </c>
      <c r="BM291" s="191" t="s">
        <v>1785</v>
      </c>
    </row>
    <row r="292" spans="1:65" s="2" customFormat="1" ht="19.5">
      <c r="A292" s="36"/>
      <c r="B292" s="37"/>
      <c r="C292" s="38"/>
      <c r="D292" s="193" t="s">
        <v>162</v>
      </c>
      <c r="E292" s="38"/>
      <c r="F292" s="194" t="s">
        <v>1784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162</v>
      </c>
      <c r="AU292" s="19" t="s">
        <v>81</v>
      </c>
    </row>
    <row r="293" spans="1:65" s="2" customFormat="1">
      <c r="A293" s="36"/>
      <c r="B293" s="37"/>
      <c r="C293" s="38"/>
      <c r="D293" s="198" t="s">
        <v>164</v>
      </c>
      <c r="E293" s="38"/>
      <c r="F293" s="199" t="s">
        <v>1786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164</v>
      </c>
      <c r="AU293" s="19" t="s">
        <v>81</v>
      </c>
    </row>
    <row r="294" spans="1:65" s="13" customFormat="1">
      <c r="B294" s="200"/>
      <c r="C294" s="201"/>
      <c r="D294" s="193" t="s">
        <v>166</v>
      </c>
      <c r="E294" s="202" t="s">
        <v>19</v>
      </c>
      <c r="F294" s="203" t="s">
        <v>281</v>
      </c>
      <c r="G294" s="201"/>
      <c r="H294" s="202" t="s">
        <v>19</v>
      </c>
      <c r="I294" s="204"/>
      <c r="J294" s="201"/>
      <c r="K294" s="201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166</v>
      </c>
      <c r="AU294" s="209" t="s">
        <v>81</v>
      </c>
      <c r="AV294" s="13" t="s">
        <v>79</v>
      </c>
      <c r="AW294" s="13" t="s">
        <v>33</v>
      </c>
      <c r="AX294" s="13" t="s">
        <v>72</v>
      </c>
      <c r="AY294" s="209" t="s">
        <v>152</v>
      </c>
    </row>
    <row r="295" spans="1:65" s="14" customFormat="1">
      <c r="B295" s="210"/>
      <c r="C295" s="211"/>
      <c r="D295" s="193" t="s">
        <v>166</v>
      </c>
      <c r="E295" s="212" t="s">
        <v>19</v>
      </c>
      <c r="F295" s="213" t="s">
        <v>1787</v>
      </c>
      <c r="G295" s="211"/>
      <c r="H295" s="214">
        <v>41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166</v>
      </c>
      <c r="AU295" s="220" t="s">
        <v>81</v>
      </c>
      <c r="AV295" s="14" t="s">
        <v>81</v>
      </c>
      <c r="AW295" s="14" t="s">
        <v>33</v>
      </c>
      <c r="AX295" s="14" t="s">
        <v>79</v>
      </c>
      <c r="AY295" s="220" t="s">
        <v>152</v>
      </c>
    </row>
    <row r="296" spans="1:65" s="2" customFormat="1" ht="24.2" customHeight="1">
      <c r="A296" s="36"/>
      <c r="B296" s="37"/>
      <c r="C296" s="180" t="s">
        <v>409</v>
      </c>
      <c r="D296" s="180" t="s">
        <v>155</v>
      </c>
      <c r="E296" s="181" t="s">
        <v>1788</v>
      </c>
      <c r="F296" s="182" t="s">
        <v>1789</v>
      </c>
      <c r="G296" s="183" t="s">
        <v>158</v>
      </c>
      <c r="H296" s="184">
        <v>147.74</v>
      </c>
      <c r="I296" s="185"/>
      <c r="J296" s="186">
        <f>ROUND(I296*H296,2)</f>
        <v>0</v>
      </c>
      <c r="K296" s="182" t="s">
        <v>19</v>
      </c>
      <c r="L296" s="41"/>
      <c r="M296" s="187" t="s">
        <v>19</v>
      </c>
      <c r="N296" s="188" t="s">
        <v>43</v>
      </c>
      <c r="O296" s="66"/>
      <c r="P296" s="189">
        <f>O296*H296</f>
        <v>0</v>
      </c>
      <c r="Q296" s="189">
        <v>1.0000000000000001E-5</v>
      </c>
      <c r="R296" s="189">
        <f>Q296*H296</f>
        <v>1.4774000000000002E-3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336</v>
      </c>
      <c r="AT296" s="191" t="s">
        <v>155</v>
      </c>
      <c r="AU296" s="191" t="s">
        <v>81</v>
      </c>
      <c r="AY296" s="19" t="s">
        <v>152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79</v>
      </c>
      <c r="BK296" s="192">
        <f>ROUND(I296*H296,2)</f>
        <v>0</v>
      </c>
      <c r="BL296" s="19" t="s">
        <v>336</v>
      </c>
      <c r="BM296" s="191" t="s">
        <v>1790</v>
      </c>
    </row>
    <row r="297" spans="1:65" s="2" customFormat="1" ht="19.5">
      <c r="A297" s="36"/>
      <c r="B297" s="37"/>
      <c r="C297" s="38"/>
      <c r="D297" s="193" t="s">
        <v>162</v>
      </c>
      <c r="E297" s="38"/>
      <c r="F297" s="194" t="s">
        <v>1791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162</v>
      </c>
      <c r="AU297" s="19" t="s">
        <v>81</v>
      </c>
    </row>
    <row r="298" spans="1:65" s="2" customFormat="1" ht="165.75">
      <c r="A298" s="36"/>
      <c r="B298" s="37"/>
      <c r="C298" s="38"/>
      <c r="D298" s="193" t="s">
        <v>228</v>
      </c>
      <c r="E298" s="38"/>
      <c r="F298" s="232" t="s">
        <v>1792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228</v>
      </c>
      <c r="AU298" s="19" t="s">
        <v>81</v>
      </c>
    </row>
    <row r="299" spans="1:65" s="13" customFormat="1">
      <c r="B299" s="200"/>
      <c r="C299" s="201"/>
      <c r="D299" s="193" t="s">
        <v>166</v>
      </c>
      <c r="E299" s="202" t="s">
        <v>19</v>
      </c>
      <c r="F299" s="203" t="s">
        <v>1698</v>
      </c>
      <c r="G299" s="201"/>
      <c r="H299" s="202" t="s">
        <v>19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166</v>
      </c>
      <c r="AU299" s="209" t="s">
        <v>81</v>
      </c>
      <c r="AV299" s="13" t="s">
        <v>79</v>
      </c>
      <c r="AW299" s="13" t="s">
        <v>33</v>
      </c>
      <c r="AX299" s="13" t="s">
        <v>72</v>
      </c>
      <c r="AY299" s="209" t="s">
        <v>152</v>
      </c>
    </row>
    <row r="300" spans="1:65" s="14" customFormat="1">
      <c r="B300" s="210"/>
      <c r="C300" s="211"/>
      <c r="D300" s="193" t="s">
        <v>166</v>
      </c>
      <c r="E300" s="212" t="s">
        <v>19</v>
      </c>
      <c r="F300" s="213" t="s">
        <v>1793</v>
      </c>
      <c r="G300" s="211"/>
      <c r="H300" s="214">
        <v>147.74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81</v>
      </c>
      <c r="AV300" s="14" t="s">
        <v>81</v>
      </c>
      <c r="AW300" s="14" t="s">
        <v>33</v>
      </c>
      <c r="AX300" s="14" t="s">
        <v>79</v>
      </c>
      <c r="AY300" s="220" t="s">
        <v>152</v>
      </c>
    </row>
    <row r="301" spans="1:65" s="2" customFormat="1" ht="24.2" customHeight="1">
      <c r="A301" s="36"/>
      <c r="B301" s="37"/>
      <c r="C301" s="180" t="s">
        <v>417</v>
      </c>
      <c r="D301" s="180" t="s">
        <v>155</v>
      </c>
      <c r="E301" s="181" t="s">
        <v>1794</v>
      </c>
      <c r="F301" s="182" t="s">
        <v>1795</v>
      </c>
      <c r="G301" s="183" t="s">
        <v>327</v>
      </c>
      <c r="H301" s="184">
        <v>1E-3</v>
      </c>
      <c r="I301" s="185"/>
      <c r="J301" s="186">
        <f>ROUND(I301*H301,2)</f>
        <v>0</v>
      </c>
      <c r="K301" s="182" t="s">
        <v>159</v>
      </c>
      <c r="L301" s="41"/>
      <c r="M301" s="187" t="s">
        <v>19</v>
      </c>
      <c r="N301" s="188" t="s">
        <v>43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336</v>
      </c>
      <c r="AT301" s="191" t="s">
        <v>155</v>
      </c>
      <c r="AU301" s="191" t="s">
        <v>81</v>
      </c>
      <c r="AY301" s="19" t="s">
        <v>152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79</v>
      </c>
      <c r="BK301" s="192">
        <f>ROUND(I301*H301,2)</f>
        <v>0</v>
      </c>
      <c r="BL301" s="19" t="s">
        <v>336</v>
      </c>
      <c r="BM301" s="191" t="s">
        <v>1796</v>
      </c>
    </row>
    <row r="302" spans="1:65" s="2" customFormat="1" ht="29.25">
      <c r="A302" s="36"/>
      <c r="B302" s="37"/>
      <c r="C302" s="38"/>
      <c r="D302" s="193" t="s">
        <v>162</v>
      </c>
      <c r="E302" s="38"/>
      <c r="F302" s="194" t="s">
        <v>1797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162</v>
      </c>
      <c r="AU302" s="19" t="s">
        <v>81</v>
      </c>
    </row>
    <row r="303" spans="1:65" s="2" customFormat="1">
      <c r="A303" s="36"/>
      <c r="B303" s="37"/>
      <c r="C303" s="38"/>
      <c r="D303" s="198" t="s">
        <v>164</v>
      </c>
      <c r="E303" s="38"/>
      <c r="F303" s="199" t="s">
        <v>1798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164</v>
      </c>
      <c r="AU303" s="19" t="s">
        <v>81</v>
      </c>
    </row>
    <row r="304" spans="1:65" s="12" customFormat="1" ht="22.9" customHeight="1">
      <c r="B304" s="164"/>
      <c r="C304" s="165"/>
      <c r="D304" s="166" t="s">
        <v>71</v>
      </c>
      <c r="E304" s="178" t="s">
        <v>1799</v>
      </c>
      <c r="F304" s="178" t="s">
        <v>1800</v>
      </c>
      <c r="G304" s="165"/>
      <c r="H304" s="165"/>
      <c r="I304" s="168"/>
      <c r="J304" s="179">
        <f>BK304</f>
        <v>0</v>
      </c>
      <c r="K304" s="165"/>
      <c r="L304" s="170"/>
      <c r="M304" s="171"/>
      <c r="N304" s="172"/>
      <c r="O304" s="172"/>
      <c r="P304" s="173">
        <f>SUM(P305:P338)</f>
        <v>0</v>
      </c>
      <c r="Q304" s="172"/>
      <c r="R304" s="173">
        <f>SUM(R305:R338)</f>
        <v>12.016964</v>
      </c>
      <c r="S304" s="172"/>
      <c r="T304" s="174">
        <f>SUM(T305:T338)</f>
        <v>0</v>
      </c>
      <c r="AR304" s="175" t="s">
        <v>81</v>
      </c>
      <c r="AT304" s="176" t="s">
        <v>71</v>
      </c>
      <c r="AU304" s="176" t="s">
        <v>79</v>
      </c>
      <c r="AY304" s="175" t="s">
        <v>152</v>
      </c>
      <c r="BK304" s="177">
        <f>SUM(BK305:BK338)</f>
        <v>0</v>
      </c>
    </row>
    <row r="305" spans="1:65" s="2" customFormat="1" ht="16.5" customHeight="1">
      <c r="A305" s="36"/>
      <c r="B305" s="37"/>
      <c r="C305" s="180" t="s">
        <v>426</v>
      </c>
      <c r="D305" s="180" t="s">
        <v>155</v>
      </c>
      <c r="E305" s="181" t="s">
        <v>1801</v>
      </c>
      <c r="F305" s="182" t="s">
        <v>1802</v>
      </c>
      <c r="G305" s="183" t="s">
        <v>158</v>
      </c>
      <c r="H305" s="184">
        <v>467.69</v>
      </c>
      <c r="I305" s="185"/>
      <c r="J305" s="186">
        <f>ROUND(I305*H305,2)</f>
        <v>0</v>
      </c>
      <c r="K305" s="182" t="s">
        <v>19</v>
      </c>
      <c r="L305" s="41"/>
      <c r="M305" s="187" t="s">
        <v>19</v>
      </c>
      <c r="N305" s="188" t="s">
        <v>43</v>
      </c>
      <c r="O305" s="66"/>
      <c r="P305" s="189">
        <f>O305*H305</f>
        <v>0</v>
      </c>
      <c r="Q305" s="189">
        <v>0</v>
      </c>
      <c r="R305" s="189">
        <f>Q305*H305</f>
        <v>0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336</v>
      </c>
      <c r="AT305" s="191" t="s">
        <v>155</v>
      </c>
      <c r="AU305" s="191" t="s">
        <v>81</v>
      </c>
      <c r="AY305" s="19" t="s">
        <v>152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79</v>
      </c>
      <c r="BK305" s="192">
        <f>ROUND(I305*H305,2)</f>
        <v>0</v>
      </c>
      <c r="BL305" s="19" t="s">
        <v>336</v>
      </c>
      <c r="BM305" s="191" t="s">
        <v>1803</v>
      </c>
    </row>
    <row r="306" spans="1:65" s="2" customFormat="1">
      <c r="A306" s="36"/>
      <c r="B306" s="37"/>
      <c r="C306" s="38"/>
      <c r="D306" s="193" t="s">
        <v>162</v>
      </c>
      <c r="E306" s="38"/>
      <c r="F306" s="194" t="s">
        <v>1804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162</v>
      </c>
      <c r="AU306" s="19" t="s">
        <v>81</v>
      </c>
    </row>
    <row r="307" spans="1:65" s="13" customFormat="1">
      <c r="B307" s="200"/>
      <c r="C307" s="201"/>
      <c r="D307" s="193" t="s">
        <v>166</v>
      </c>
      <c r="E307" s="202" t="s">
        <v>19</v>
      </c>
      <c r="F307" s="203" t="s">
        <v>1698</v>
      </c>
      <c r="G307" s="201"/>
      <c r="H307" s="202" t="s">
        <v>19</v>
      </c>
      <c r="I307" s="204"/>
      <c r="J307" s="201"/>
      <c r="K307" s="201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166</v>
      </c>
      <c r="AU307" s="209" t="s">
        <v>81</v>
      </c>
      <c r="AV307" s="13" t="s">
        <v>79</v>
      </c>
      <c r="AW307" s="13" t="s">
        <v>33</v>
      </c>
      <c r="AX307" s="13" t="s">
        <v>72</v>
      </c>
      <c r="AY307" s="209" t="s">
        <v>152</v>
      </c>
    </row>
    <row r="308" spans="1:65" s="14" customFormat="1">
      <c r="B308" s="210"/>
      <c r="C308" s="211"/>
      <c r="D308" s="193" t="s">
        <v>166</v>
      </c>
      <c r="E308" s="212" t="s">
        <v>19</v>
      </c>
      <c r="F308" s="213" t="s">
        <v>1703</v>
      </c>
      <c r="G308" s="211"/>
      <c r="H308" s="214">
        <v>283.02999999999997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166</v>
      </c>
      <c r="AU308" s="220" t="s">
        <v>81</v>
      </c>
      <c r="AV308" s="14" t="s">
        <v>81</v>
      </c>
      <c r="AW308" s="14" t="s">
        <v>33</v>
      </c>
      <c r="AX308" s="14" t="s">
        <v>72</v>
      </c>
      <c r="AY308" s="220" t="s">
        <v>152</v>
      </c>
    </row>
    <row r="309" spans="1:65" s="14" customFormat="1">
      <c r="B309" s="210"/>
      <c r="C309" s="211"/>
      <c r="D309" s="193" t="s">
        <v>166</v>
      </c>
      <c r="E309" s="212" t="s">
        <v>19</v>
      </c>
      <c r="F309" s="213" t="s">
        <v>1699</v>
      </c>
      <c r="G309" s="211"/>
      <c r="H309" s="214">
        <v>83.63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166</v>
      </c>
      <c r="AU309" s="220" t="s">
        <v>81</v>
      </c>
      <c r="AV309" s="14" t="s">
        <v>81</v>
      </c>
      <c r="AW309" s="14" t="s">
        <v>33</v>
      </c>
      <c r="AX309" s="14" t="s">
        <v>72</v>
      </c>
      <c r="AY309" s="220" t="s">
        <v>152</v>
      </c>
    </row>
    <row r="310" spans="1:65" s="14" customFormat="1">
      <c r="B310" s="210"/>
      <c r="C310" s="211"/>
      <c r="D310" s="193" t="s">
        <v>166</v>
      </c>
      <c r="E310" s="212" t="s">
        <v>19</v>
      </c>
      <c r="F310" s="213" t="s">
        <v>1717</v>
      </c>
      <c r="G310" s="211"/>
      <c r="H310" s="214">
        <v>35.5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81</v>
      </c>
      <c r="AV310" s="14" t="s">
        <v>81</v>
      </c>
      <c r="AW310" s="14" t="s">
        <v>33</v>
      </c>
      <c r="AX310" s="14" t="s">
        <v>72</v>
      </c>
      <c r="AY310" s="220" t="s">
        <v>152</v>
      </c>
    </row>
    <row r="311" spans="1:65" s="14" customFormat="1">
      <c r="B311" s="210"/>
      <c r="C311" s="211"/>
      <c r="D311" s="193" t="s">
        <v>166</v>
      </c>
      <c r="E311" s="212" t="s">
        <v>19</v>
      </c>
      <c r="F311" s="213" t="s">
        <v>1705</v>
      </c>
      <c r="G311" s="211"/>
      <c r="H311" s="214">
        <v>24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166</v>
      </c>
      <c r="AU311" s="220" t="s">
        <v>81</v>
      </c>
      <c r="AV311" s="14" t="s">
        <v>81</v>
      </c>
      <c r="AW311" s="14" t="s">
        <v>33</v>
      </c>
      <c r="AX311" s="14" t="s">
        <v>72</v>
      </c>
      <c r="AY311" s="220" t="s">
        <v>152</v>
      </c>
    </row>
    <row r="312" spans="1:65" s="14" customFormat="1">
      <c r="B312" s="210"/>
      <c r="C312" s="211"/>
      <c r="D312" s="193" t="s">
        <v>166</v>
      </c>
      <c r="E312" s="212" t="s">
        <v>19</v>
      </c>
      <c r="F312" s="213" t="s">
        <v>1710</v>
      </c>
      <c r="G312" s="211"/>
      <c r="H312" s="214">
        <v>41.53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81</v>
      </c>
      <c r="AV312" s="14" t="s">
        <v>81</v>
      </c>
      <c r="AW312" s="14" t="s">
        <v>33</v>
      </c>
      <c r="AX312" s="14" t="s">
        <v>72</v>
      </c>
      <c r="AY312" s="220" t="s">
        <v>152</v>
      </c>
    </row>
    <row r="313" spans="1:65" s="15" customFormat="1">
      <c r="B313" s="221"/>
      <c r="C313" s="222"/>
      <c r="D313" s="193" t="s">
        <v>166</v>
      </c>
      <c r="E313" s="223" t="s">
        <v>19</v>
      </c>
      <c r="F313" s="224" t="s">
        <v>175</v>
      </c>
      <c r="G313" s="222"/>
      <c r="H313" s="225">
        <v>467.69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166</v>
      </c>
      <c r="AU313" s="231" t="s">
        <v>81</v>
      </c>
      <c r="AV313" s="15" t="s">
        <v>160</v>
      </c>
      <c r="AW313" s="15" t="s">
        <v>33</v>
      </c>
      <c r="AX313" s="15" t="s">
        <v>79</v>
      </c>
      <c r="AY313" s="231" t="s">
        <v>152</v>
      </c>
    </row>
    <row r="314" spans="1:65" s="2" customFormat="1" ht="37.9" customHeight="1">
      <c r="A314" s="36"/>
      <c r="B314" s="37"/>
      <c r="C314" s="180" t="s">
        <v>447</v>
      </c>
      <c r="D314" s="180" t="s">
        <v>155</v>
      </c>
      <c r="E314" s="181" t="s">
        <v>1805</v>
      </c>
      <c r="F314" s="182" t="s">
        <v>1806</v>
      </c>
      <c r="G314" s="183" t="s">
        <v>158</v>
      </c>
      <c r="H314" s="184">
        <v>53.1</v>
      </c>
      <c r="I314" s="185"/>
      <c r="J314" s="186">
        <f>ROUND(I314*H314,2)</f>
        <v>0</v>
      </c>
      <c r="K314" s="182" t="s">
        <v>19</v>
      </c>
      <c r="L314" s="41"/>
      <c r="M314" s="187" t="s">
        <v>19</v>
      </c>
      <c r="N314" s="188" t="s">
        <v>43</v>
      </c>
      <c r="O314" s="66"/>
      <c r="P314" s="189">
        <f>O314*H314</f>
        <v>0</v>
      </c>
      <c r="Q314" s="189">
        <v>8.0100000000000005E-2</v>
      </c>
      <c r="R314" s="189">
        <f>Q314*H314</f>
        <v>4.2533099999999999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336</v>
      </c>
      <c r="AT314" s="191" t="s">
        <v>155</v>
      </c>
      <c r="AU314" s="191" t="s">
        <v>81</v>
      </c>
      <c r="AY314" s="19" t="s">
        <v>152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79</v>
      </c>
      <c r="BK314" s="192">
        <f>ROUND(I314*H314,2)</f>
        <v>0</v>
      </c>
      <c r="BL314" s="19" t="s">
        <v>336</v>
      </c>
      <c r="BM314" s="191" t="s">
        <v>1807</v>
      </c>
    </row>
    <row r="315" spans="1:65" s="2" customFormat="1" ht="19.5">
      <c r="A315" s="36"/>
      <c r="B315" s="37"/>
      <c r="C315" s="38"/>
      <c r="D315" s="193" t="s">
        <v>162</v>
      </c>
      <c r="E315" s="38"/>
      <c r="F315" s="194" t="s">
        <v>1806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162</v>
      </c>
      <c r="AU315" s="19" t="s">
        <v>81</v>
      </c>
    </row>
    <row r="316" spans="1:65" s="2" customFormat="1" ht="39">
      <c r="A316" s="36"/>
      <c r="B316" s="37"/>
      <c r="C316" s="38"/>
      <c r="D316" s="193" t="s">
        <v>228</v>
      </c>
      <c r="E316" s="38"/>
      <c r="F316" s="232" t="s">
        <v>1808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228</v>
      </c>
      <c r="AU316" s="19" t="s">
        <v>81</v>
      </c>
    </row>
    <row r="317" spans="1:65" s="13" customFormat="1">
      <c r="B317" s="200"/>
      <c r="C317" s="201"/>
      <c r="D317" s="193" t="s">
        <v>166</v>
      </c>
      <c r="E317" s="202" t="s">
        <v>19</v>
      </c>
      <c r="F317" s="203" t="s">
        <v>1809</v>
      </c>
      <c r="G317" s="201"/>
      <c r="H317" s="202" t="s">
        <v>19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166</v>
      </c>
      <c r="AU317" s="209" t="s">
        <v>81</v>
      </c>
      <c r="AV317" s="13" t="s">
        <v>79</v>
      </c>
      <c r="AW317" s="13" t="s">
        <v>33</v>
      </c>
      <c r="AX317" s="13" t="s">
        <v>72</v>
      </c>
      <c r="AY317" s="209" t="s">
        <v>152</v>
      </c>
    </row>
    <row r="318" spans="1:65" s="14" customFormat="1">
      <c r="B318" s="210"/>
      <c r="C318" s="211"/>
      <c r="D318" s="193" t="s">
        <v>166</v>
      </c>
      <c r="E318" s="212" t="s">
        <v>19</v>
      </c>
      <c r="F318" s="213" t="s">
        <v>1810</v>
      </c>
      <c r="G318" s="211"/>
      <c r="H318" s="214">
        <v>11.4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166</v>
      </c>
      <c r="AU318" s="220" t="s">
        <v>81</v>
      </c>
      <c r="AV318" s="14" t="s">
        <v>81</v>
      </c>
      <c r="AW318" s="14" t="s">
        <v>33</v>
      </c>
      <c r="AX318" s="14" t="s">
        <v>72</v>
      </c>
      <c r="AY318" s="220" t="s">
        <v>152</v>
      </c>
    </row>
    <row r="319" spans="1:65" s="14" customFormat="1">
      <c r="B319" s="210"/>
      <c r="C319" s="211"/>
      <c r="D319" s="193" t="s">
        <v>166</v>
      </c>
      <c r="E319" s="212" t="s">
        <v>19</v>
      </c>
      <c r="F319" s="213" t="s">
        <v>1811</v>
      </c>
      <c r="G319" s="211"/>
      <c r="H319" s="214">
        <v>11.4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166</v>
      </c>
      <c r="AU319" s="220" t="s">
        <v>81</v>
      </c>
      <c r="AV319" s="14" t="s">
        <v>81</v>
      </c>
      <c r="AW319" s="14" t="s">
        <v>33</v>
      </c>
      <c r="AX319" s="14" t="s">
        <v>72</v>
      </c>
      <c r="AY319" s="220" t="s">
        <v>152</v>
      </c>
    </row>
    <row r="320" spans="1:65" s="14" customFormat="1">
      <c r="B320" s="210"/>
      <c r="C320" s="211"/>
      <c r="D320" s="193" t="s">
        <v>166</v>
      </c>
      <c r="E320" s="212" t="s">
        <v>19</v>
      </c>
      <c r="F320" s="213" t="s">
        <v>1812</v>
      </c>
      <c r="G320" s="211"/>
      <c r="H320" s="214">
        <v>11.4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152</v>
      </c>
    </row>
    <row r="321" spans="1:65" s="13" customFormat="1">
      <c r="B321" s="200"/>
      <c r="C321" s="201"/>
      <c r="D321" s="193" t="s">
        <v>166</v>
      </c>
      <c r="E321" s="202" t="s">
        <v>19</v>
      </c>
      <c r="F321" s="203" t="s">
        <v>1813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166</v>
      </c>
      <c r="AU321" s="209" t="s">
        <v>81</v>
      </c>
      <c r="AV321" s="13" t="s">
        <v>79</v>
      </c>
      <c r="AW321" s="13" t="s">
        <v>33</v>
      </c>
      <c r="AX321" s="13" t="s">
        <v>72</v>
      </c>
      <c r="AY321" s="209" t="s">
        <v>152</v>
      </c>
    </row>
    <row r="322" spans="1:65" s="14" customFormat="1">
      <c r="B322" s="210"/>
      <c r="C322" s="211"/>
      <c r="D322" s="193" t="s">
        <v>166</v>
      </c>
      <c r="E322" s="212" t="s">
        <v>19</v>
      </c>
      <c r="F322" s="213" t="s">
        <v>1814</v>
      </c>
      <c r="G322" s="211"/>
      <c r="H322" s="214">
        <v>6.3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166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152</v>
      </c>
    </row>
    <row r="323" spans="1:65" s="14" customFormat="1">
      <c r="B323" s="210"/>
      <c r="C323" s="211"/>
      <c r="D323" s="193" t="s">
        <v>166</v>
      </c>
      <c r="E323" s="212" t="s">
        <v>19</v>
      </c>
      <c r="F323" s="213" t="s">
        <v>1815</v>
      </c>
      <c r="G323" s="211"/>
      <c r="H323" s="214">
        <v>6.3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166</v>
      </c>
      <c r="AU323" s="220" t="s">
        <v>81</v>
      </c>
      <c r="AV323" s="14" t="s">
        <v>81</v>
      </c>
      <c r="AW323" s="14" t="s">
        <v>33</v>
      </c>
      <c r="AX323" s="14" t="s">
        <v>72</v>
      </c>
      <c r="AY323" s="220" t="s">
        <v>152</v>
      </c>
    </row>
    <row r="324" spans="1:65" s="14" customFormat="1">
      <c r="B324" s="210"/>
      <c r="C324" s="211"/>
      <c r="D324" s="193" t="s">
        <v>166</v>
      </c>
      <c r="E324" s="212" t="s">
        <v>19</v>
      </c>
      <c r="F324" s="213" t="s">
        <v>1816</v>
      </c>
      <c r="G324" s="211"/>
      <c r="H324" s="214">
        <v>6.3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81</v>
      </c>
      <c r="AV324" s="14" t="s">
        <v>81</v>
      </c>
      <c r="AW324" s="14" t="s">
        <v>33</v>
      </c>
      <c r="AX324" s="14" t="s">
        <v>72</v>
      </c>
      <c r="AY324" s="220" t="s">
        <v>152</v>
      </c>
    </row>
    <row r="325" spans="1:65" s="15" customFormat="1">
      <c r="B325" s="221"/>
      <c r="C325" s="222"/>
      <c r="D325" s="193" t="s">
        <v>166</v>
      </c>
      <c r="E325" s="223" t="s">
        <v>19</v>
      </c>
      <c r="F325" s="224" t="s">
        <v>175</v>
      </c>
      <c r="G325" s="222"/>
      <c r="H325" s="225">
        <v>53.1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166</v>
      </c>
      <c r="AU325" s="231" t="s">
        <v>81</v>
      </c>
      <c r="AV325" s="15" t="s">
        <v>160</v>
      </c>
      <c r="AW325" s="15" t="s">
        <v>33</v>
      </c>
      <c r="AX325" s="15" t="s">
        <v>79</v>
      </c>
      <c r="AY325" s="231" t="s">
        <v>152</v>
      </c>
    </row>
    <row r="326" spans="1:65" s="2" customFormat="1" ht="37.9" customHeight="1">
      <c r="A326" s="36"/>
      <c r="B326" s="37"/>
      <c r="C326" s="180" t="s">
        <v>454</v>
      </c>
      <c r="D326" s="180" t="s">
        <v>155</v>
      </c>
      <c r="E326" s="181" t="s">
        <v>1817</v>
      </c>
      <c r="F326" s="182" t="s">
        <v>1818</v>
      </c>
      <c r="G326" s="183" t="s">
        <v>158</v>
      </c>
      <c r="H326" s="184">
        <v>467.69</v>
      </c>
      <c r="I326" s="185"/>
      <c r="J326" s="186">
        <f>ROUND(I326*H326,2)</f>
        <v>0</v>
      </c>
      <c r="K326" s="182" t="s">
        <v>19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1.66E-2</v>
      </c>
      <c r="R326" s="189">
        <f>Q326*H326</f>
        <v>7.7636539999999998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336</v>
      </c>
      <c r="AT326" s="191" t="s">
        <v>155</v>
      </c>
      <c r="AU326" s="191" t="s">
        <v>81</v>
      </c>
      <c r="AY326" s="19" t="s">
        <v>152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79</v>
      </c>
      <c r="BK326" s="192">
        <f>ROUND(I326*H326,2)</f>
        <v>0</v>
      </c>
      <c r="BL326" s="19" t="s">
        <v>336</v>
      </c>
      <c r="BM326" s="191" t="s">
        <v>1819</v>
      </c>
    </row>
    <row r="327" spans="1:65" s="2" customFormat="1" ht="19.5">
      <c r="A327" s="36"/>
      <c r="B327" s="37"/>
      <c r="C327" s="38"/>
      <c r="D327" s="193" t="s">
        <v>162</v>
      </c>
      <c r="E327" s="38"/>
      <c r="F327" s="194" t="s">
        <v>1818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162</v>
      </c>
      <c r="AU327" s="19" t="s">
        <v>81</v>
      </c>
    </row>
    <row r="328" spans="1:65" s="2" customFormat="1" ht="234">
      <c r="A328" s="36"/>
      <c r="B328" s="37"/>
      <c r="C328" s="38"/>
      <c r="D328" s="193" t="s">
        <v>228</v>
      </c>
      <c r="E328" s="38"/>
      <c r="F328" s="232" t="s">
        <v>1820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228</v>
      </c>
      <c r="AU328" s="19" t="s">
        <v>81</v>
      </c>
    </row>
    <row r="329" spans="1:65" s="13" customFormat="1">
      <c r="B329" s="200"/>
      <c r="C329" s="201"/>
      <c r="D329" s="193" t="s">
        <v>166</v>
      </c>
      <c r="E329" s="202" t="s">
        <v>19</v>
      </c>
      <c r="F329" s="203" t="s">
        <v>1698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166</v>
      </c>
      <c r="AU329" s="209" t="s">
        <v>81</v>
      </c>
      <c r="AV329" s="13" t="s">
        <v>79</v>
      </c>
      <c r="AW329" s="13" t="s">
        <v>33</v>
      </c>
      <c r="AX329" s="13" t="s">
        <v>72</v>
      </c>
      <c r="AY329" s="209" t="s">
        <v>152</v>
      </c>
    </row>
    <row r="330" spans="1:65" s="14" customFormat="1">
      <c r="B330" s="210"/>
      <c r="C330" s="211"/>
      <c r="D330" s="193" t="s">
        <v>166</v>
      </c>
      <c r="E330" s="212" t="s">
        <v>19</v>
      </c>
      <c r="F330" s="213" t="s">
        <v>1703</v>
      </c>
      <c r="G330" s="211"/>
      <c r="H330" s="214">
        <v>283.02999999999997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81</v>
      </c>
      <c r="AV330" s="14" t="s">
        <v>81</v>
      </c>
      <c r="AW330" s="14" t="s">
        <v>33</v>
      </c>
      <c r="AX330" s="14" t="s">
        <v>72</v>
      </c>
      <c r="AY330" s="220" t="s">
        <v>152</v>
      </c>
    </row>
    <row r="331" spans="1:65" s="14" customFormat="1">
      <c r="B331" s="210"/>
      <c r="C331" s="211"/>
      <c r="D331" s="193" t="s">
        <v>166</v>
      </c>
      <c r="E331" s="212" t="s">
        <v>19</v>
      </c>
      <c r="F331" s="213" t="s">
        <v>1699</v>
      </c>
      <c r="G331" s="211"/>
      <c r="H331" s="214">
        <v>83.63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81</v>
      </c>
      <c r="AV331" s="14" t="s">
        <v>81</v>
      </c>
      <c r="AW331" s="14" t="s">
        <v>33</v>
      </c>
      <c r="AX331" s="14" t="s">
        <v>72</v>
      </c>
      <c r="AY331" s="220" t="s">
        <v>152</v>
      </c>
    </row>
    <row r="332" spans="1:65" s="14" customFormat="1">
      <c r="B332" s="210"/>
      <c r="C332" s="211"/>
      <c r="D332" s="193" t="s">
        <v>166</v>
      </c>
      <c r="E332" s="212" t="s">
        <v>19</v>
      </c>
      <c r="F332" s="213" t="s">
        <v>1717</v>
      </c>
      <c r="G332" s="211"/>
      <c r="H332" s="214">
        <v>35.5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81</v>
      </c>
      <c r="AV332" s="14" t="s">
        <v>81</v>
      </c>
      <c r="AW332" s="14" t="s">
        <v>33</v>
      </c>
      <c r="AX332" s="14" t="s">
        <v>72</v>
      </c>
      <c r="AY332" s="220" t="s">
        <v>152</v>
      </c>
    </row>
    <row r="333" spans="1:65" s="14" customFormat="1">
      <c r="B333" s="210"/>
      <c r="C333" s="211"/>
      <c r="D333" s="193" t="s">
        <v>166</v>
      </c>
      <c r="E333" s="212" t="s">
        <v>19</v>
      </c>
      <c r="F333" s="213" t="s">
        <v>1705</v>
      </c>
      <c r="G333" s="211"/>
      <c r="H333" s="214">
        <v>24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166</v>
      </c>
      <c r="AU333" s="220" t="s">
        <v>81</v>
      </c>
      <c r="AV333" s="14" t="s">
        <v>81</v>
      </c>
      <c r="AW333" s="14" t="s">
        <v>33</v>
      </c>
      <c r="AX333" s="14" t="s">
        <v>72</v>
      </c>
      <c r="AY333" s="220" t="s">
        <v>152</v>
      </c>
    </row>
    <row r="334" spans="1:65" s="14" customFormat="1">
      <c r="B334" s="210"/>
      <c r="C334" s="211"/>
      <c r="D334" s="193" t="s">
        <v>166</v>
      </c>
      <c r="E334" s="212" t="s">
        <v>19</v>
      </c>
      <c r="F334" s="213" t="s">
        <v>1710</v>
      </c>
      <c r="G334" s="211"/>
      <c r="H334" s="214">
        <v>41.53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166</v>
      </c>
      <c r="AU334" s="220" t="s">
        <v>81</v>
      </c>
      <c r="AV334" s="14" t="s">
        <v>81</v>
      </c>
      <c r="AW334" s="14" t="s">
        <v>33</v>
      </c>
      <c r="AX334" s="14" t="s">
        <v>72</v>
      </c>
      <c r="AY334" s="220" t="s">
        <v>152</v>
      </c>
    </row>
    <row r="335" spans="1:65" s="15" customFormat="1">
      <c r="B335" s="221"/>
      <c r="C335" s="222"/>
      <c r="D335" s="193" t="s">
        <v>166</v>
      </c>
      <c r="E335" s="223" t="s">
        <v>19</v>
      </c>
      <c r="F335" s="224" t="s">
        <v>175</v>
      </c>
      <c r="G335" s="222"/>
      <c r="H335" s="225">
        <v>467.69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166</v>
      </c>
      <c r="AU335" s="231" t="s">
        <v>81</v>
      </c>
      <c r="AV335" s="15" t="s">
        <v>160</v>
      </c>
      <c r="AW335" s="15" t="s">
        <v>33</v>
      </c>
      <c r="AX335" s="15" t="s">
        <v>79</v>
      </c>
      <c r="AY335" s="231" t="s">
        <v>152</v>
      </c>
    </row>
    <row r="336" spans="1:65" s="2" customFormat="1" ht="24.2" customHeight="1">
      <c r="A336" s="36"/>
      <c r="B336" s="37"/>
      <c r="C336" s="180" t="s">
        <v>462</v>
      </c>
      <c r="D336" s="180" t="s">
        <v>155</v>
      </c>
      <c r="E336" s="181" t="s">
        <v>1821</v>
      </c>
      <c r="F336" s="182" t="s">
        <v>1822</v>
      </c>
      <c r="G336" s="183" t="s">
        <v>327</v>
      </c>
      <c r="H336" s="184">
        <v>12.016999999999999</v>
      </c>
      <c r="I336" s="185"/>
      <c r="J336" s="186">
        <f>ROUND(I336*H336,2)</f>
        <v>0</v>
      </c>
      <c r="K336" s="182" t="s">
        <v>159</v>
      </c>
      <c r="L336" s="41"/>
      <c r="M336" s="187" t="s">
        <v>19</v>
      </c>
      <c r="N336" s="188" t="s">
        <v>43</v>
      </c>
      <c r="O336" s="66"/>
      <c r="P336" s="189">
        <f>O336*H336</f>
        <v>0</v>
      </c>
      <c r="Q336" s="189">
        <v>0</v>
      </c>
      <c r="R336" s="189">
        <f>Q336*H336</f>
        <v>0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336</v>
      </c>
      <c r="AT336" s="191" t="s">
        <v>155</v>
      </c>
      <c r="AU336" s="191" t="s">
        <v>81</v>
      </c>
      <c r="AY336" s="19" t="s">
        <v>152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79</v>
      </c>
      <c r="BK336" s="192">
        <f>ROUND(I336*H336,2)</f>
        <v>0</v>
      </c>
      <c r="BL336" s="19" t="s">
        <v>336</v>
      </c>
      <c r="BM336" s="191" t="s">
        <v>1823</v>
      </c>
    </row>
    <row r="337" spans="1:65" s="2" customFormat="1" ht="29.25">
      <c r="A337" s="36"/>
      <c r="B337" s="37"/>
      <c r="C337" s="38"/>
      <c r="D337" s="193" t="s">
        <v>162</v>
      </c>
      <c r="E337" s="38"/>
      <c r="F337" s="194" t="s">
        <v>1824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162</v>
      </c>
      <c r="AU337" s="19" t="s">
        <v>81</v>
      </c>
    </row>
    <row r="338" spans="1:65" s="2" customFormat="1">
      <c r="A338" s="36"/>
      <c r="B338" s="37"/>
      <c r="C338" s="38"/>
      <c r="D338" s="198" t="s">
        <v>164</v>
      </c>
      <c r="E338" s="38"/>
      <c r="F338" s="199" t="s">
        <v>1825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164</v>
      </c>
      <c r="AU338" s="19" t="s">
        <v>81</v>
      </c>
    </row>
    <row r="339" spans="1:65" s="12" customFormat="1" ht="22.9" customHeight="1">
      <c r="B339" s="164"/>
      <c r="C339" s="165"/>
      <c r="D339" s="166" t="s">
        <v>71</v>
      </c>
      <c r="E339" s="178" t="s">
        <v>582</v>
      </c>
      <c r="F339" s="178" t="s">
        <v>583</v>
      </c>
      <c r="G339" s="165"/>
      <c r="H339" s="165"/>
      <c r="I339" s="168"/>
      <c r="J339" s="179">
        <f>BK339</f>
        <v>0</v>
      </c>
      <c r="K339" s="165"/>
      <c r="L339" s="170"/>
      <c r="M339" s="171"/>
      <c r="N339" s="172"/>
      <c r="O339" s="172"/>
      <c r="P339" s="173">
        <f>SUM(P340:P346)</f>
        <v>0</v>
      </c>
      <c r="Q339" s="172"/>
      <c r="R339" s="173">
        <f>SUM(R340:R346)</f>
        <v>0</v>
      </c>
      <c r="S339" s="172"/>
      <c r="T339" s="174">
        <f>SUM(T340:T346)</f>
        <v>0.30815999999999999</v>
      </c>
      <c r="AR339" s="175" t="s">
        <v>81</v>
      </c>
      <c r="AT339" s="176" t="s">
        <v>71</v>
      </c>
      <c r="AU339" s="176" t="s">
        <v>79</v>
      </c>
      <c r="AY339" s="175" t="s">
        <v>152</v>
      </c>
      <c r="BK339" s="177">
        <f>SUM(BK340:BK346)</f>
        <v>0</v>
      </c>
    </row>
    <row r="340" spans="1:65" s="2" customFormat="1" ht="24.2" customHeight="1">
      <c r="A340" s="36"/>
      <c r="B340" s="37"/>
      <c r="C340" s="180" t="s">
        <v>382</v>
      </c>
      <c r="D340" s="180" t="s">
        <v>155</v>
      </c>
      <c r="E340" s="181" t="s">
        <v>654</v>
      </c>
      <c r="F340" s="182" t="s">
        <v>655</v>
      </c>
      <c r="G340" s="183" t="s">
        <v>158</v>
      </c>
      <c r="H340" s="184">
        <v>102.72</v>
      </c>
      <c r="I340" s="185"/>
      <c r="J340" s="186">
        <f>ROUND(I340*H340,2)</f>
        <v>0</v>
      </c>
      <c r="K340" s="182" t="s">
        <v>159</v>
      </c>
      <c r="L340" s="41"/>
      <c r="M340" s="187" t="s">
        <v>19</v>
      </c>
      <c r="N340" s="188" t="s">
        <v>43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3.0000000000000001E-3</v>
      </c>
      <c r="T340" s="190">
        <f>S340*H340</f>
        <v>0.30815999999999999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336</v>
      </c>
      <c r="AT340" s="191" t="s">
        <v>155</v>
      </c>
      <c r="AU340" s="191" t="s">
        <v>81</v>
      </c>
      <c r="AY340" s="19" t="s">
        <v>152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79</v>
      </c>
      <c r="BK340" s="192">
        <f>ROUND(I340*H340,2)</f>
        <v>0</v>
      </c>
      <c r="BL340" s="19" t="s">
        <v>336</v>
      </c>
      <c r="BM340" s="191" t="s">
        <v>1826</v>
      </c>
    </row>
    <row r="341" spans="1:65" s="2" customFormat="1" ht="19.5">
      <c r="A341" s="36"/>
      <c r="B341" s="37"/>
      <c r="C341" s="38"/>
      <c r="D341" s="193" t="s">
        <v>162</v>
      </c>
      <c r="E341" s="38"/>
      <c r="F341" s="194" t="s">
        <v>655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162</v>
      </c>
      <c r="AU341" s="19" t="s">
        <v>81</v>
      </c>
    </row>
    <row r="342" spans="1:65" s="2" customFormat="1">
      <c r="A342" s="36"/>
      <c r="B342" s="37"/>
      <c r="C342" s="38"/>
      <c r="D342" s="198" t="s">
        <v>164</v>
      </c>
      <c r="E342" s="38"/>
      <c r="F342" s="199" t="s">
        <v>657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164</v>
      </c>
      <c r="AU342" s="19" t="s">
        <v>81</v>
      </c>
    </row>
    <row r="343" spans="1:65" s="13" customFormat="1">
      <c r="B343" s="200"/>
      <c r="C343" s="201"/>
      <c r="D343" s="193" t="s">
        <v>166</v>
      </c>
      <c r="E343" s="202" t="s">
        <v>19</v>
      </c>
      <c r="F343" s="203" t="s">
        <v>308</v>
      </c>
      <c r="G343" s="201"/>
      <c r="H343" s="202" t="s">
        <v>19</v>
      </c>
      <c r="I343" s="204"/>
      <c r="J343" s="201"/>
      <c r="K343" s="201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166</v>
      </c>
      <c r="AU343" s="209" t="s">
        <v>81</v>
      </c>
      <c r="AV343" s="13" t="s">
        <v>79</v>
      </c>
      <c r="AW343" s="13" t="s">
        <v>33</v>
      </c>
      <c r="AX343" s="13" t="s">
        <v>72</v>
      </c>
      <c r="AY343" s="209" t="s">
        <v>152</v>
      </c>
    </row>
    <row r="344" spans="1:65" s="14" customFormat="1">
      <c r="B344" s="210"/>
      <c r="C344" s="211"/>
      <c r="D344" s="193" t="s">
        <v>166</v>
      </c>
      <c r="E344" s="212" t="s">
        <v>19</v>
      </c>
      <c r="F344" s="213" t="s">
        <v>1827</v>
      </c>
      <c r="G344" s="211"/>
      <c r="H344" s="214">
        <v>30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166</v>
      </c>
      <c r="AU344" s="220" t="s">
        <v>81</v>
      </c>
      <c r="AV344" s="14" t="s">
        <v>81</v>
      </c>
      <c r="AW344" s="14" t="s">
        <v>33</v>
      </c>
      <c r="AX344" s="14" t="s">
        <v>72</v>
      </c>
      <c r="AY344" s="220" t="s">
        <v>152</v>
      </c>
    </row>
    <row r="345" spans="1:65" s="14" customFormat="1">
      <c r="B345" s="210"/>
      <c r="C345" s="211"/>
      <c r="D345" s="193" t="s">
        <v>166</v>
      </c>
      <c r="E345" s="212" t="s">
        <v>19</v>
      </c>
      <c r="F345" s="213" t="s">
        <v>1828</v>
      </c>
      <c r="G345" s="211"/>
      <c r="H345" s="214">
        <v>72.72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166</v>
      </c>
      <c r="AU345" s="220" t="s">
        <v>81</v>
      </c>
      <c r="AV345" s="14" t="s">
        <v>81</v>
      </c>
      <c r="AW345" s="14" t="s">
        <v>33</v>
      </c>
      <c r="AX345" s="14" t="s">
        <v>72</v>
      </c>
      <c r="AY345" s="220" t="s">
        <v>152</v>
      </c>
    </row>
    <row r="346" spans="1:65" s="15" customFormat="1">
      <c r="B346" s="221"/>
      <c r="C346" s="222"/>
      <c r="D346" s="193" t="s">
        <v>166</v>
      </c>
      <c r="E346" s="223" t="s">
        <v>19</v>
      </c>
      <c r="F346" s="224" t="s">
        <v>175</v>
      </c>
      <c r="G346" s="222"/>
      <c r="H346" s="225">
        <v>102.72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166</v>
      </c>
      <c r="AU346" s="231" t="s">
        <v>81</v>
      </c>
      <c r="AV346" s="15" t="s">
        <v>160</v>
      </c>
      <c r="AW346" s="15" t="s">
        <v>33</v>
      </c>
      <c r="AX346" s="15" t="s">
        <v>79</v>
      </c>
      <c r="AY346" s="231" t="s">
        <v>152</v>
      </c>
    </row>
    <row r="347" spans="1:65" s="12" customFormat="1" ht="22.9" customHeight="1">
      <c r="B347" s="164"/>
      <c r="C347" s="165"/>
      <c r="D347" s="166" t="s">
        <v>71</v>
      </c>
      <c r="E347" s="178" t="s">
        <v>1829</v>
      </c>
      <c r="F347" s="178" t="s">
        <v>1830</v>
      </c>
      <c r="G347" s="165"/>
      <c r="H347" s="165"/>
      <c r="I347" s="168"/>
      <c r="J347" s="179">
        <f>BK347</f>
        <v>0</v>
      </c>
      <c r="K347" s="165"/>
      <c r="L347" s="170"/>
      <c r="M347" s="171"/>
      <c r="N347" s="172"/>
      <c r="O347" s="172"/>
      <c r="P347" s="173">
        <f>SUM(P348:P352)</f>
        <v>0</v>
      </c>
      <c r="Q347" s="172"/>
      <c r="R347" s="173">
        <f>SUM(R348:R352)</f>
        <v>3.6479999999999998E-3</v>
      </c>
      <c r="S347" s="172"/>
      <c r="T347" s="174">
        <f>SUM(T348:T352)</f>
        <v>0</v>
      </c>
      <c r="AR347" s="175" t="s">
        <v>81</v>
      </c>
      <c r="AT347" s="176" t="s">
        <v>71</v>
      </c>
      <c r="AU347" s="176" t="s">
        <v>79</v>
      </c>
      <c r="AY347" s="175" t="s">
        <v>152</v>
      </c>
      <c r="BK347" s="177">
        <f>SUM(BK348:BK352)</f>
        <v>0</v>
      </c>
    </row>
    <row r="348" spans="1:65" s="2" customFormat="1" ht="24.2" customHeight="1">
      <c r="A348" s="36"/>
      <c r="B348" s="37"/>
      <c r="C348" s="180" t="s">
        <v>472</v>
      </c>
      <c r="D348" s="180" t="s">
        <v>155</v>
      </c>
      <c r="E348" s="181" t="s">
        <v>1831</v>
      </c>
      <c r="F348" s="182" t="s">
        <v>1832</v>
      </c>
      <c r="G348" s="183" t="s">
        <v>158</v>
      </c>
      <c r="H348" s="184">
        <v>7.6</v>
      </c>
      <c r="I348" s="185"/>
      <c r="J348" s="186">
        <f>ROUND(I348*H348,2)</f>
        <v>0</v>
      </c>
      <c r="K348" s="182" t="s">
        <v>19</v>
      </c>
      <c r="L348" s="41"/>
      <c r="M348" s="187" t="s">
        <v>19</v>
      </c>
      <c r="N348" s="188" t="s">
        <v>43</v>
      </c>
      <c r="O348" s="66"/>
      <c r="P348" s="189">
        <f>O348*H348</f>
        <v>0</v>
      </c>
      <c r="Q348" s="189">
        <v>4.8000000000000001E-4</v>
      </c>
      <c r="R348" s="189">
        <f>Q348*H348</f>
        <v>3.6479999999999998E-3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336</v>
      </c>
      <c r="AT348" s="191" t="s">
        <v>155</v>
      </c>
      <c r="AU348" s="191" t="s">
        <v>81</v>
      </c>
      <c r="AY348" s="19" t="s">
        <v>152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79</v>
      </c>
      <c r="BK348" s="192">
        <f>ROUND(I348*H348,2)</f>
        <v>0</v>
      </c>
      <c r="BL348" s="19" t="s">
        <v>336</v>
      </c>
      <c r="BM348" s="191" t="s">
        <v>1833</v>
      </c>
    </row>
    <row r="349" spans="1:65" s="2" customFormat="1" ht="19.5">
      <c r="A349" s="36"/>
      <c r="B349" s="37"/>
      <c r="C349" s="38"/>
      <c r="D349" s="193" t="s">
        <v>162</v>
      </c>
      <c r="E349" s="38"/>
      <c r="F349" s="194" t="s">
        <v>1832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162</v>
      </c>
      <c r="AU349" s="19" t="s">
        <v>81</v>
      </c>
    </row>
    <row r="350" spans="1:65" s="2" customFormat="1" ht="126.75">
      <c r="A350" s="36"/>
      <c r="B350" s="37"/>
      <c r="C350" s="38"/>
      <c r="D350" s="193" t="s">
        <v>228</v>
      </c>
      <c r="E350" s="38"/>
      <c r="F350" s="232" t="s">
        <v>1834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228</v>
      </c>
      <c r="AU350" s="19" t="s">
        <v>81</v>
      </c>
    </row>
    <row r="351" spans="1:65" s="13" customFormat="1">
      <c r="B351" s="200"/>
      <c r="C351" s="201"/>
      <c r="D351" s="193" t="s">
        <v>166</v>
      </c>
      <c r="E351" s="202" t="s">
        <v>19</v>
      </c>
      <c r="F351" s="203" t="s">
        <v>1698</v>
      </c>
      <c r="G351" s="201"/>
      <c r="H351" s="202" t="s">
        <v>19</v>
      </c>
      <c r="I351" s="204"/>
      <c r="J351" s="201"/>
      <c r="K351" s="201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166</v>
      </c>
      <c r="AU351" s="209" t="s">
        <v>81</v>
      </c>
      <c r="AV351" s="13" t="s">
        <v>79</v>
      </c>
      <c r="AW351" s="13" t="s">
        <v>33</v>
      </c>
      <c r="AX351" s="13" t="s">
        <v>72</v>
      </c>
      <c r="AY351" s="209" t="s">
        <v>152</v>
      </c>
    </row>
    <row r="352" spans="1:65" s="14" customFormat="1">
      <c r="B352" s="210"/>
      <c r="C352" s="211"/>
      <c r="D352" s="193" t="s">
        <v>166</v>
      </c>
      <c r="E352" s="212" t="s">
        <v>19</v>
      </c>
      <c r="F352" s="213" t="s">
        <v>1706</v>
      </c>
      <c r="G352" s="211"/>
      <c r="H352" s="214">
        <v>7.6</v>
      </c>
      <c r="I352" s="215"/>
      <c r="J352" s="211"/>
      <c r="K352" s="211"/>
      <c r="L352" s="216"/>
      <c r="M352" s="259"/>
      <c r="N352" s="260"/>
      <c r="O352" s="260"/>
      <c r="P352" s="260"/>
      <c r="Q352" s="260"/>
      <c r="R352" s="260"/>
      <c r="S352" s="260"/>
      <c r="T352" s="261"/>
      <c r="AT352" s="220" t="s">
        <v>166</v>
      </c>
      <c r="AU352" s="220" t="s">
        <v>81</v>
      </c>
      <c r="AV352" s="14" t="s">
        <v>81</v>
      </c>
      <c r="AW352" s="14" t="s">
        <v>33</v>
      </c>
      <c r="AX352" s="14" t="s">
        <v>79</v>
      </c>
      <c r="AY352" s="220" t="s">
        <v>152</v>
      </c>
    </row>
    <row r="353" spans="1:31" s="2" customFormat="1" ht="6.95" customHeight="1">
      <c r="A353" s="36"/>
      <c r="B353" s="49"/>
      <c r="C353" s="50"/>
      <c r="D353" s="50"/>
      <c r="E353" s="50"/>
      <c r="F353" s="50"/>
      <c r="G353" s="50"/>
      <c r="H353" s="50"/>
      <c r="I353" s="50"/>
      <c r="J353" s="50"/>
      <c r="K353" s="50"/>
      <c r="L353" s="41"/>
      <c r="M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</row>
  </sheetData>
  <sheetProtection algorithmName="SHA-512" hashValue="E8wNE1HwL2RxZT6AbyJdB/4D5fna6dyME3ykIzRMhETM5jQ7W3ujMMI5+sHR/dfJNaFUBwtZAD/+uheor8eg/A==" saltValue="jHvbVvs9Fm1rRtE6Xl0pr8HE2SLgAuZCRjXsLBbKl2vrzt7s4EiptuyMRoESfR4nPnkmLl1IplkcuE7k5x8HXg==" spinCount="100000" sheet="1" objects="1" scenarios="1" formatColumns="0" formatRows="0" autoFilter="0"/>
  <autoFilter ref="C98:K352" xr:uid="{00000000-0009-0000-0000-000005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 xr:uid="{00000000-0004-0000-0500-000000000000}"/>
    <hyperlink ref="F123" r:id="rId2" xr:uid="{00000000-0004-0000-0500-000001000000}"/>
    <hyperlink ref="F135" r:id="rId3" xr:uid="{00000000-0004-0000-0500-000002000000}"/>
    <hyperlink ref="F158" r:id="rId4" xr:uid="{00000000-0004-0000-0500-000003000000}"/>
    <hyperlink ref="F168" r:id="rId5" xr:uid="{00000000-0004-0000-0500-000004000000}"/>
    <hyperlink ref="F173" r:id="rId6" xr:uid="{00000000-0004-0000-0500-000005000000}"/>
    <hyperlink ref="F194" r:id="rId7" xr:uid="{00000000-0004-0000-0500-000006000000}"/>
    <hyperlink ref="F197" r:id="rId8" xr:uid="{00000000-0004-0000-0500-000007000000}"/>
    <hyperlink ref="F200" r:id="rId9" xr:uid="{00000000-0004-0000-0500-000008000000}"/>
    <hyperlink ref="F204" r:id="rId10" xr:uid="{00000000-0004-0000-0500-000009000000}"/>
    <hyperlink ref="F208" r:id="rId11" xr:uid="{00000000-0004-0000-0500-00000A000000}"/>
    <hyperlink ref="F219" r:id="rId12" xr:uid="{00000000-0004-0000-0500-00000B000000}"/>
    <hyperlink ref="F255" r:id="rId13" xr:uid="{00000000-0004-0000-0500-00000C000000}"/>
    <hyperlink ref="F268" r:id="rId14" xr:uid="{00000000-0004-0000-0500-00000D000000}"/>
    <hyperlink ref="F272" r:id="rId15" xr:uid="{00000000-0004-0000-0500-00000E000000}"/>
    <hyperlink ref="F293" r:id="rId16" xr:uid="{00000000-0004-0000-0500-00000F000000}"/>
    <hyperlink ref="F303" r:id="rId17" xr:uid="{00000000-0004-0000-0500-000010000000}"/>
    <hyperlink ref="F338" r:id="rId18" xr:uid="{00000000-0004-0000-0500-000011000000}"/>
    <hyperlink ref="F342" r:id="rId19" xr:uid="{00000000-0004-0000-05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5" customHeight="1">
      <c r="B4" s="22"/>
      <c r="D4" s="112" t="s">
        <v>108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109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3" t="s">
        <v>1835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30. 4. 2021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113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ROUND(J83,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ROUND((SUM(BE83:BE101)),  2)</f>
        <v>0</v>
      </c>
      <c r="G33" s="36"/>
      <c r="H33" s="36"/>
      <c r="I33" s="126">
        <v>0.21</v>
      </c>
      <c r="J33" s="125">
        <f>ROUND(((SUM(BE83:BE101))*I33),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ROUND((SUM(BF83:BF101)),  2)</f>
        <v>0</v>
      </c>
      <c r="G34" s="36"/>
      <c r="H34" s="36"/>
      <c r="I34" s="126">
        <v>0.15</v>
      </c>
      <c r="J34" s="125">
        <f>ROUND(((SUM(BF83:BF101))*I34),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ROUND((SUM(BG83:BG101)),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ROUND((SUM(BH83:BH101)),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ROUND((SUM(BI83:BI101)),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8" t="str">
        <f>E7</f>
        <v>Pedagogická fakulta Univerzity Palackého v Olomouci - Výměna podlahové krytiny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6" t="str">
        <f>E9</f>
        <v>21-SO041-04 - Vedlejší a ostatní náklady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Olomouc</v>
      </c>
      <c r="G52" s="38"/>
      <c r="H52" s="38"/>
      <c r="I52" s="31" t="s">
        <v>23</v>
      </c>
      <c r="J52" s="61" t="str">
        <f>IF(J12="","",J12)</f>
        <v>30. 4. 2021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Univerzita Palackého v Olomouci</v>
      </c>
      <c r="G54" s="38"/>
      <c r="H54" s="38"/>
      <c r="I54" s="31" t="s">
        <v>31</v>
      </c>
      <c r="J54" s="34" t="str">
        <f>E21</f>
        <v>atelier-r, s.r.o., Olomouc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Votavová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115</v>
      </c>
      <c r="D57" s="139"/>
      <c r="E57" s="139"/>
      <c r="F57" s="139"/>
      <c r="G57" s="139"/>
      <c r="H57" s="139"/>
      <c r="I57" s="139"/>
      <c r="J57" s="140" t="s">
        <v>116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42"/>
      <c r="C60" s="143"/>
      <c r="D60" s="144" t="s">
        <v>1836</v>
      </c>
      <c r="E60" s="145"/>
      <c r="F60" s="145"/>
      <c r="G60" s="145"/>
      <c r="H60" s="145"/>
      <c r="I60" s="145"/>
      <c r="J60" s="146">
        <f>J84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1837</v>
      </c>
      <c r="E61" s="150"/>
      <c r="F61" s="150"/>
      <c r="G61" s="150"/>
      <c r="H61" s="150"/>
      <c r="I61" s="150"/>
      <c r="J61" s="151">
        <f>J85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1838</v>
      </c>
      <c r="E62" s="150"/>
      <c r="F62" s="150"/>
      <c r="G62" s="150"/>
      <c r="H62" s="150"/>
      <c r="I62" s="150"/>
      <c r="J62" s="151">
        <f>J95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1839</v>
      </c>
      <c r="E63" s="150"/>
      <c r="F63" s="150"/>
      <c r="G63" s="150"/>
      <c r="H63" s="150"/>
      <c r="I63" s="150"/>
      <c r="J63" s="151">
        <f>J98</f>
        <v>0</v>
      </c>
      <c r="K63" s="99"/>
      <c r="L63" s="152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137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6.25" customHeight="1">
      <c r="A73" s="36"/>
      <c r="B73" s="37"/>
      <c r="C73" s="38"/>
      <c r="D73" s="38"/>
      <c r="E73" s="388" t="str">
        <f>E7</f>
        <v>Pedagogická fakulta Univerzity Palackého v Olomouci - Výměna podlahové krytiny</v>
      </c>
      <c r="F73" s="389"/>
      <c r="G73" s="389"/>
      <c r="H73" s="389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109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6" t="str">
        <f>E9</f>
        <v>21-SO041-04 - Vedlejší a ostatní náklady</v>
      </c>
      <c r="F75" s="387"/>
      <c r="G75" s="387"/>
      <c r="H75" s="387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Olomouc</v>
      </c>
      <c r="G77" s="38"/>
      <c r="H77" s="38"/>
      <c r="I77" s="31" t="s">
        <v>23</v>
      </c>
      <c r="J77" s="61" t="str">
        <f>IF(J12="","",J12)</f>
        <v>30. 4. 2021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25</v>
      </c>
      <c r="D79" s="38"/>
      <c r="E79" s="38"/>
      <c r="F79" s="29" t="str">
        <f>E15</f>
        <v>Univerzita Palackého v Olomouci</v>
      </c>
      <c r="G79" s="38"/>
      <c r="H79" s="38"/>
      <c r="I79" s="31" t="s">
        <v>31</v>
      </c>
      <c r="J79" s="34" t="str">
        <f>E21</f>
        <v>atelier-r, s.r.o., Olomouc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>Votavová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53"/>
      <c r="B82" s="154"/>
      <c r="C82" s="155" t="s">
        <v>138</v>
      </c>
      <c r="D82" s="156" t="s">
        <v>57</v>
      </c>
      <c r="E82" s="156" t="s">
        <v>53</v>
      </c>
      <c r="F82" s="156" t="s">
        <v>54</v>
      </c>
      <c r="G82" s="156" t="s">
        <v>139</v>
      </c>
      <c r="H82" s="156" t="s">
        <v>140</v>
      </c>
      <c r="I82" s="156" t="s">
        <v>141</v>
      </c>
      <c r="J82" s="156" t="s">
        <v>116</v>
      </c>
      <c r="K82" s="157" t="s">
        <v>142</v>
      </c>
      <c r="L82" s="158"/>
      <c r="M82" s="70" t="s">
        <v>19</v>
      </c>
      <c r="N82" s="71" t="s">
        <v>42</v>
      </c>
      <c r="O82" s="71" t="s">
        <v>143</v>
      </c>
      <c r="P82" s="71" t="s">
        <v>144</v>
      </c>
      <c r="Q82" s="71" t="s">
        <v>145</v>
      </c>
      <c r="R82" s="71" t="s">
        <v>146</v>
      </c>
      <c r="S82" s="71" t="s">
        <v>147</v>
      </c>
      <c r="T82" s="72" t="s">
        <v>148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</row>
    <row r="83" spans="1:65" s="2" customFormat="1" ht="22.9" customHeight="1">
      <c r="A83" s="36"/>
      <c r="B83" s="37"/>
      <c r="C83" s="77" t="s">
        <v>149</v>
      </c>
      <c r="D83" s="38"/>
      <c r="E83" s="38"/>
      <c r="F83" s="38"/>
      <c r="G83" s="38"/>
      <c r="H83" s="38"/>
      <c r="I83" s="38"/>
      <c r="J83" s="159">
        <f>BK83</f>
        <v>0</v>
      </c>
      <c r="K83" s="38"/>
      <c r="L83" s="41"/>
      <c r="M83" s="73"/>
      <c r="N83" s="160"/>
      <c r="O83" s="74"/>
      <c r="P83" s="161">
        <f>P84</f>
        <v>0</v>
      </c>
      <c r="Q83" s="74"/>
      <c r="R83" s="161">
        <f>R84</f>
        <v>0</v>
      </c>
      <c r="S83" s="74"/>
      <c r="T83" s="162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117</v>
      </c>
      <c r="BK83" s="163">
        <f>BK84</f>
        <v>0</v>
      </c>
    </row>
    <row r="84" spans="1:65" s="12" customFormat="1" ht="25.9" customHeight="1">
      <c r="B84" s="164"/>
      <c r="C84" s="165"/>
      <c r="D84" s="166" t="s">
        <v>71</v>
      </c>
      <c r="E84" s="167" t="s">
        <v>1840</v>
      </c>
      <c r="F84" s="167" t="s">
        <v>1841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P85+P95+P98</f>
        <v>0</v>
      </c>
      <c r="Q84" s="172"/>
      <c r="R84" s="173">
        <f>R85+R95+R98</f>
        <v>0</v>
      </c>
      <c r="S84" s="172"/>
      <c r="T84" s="174">
        <f>T85+T95+T98</f>
        <v>0</v>
      </c>
      <c r="AR84" s="175" t="s">
        <v>208</v>
      </c>
      <c r="AT84" s="176" t="s">
        <v>71</v>
      </c>
      <c r="AU84" s="176" t="s">
        <v>72</v>
      </c>
      <c r="AY84" s="175" t="s">
        <v>152</v>
      </c>
      <c r="BK84" s="177">
        <f>BK85+BK95+BK98</f>
        <v>0</v>
      </c>
    </row>
    <row r="85" spans="1:65" s="12" customFormat="1" ht="22.9" customHeight="1">
      <c r="B85" s="164"/>
      <c r="C85" s="165"/>
      <c r="D85" s="166" t="s">
        <v>71</v>
      </c>
      <c r="E85" s="178" t="s">
        <v>1842</v>
      </c>
      <c r="F85" s="178" t="s">
        <v>1843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SUM(P86:P94)</f>
        <v>0</v>
      </c>
      <c r="Q85" s="172"/>
      <c r="R85" s="173">
        <f>SUM(R86:R94)</f>
        <v>0</v>
      </c>
      <c r="S85" s="172"/>
      <c r="T85" s="174">
        <f>SUM(T86:T94)</f>
        <v>0</v>
      </c>
      <c r="AR85" s="175" t="s">
        <v>208</v>
      </c>
      <c r="AT85" s="176" t="s">
        <v>71</v>
      </c>
      <c r="AU85" s="176" t="s">
        <v>79</v>
      </c>
      <c r="AY85" s="175" t="s">
        <v>152</v>
      </c>
      <c r="BK85" s="177">
        <f>SUM(BK86:BK94)</f>
        <v>0</v>
      </c>
    </row>
    <row r="86" spans="1:65" s="2" customFormat="1" ht="24.2" customHeight="1">
      <c r="A86" s="36"/>
      <c r="B86" s="37"/>
      <c r="C86" s="180" t="s">
        <v>79</v>
      </c>
      <c r="D86" s="180" t="s">
        <v>155</v>
      </c>
      <c r="E86" s="181" t="s">
        <v>1844</v>
      </c>
      <c r="F86" s="182" t="s">
        <v>1845</v>
      </c>
      <c r="G86" s="183" t="s">
        <v>1846</v>
      </c>
      <c r="H86" s="184">
        <v>1</v>
      </c>
      <c r="I86" s="185"/>
      <c r="J86" s="186">
        <f>ROUND(I86*H86,2)</f>
        <v>0</v>
      </c>
      <c r="K86" s="182" t="s">
        <v>19</v>
      </c>
      <c r="L86" s="41"/>
      <c r="M86" s="187" t="s">
        <v>19</v>
      </c>
      <c r="N86" s="188" t="s">
        <v>43</v>
      </c>
      <c r="O86" s="66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1847</v>
      </c>
      <c r="AT86" s="191" t="s">
        <v>155</v>
      </c>
      <c r="AU86" s="191" t="s">
        <v>81</v>
      </c>
      <c r="AY86" s="19" t="s">
        <v>152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79</v>
      </c>
      <c r="BK86" s="192">
        <f>ROUND(I86*H86,2)</f>
        <v>0</v>
      </c>
      <c r="BL86" s="19" t="s">
        <v>1847</v>
      </c>
      <c r="BM86" s="191" t="s">
        <v>1848</v>
      </c>
    </row>
    <row r="87" spans="1:65" s="2" customFormat="1">
      <c r="A87" s="36"/>
      <c r="B87" s="37"/>
      <c r="C87" s="38"/>
      <c r="D87" s="193" t="s">
        <v>162</v>
      </c>
      <c r="E87" s="38"/>
      <c r="F87" s="194" t="s">
        <v>1845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162</v>
      </c>
      <c r="AU87" s="19" t="s">
        <v>81</v>
      </c>
    </row>
    <row r="88" spans="1:65" s="2" customFormat="1" ht="87.75">
      <c r="A88" s="36"/>
      <c r="B88" s="37"/>
      <c r="C88" s="38"/>
      <c r="D88" s="193" t="s">
        <v>228</v>
      </c>
      <c r="E88" s="38"/>
      <c r="F88" s="232" t="s">
        <v>1849</v>
      </c>
      <c r="G88" s="38"/>
      <c r="H88" s="38"/>
      <c r="I88" s="195"/>
      <c r="J88" s="38"/>
      <c r="K88" s="38"/>
      <c r="L88" s="41"/>
      <c r="M88" s="196"/>
      <c r="N88" s="19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228</v>
      </c>
      <c r="AU88" s="19" t="s">
        <v>81</v>
      </c>
    </row>
    <row r="89" spans="1:65" s="2" customFormat="1" ht="24.2" customHeight="1">
      <c r="A89" s="36"/>
      <c r="B89" s="37"/>
      <c r="C89" s="180" t="s">
        <v>81</v>
      </c>
      <c r="D89" s="180" t="s">
        <v>155</v>
      </c>
      <c r="E89" s="181" t="s">
        <v>1850</v>
      </c>
      <c r="F89" s="182" t="s">
        <v>1851</v>
      </c>
      <c r="G89" s="183" t="s">
        <v>1846</v>
      </c>
      <c r="H89" s="184">
        <v>1</v>
      </c>
      <c r="I89" s="185"/>
      <c r="J89" s="186">
        <f>ROUND(I89*H89,2)</f>
        <v>0</v>
      </c>
      <c r="K89" s="182" t="s">
        <v>1852</v>
      </c>
      <c r="L89" s="41"/>
      <c r="M89" s="187" t="s">
        <v>19</v>
      </c>
      <c r="N89" s="188" t="s">
        <v>43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1847</v>
      </c>
      <c r="AT89" s="191" t="s">
        <v>155</v>
      </c>
      <c r="AU89" s="191" t="s">
        <v>81</v>
      </c>
      <c r="AY89" s="19" t="s">
        <v>152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79</v>
      </c>
      <c r="BK89" s="192">
        <f>ROUND(I89*H89,2)</f>
        <v>0</v>
      </c>
      <c r="BL89" s="19" t="s">
        <v>1847</v>
      </c>
      <c r="BM89" s="191" t="s">
        <v>1853</v>
      </c>
    </row>
    <row r="90" spans="1:65" s="2" customFormat="1">
      <c r="A90" s="36"/>
      <c r="B90" s="37"/>
      <c r="C90" s="38"/>
      <c r="D90" s="193" t="s">
        <v>162</v>
      </c>
      <c r="E90" s="38"/>
      <c r="F90" s="194" t="s">
        <v>1851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162</v>
      </c>
      <c r="AU90" s="19" t="s">
        <v>81</v>
      </c>
    </row>
    <row r="91" spans="1:65" s="2" customFormat="1" ht="78">
      <c r="A91" s="36"/>
      <c r="B91" s="37"/>
      <c r="C91" s="38"/>
      <c r="D91" s="193" t="s">
        <v>228</v>
      </c>
      <c r="E91" s="38"/>
      <c r="F91" s="232" t="s">
        <v>1854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228</v>
      </c>
      <c r="AU91" s="19" t="s">
        <v>81</v>
      </c>
    </row>
    <row r="92" spans="1:65" s="2" customFormat="1" ht="24.2" customHeight="1">
      <c r="A92" s="36"/>
      <c r="B92" s="37"/>
      <c r="C92" s="180" t="s">
        <v>153</v>
      </c>
      <c r="D92" s="180" t="s">
        <v>155</v>
      </c>
      <c r="E92" s="181" t="s">
        <v>1855</v>
      </c>
      <c r="F92" s="182" t="s">
        <v>1856</v>
      </c>
      <c r="G92" s="183" t="s">
        <v>1846</v>
      </c>
      <c r="H92" s="184">
        <v>1</v>
      </c>
      <c r="I92" s="185"/>
      <c r="J92" s="186">
        <f>ROUND(I92*H92,2)</f>
        <v>0</v>
      </c>
      <c r="K92" s="182" t="s">
        <v>19</v>
      </c>
      <c r="L92" s="41"/>
      <c r="M92" s="187" t="s">
        <v>19</v>
      </c>
      <c r="N92" s="188" t="s">
        <v>43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1847</v>
      </c>
      <c r="AT92" s="191" t="s">
        <v>155</v>
      </c>
      <c r="AU92" s="191" t="s">
        <v>81</v>
      </c>
      <c r="AY92" s="19" t="s">
        <v>152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79</v>
      </c>
      <c r="BK92" s="192">
        <f>ROUND(I92*H92,2)</f>
        <v>0</v>
      </c>
      <c r="BL92" s="19" t="s">
        <v>1847</v>
      </c>
      <c r="BM92" s="191" t="s">
        <v>1857</v>
      </c>
    </row>
    <row r="93" spans="1:65" s="2" customFormat="1" ht="19.5">
      <c r="A93" s="36"/>
      <c r="B93" s="37"/>
      <c r="C93" s="38"/>
      <c r="D93" s="193" t="s">
        <v>162</v>
      </c>
      <c r="E93" s="38"/>
      <c r="F93" s="194" t="s">
        <v>1856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162</v>
      </c>
      <c r="AU93" s="19" t="s">
        <v>81</v>
      </c>
    </row>
    <row r="94" spans="1:65" s="2" customFormat="1" ht="39">
      <c r="A94" s="36"/>
      <c r="B94" s="37"/>
      <c r="C94" s="38"/>
      <c r="D94" s="193" t="s">
        <v>228</v>
      </c>
      <c r="E94" s="38"/>
      <c r="F94" s="232" t="s">
        <v>1858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228</v>
      </c>
      <c r="AU94" s="19" t="s">
        <v>81</v>
      </c>
    </row>
    <row r="95" spans="1:65" s="12" customFormat="1" ht="22.9" customHeight="1">
      <c r="B95" s="164"/>
      <c r="C95" s="165"/>
      <c r="D95" s="166" t="s">
        <v>71</v>
      </c>
      <c r="E95" s="178" t="s">
        <v>1859</v>
      </c>
      <c r="F95" s="178" t="s">
        <v>1860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SUM(P96:P97)</f>
        <v>0</v>
      </c>
      <c r="Q95" s="172"/>
      <c r="R95" s="173">
        <f>SUM(R96:R97)</f>
        <v>0</v>
      </c>
      <c r="S95" s="172"/>
      <c r="T95" s="174">
        <f>SUM(T96:T97)</f>
        <v>0</v>
      </c>
      <c r="AR95" s="175" t="s">
        <v>208</v>
      </c>
      <c r="AT95" s="176" t="s">
        <v>71</v>
      </c>
      <c r="AU95" s="176" t="s">
        <v>79</v>
      </c>
      <c r="AY95" s="175" t="s">
        <v>152</v>
      </c>
      <c r="BK95" s="177">
        <f>SUM(BK96:BK97)</f>
        <v>0</v>
      </c>
    </row>
    <row r="96" spans="1:65" s="2" customFormat="1" ht="16.5" customHeight="1">
      <c r="A96" s="36"/>
      <c r="B96" s="37"/>
      <c r="C96" s="180" t="s">
        <v>160</v>
      </c>
      <c r="D96" s="180" t="s">
        <v>155</v>
      </c>
      <c r="E96" s="181" t="s">
        <v>1861</v>
      </c>
      <c r="F96" s="182" t="s">
        <v>1862</v>
      </c>
      <c r="G96" s="183" t="s">
        <v>1846</v>
      </c>
      <c r="H96" s="184">
        <v>1</v>
      </c>
      <c r="I96" s="185"/>
      <c r="J96" s="186">
        <f>ROUND(I96*H96,2)</f>
        <v>0</v>
      </c>
      <c r="K96" s="182" t="s">
        <v>19</v>
      </c>
      <c r="L96" s="41"/>
      <c r="M96" s="187" t="s">
        <v>19</v>
      </c>
      <c r="N96" s="188" t="s">
        <v>43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1847</v>
      </c>
      <c r="AT96" s="191" t="s">
        <v>155</v>
      </c>
      <c r="AU96" s="191" t="s">
        <v>81</v>
      </c>
      <c r="AY96" s="19" t="s">
        <v>152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79</v>
      </c>
      <c r="BK96" s="192">
        <f>ROUND(I96*H96,2)</f>
        <v>0</v>
      </c>
      <c r="BL96" s="19" t="s">
        <v>1847</v>
      </c>
      <c r="BM96" s="191" t="s">
        <v>1863</v>
      </c>
    </row>
    <row r="97" spans="1:65" s="2" customFormat="1">
      <c r="A97" s="36"/>
      <c r="B97" s="37"/>
      <c r="C97" s="38"/>
      <c r="D97" s="193" t="s">
        <v>162</v>
      </c>
      <c r="E97" s="38"/>
      <c r="F97" s="194" t="s">
        <v>1862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162</v>
      </c>
      <c r="AU97" s="19" t="s">
        <v>81</v>
      </c>
    </row>
    <row r="98" spans="1:65" s="12" customFormat="1" ht="22.9" customHeight="1">
      <c r="B98" s="164"/>
      <c r="C98" s="165"/>
      <c r="D98" s="166" t="s">
        <v>71</v>
      </c>
      <c r="E98" s="178" t="s">
        <v>1864</v>
      </c>
      <c r="F98" s="178" t="s">
        <v>1865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SUM(P99:P101)</f>
        <v>0</v>
      </c>
      <c r="Q98" s="172"/>
      <c r="R98" s="173">
        <f>SUM(R99:R101)</f>
        <v>0</v>
      </c>
      <c r="S98" s="172"/>
      <c r="T98" s="174">
        <f>SUM(T99:T101)</f>
        <v>0</v>
      </c>
      <c r="AR98" s="175" t="s">
        <v>208</v>
      </c>
      <c r="AT98" s="176" t="s">
        <v>71</v>
      </c>
      <c r="AU98" s="176" t="s">
        <v>79</v>
      </c>
      <c r="AY98" s="175" t="s">
        <v>152</v>
      </c>
      <c r="BK98" s="177">
        <f>SUM(BK99:BK101)</f>
        <v>0</v>
      </c>
    </row>
    <row r="99" spans="1:65" s="2" customFormat="1" ht="16.5" customHeight="1">
      <c r="A99" s="36"/>
      <c r="B99" s="37"/>
      <c r="C99" s="180" t="s">
        <v>208</v>
      </c>
      <c r="D99" s="180" t="s">
        <v>155</v>
      </c>
      <c r="E99" s="181" t="s">
        <v>1866</v>
      </c>
      <c r="F99" s="182" t="s">
        <v>1867</v>
      </c>
      <c r="G99" s="183" t="s">
        <v>1846</v>
      </c>
      <c r="H99" s="184">
        <v>1</v>
      </c>
      <c r="I99" s="185"/>
      <c r="J99" s="186">
        <f>ROUND(I99*H99,2)</f>
        <v>0</v>
      </c>
      <c r="K99" s="182" t="s">
        <v>1868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1847</v>
      </c>
      <c r="AT99" s="191" t="s">
        <v>155</v>
      </c>
      <c r="AU99" s="191" t="s">
        <v>81</v>
      </c>
      <c r="AY99" s="19" t="s">
        <v>152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79</v>
      </c>
      <c r="BK99" s="192">
        <f>ROUND(I99*H99,2)</f>
        <v>0</v>
      </c>
      <c r="BL99" s="19" t="s">
        <v>1847</v>
      </c>
      <c r="BM99" s="191" t="s">
        <v>1869</v>
      </c>
    </row>
    <row r="100" spans="1:65" s="2" customFormat="1">
      <c r="A100" s="36"/>
      <c r="B100" s="37"/>
      <c r="C100" s="38"/>
      <c r="D100" s="193" t="s">
        <v>162</v>
      </c>
      <c r="E100" s="38"/>
      <c r="F100" s="194" t="s">
        <v>1867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162</v>
      </c>
      <c r="AU100" s="19" t="s">
        <v>81</v>
      </c>
    </row>
    <row r="101" spans="1:65" s="2" customFormat="1">
      <c r="A101" s="36"/>
      <c r="B101" s="37"/>
      <c r="C101" s="38"/>
      <c r="D101" s="198" t="s">
        <v>164</v>
      </c>
      <c r="E101" s="38"/>
      <c r="F101" s="199" t="s">
        <v>1870</v>
      </c>
      <c r="G101" s="38"/>
      <c r="H101" s="38"/>
      <c r="I101" s="195"/>
      <c r="J101" s="38"/>
      <c r="K101" s="38"/>
      <c r="L101" s="41"/>
      <c r="M101" s="255"/>
      <c r="N101" s="256"/>
      <c r="O101" s="257"/>
      <c r="P101" s="257"/>
      <c r="Q101" s="257"/>
      <c r="R101" s="257"/>
      <c r="S101" s="257"/>
      <c r="T101" s="25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164</v>
      </c>
      <c r="AU101" s="19" t="s">
        <v>81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CXpwfw2fmgdiFCbxHYbAsmmxcPHdjMnD8jIUXLmWJinUN5EuH0JLUFpqiaerv7oJWUo+rvxnQFbrPLxYU34uKw==" saltValue="Q1WZyDqmDzky1Kzh28aCgilXiNfHE/2P3fBbIF2UsGBIZ2qCP2ERfTf9l2LdI95SToOl5JpMmwk0xgKHToPycA==" spinCount="100000" sheet="1" objects="1" scenarios="1" formatColumns="0" formatRows="0" autoFilter="0"/>
  <autoFilter ref="C82:K101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1871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399" t="s">
        <v>1872</v>
      </c>
      <c r="D4" s="399"/>
      <c r="E4" s="399"/>
      <c r="F4" s="399"/>
      <c r="G4" s="399"/>
      <c r="H4" s="399"/>
      <c r="I4" s="399"/>
      <c r="J4" s="399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397" t="s">
        <v>1873</v>
      </c>
      <c r="D6" s="397"/>
      <c r="E6" s="397"/>
      <c r="F6" s="397"/>
      <c r="G6" s="397"/>
      <c r="H6" s="397"/>
      <c r="I6" s="397"/>
      <c r="J6" s="397"/>
      <c r="K6" s="269"/>
    </row>
    <row r="7" spans="2:11" s="1" customFormat="1" ht="15" customHeight="1">
      <c r="B7" s="272"/>
      <c r="C7" s="397" t="s">
        <v>1874</v>
      </c>
      <c r="D7" s="397"/>
      <c r="E7" s="397"/>
      <c r="F7" s="397"/>
      <c r="G7" s="397"/>
      <c r="H7" s="397"/>
      <c r="I7" s="397"/>
      <c r="J7" s="397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397" t="s">
        <v>1875</v>
      </c>
      <c r="D9" s="397"/>
      <c r="E9" s="397"/>
      <c r="F9" s="397"/>
      <c r="G9" s="397"/>
      <c r="H9" s="397"/>
      <c r="I9" s="397"/>
      <c r="J9" s="397"/>
      <c r="K9" s="269"/>
    </row>
    <row r="10" spans="2:11" s="1" customFormat="1" ht="15" customHeight="1">
      <c r="B10" s="272"/>
      <c r="C10" s="271"/>
      <c r="D10" s="397" t="s">
        <v>1876</v>
      </c>
      <c r="E10" s="397"/>
      <c r="F10" s="397"/>
      <c r="G10" s="397"/>
      <c r="H10" s="397"/>
      <c r="I10" s="397"/>
      <c r="J10" s="397"/>
      <c r="K10" s="269"/>
    </row>
    <row r="11" spans="2:11" s="1" customFormat="1" ht="15" customHeight="1">
      <c r="B11" s="272"/>
      <c r="C11" s="273"/>
      <c r="D11" s="397" t="s">
        <v>1877</v>
      </c>
      <c r="E11" s="397"/>
      <c r="F11" s="397"/>
      <c r="G11" s="397"/>
      <c r="H11" s="397"/>
      <c r="I11" s="397"/>
      <c r="J11" s="397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1878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397" t="s">
        <v>1879</v>
      </c>
      <c r="E15" s="397"/>
      <c r="F15" s="397"/>
      <c r="G15" s="397"/>
      <c r="H15" s="397"/>
      <c r="I15" s="397"/>
      <c r="J15" s="397"/>
      <c r="K15" s="269"/>
    </row>
    <row r="16" spans="2:11" s="1" customFormat="1" ht="15" customHeight="1">
      <c r="B16" s="272"/>
      <c r="C16" s="273"/>
      <c r="D16" s="397" t="s">
        <v>1880</v>
      </c>
      <c r="E16" s="397"/>
      <c r="F16" s="397"/>
      <c r="G16" s="397"/>
      <c r="H16" s="397"/>
      <c r="I16" s="397"/>
      <c r="J16" s="397"/>
      <c r="K16" s="269"/>
    </row>
    <row r="17" spans="2:11" s="1" customFormat="1" ht="15" customHeight="1">
      <c r="B17" s="272"/>
      <c r="C17" s="273"/>
      <c r="D17" s="397" t="s">
        <v>1881</v>
      </c>
      <c r="E17" s="397"/>
      <c r="F17" s="397"/>
      <c r="G17" s="397"/>
      <c r="H17" s="397"/>
      <c r="I17" s="397"/>
      <c r="J17" s="397"/>
      <c r="K17" s="269"/>
    </row>
    <row r="18" spans="2:11" s="1" customFormat="1" ht="15" customHeight="1">
      <c r="B18" s="272"/>
      <c r="C18" s="273"/>
      <c r="D18" s="273"/>
      <c r="E18" s="275" t="s">
        <v>78</v>
      </c>
      <c r="F18" s="397" t="s">
        <v>1882</v>
      </c>
      <c r="G18" s="397"/>
      <c r="H18" s="397"/>
      <c r="I18" s="397"/>
      <c r="J18" s="397"/>
      <c r="K18" s="269"/>
    </row>
    <row r="19" spans="2:11" s="1" customFormat="1" ht="15" customHeight="1">
      <c r="B19" s="272"/>
      <c r="C19" s="273"/>
      <c r="D19" s="273"/>
      <c r="E19" s="275" t="s">
        <v>1883</v>
      </c>
      <c r="F19" s="397" t="s">
        <v>1884</v>
      </c>
      <c r="G19" s="397"/>
      <c r="H19" s="397"/>
      <c r="I19" s="397"/>
      <c r="J19" s="397"/>
      <c r="K19" s="269"/>
    </row>
    <row r="20" spans="2:11" s="1" customFormat="1" ht="15" customHeight="1">
      <c r="B20" s="272"/>
      <c r="C20" s="273"/>
      <c r="D20" s="273"/>
      <c r="E20" s="275" t="s">
        <v>1885</v>
      </c>
      <c r="F20" s="397" t="s">
        <v>1886</v>
      </c>
      <c r="G20" s="397"/>
      <c r="H20" s="397"/>
      <c r="I20" s="397"/>
      <c r="J20" s="397"/>
      <c r="K20" s="269"/>
    </row>
    <row r="21" spans="2:11" s="1" customFormat="1" ht="15" customHeight="1">
      <c r="B21" s="272"/>
      <c r="C21" s="273"/>
      <c r="D21" s="273"/>
      <c r="E21" s="275" t="s">
        <v>1887</v>
      </c>
      <c r="F21" s="397" t="s">
        <v>106</v>
      </c>
      <c r="G21" s="397"/>
      <c r="H21" s="397"/>
      <c r="I21" s="397"/>
      <c r="J21" s="397"/>
      <c r="K21" s="269"/>
    </row>
    <row r="22" spans="2:11" s="1" customFormat="1" ht="15" customHeight="1">
      <c r="B22" s="272"/>
      <c r="C22" s="273"/>
      <c r="D22" s="273"/>
      <c r="E22" s="275" t="s">
        <v>1888</v>
      </c>
      <c r="F22" s="397" t="s">
        <v>763</v>
      </c>
      <c r="G22" s="397"/>
      <c r="H22" s="397"/>
      <c r="I22" s="397"/>
      <c r="J22" s="397"/>
      <c r="K22" s="269"/>
    </row>
    <row r="23" spans="2:11" s="1" customFormat="1" ht="15" customHeight="1">
      <c r="B23" s="272"/>
      <c r="C23" s="273"/>
      <c r="D23" s="273"/>
      <c r="E23" s="275" t="s">
        <v>85</v>
      </c>
      <c r="F23" s="397" t="s">
        <v>1889</v>
      </c>
      <c r="G23" s="397"/>
      <c r="H23" s="397"/>
      <c r="I23" s="397"/>
      <c r="J23" s="397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397" t="s">
        <v>1890</v>
      </c>
      <c r="D25" s="397"/>
      <c r="E25" s="397"/>
      <c r="F25" s="397"/>
      <c r="G25" s="397"/>
      <c r="H25" s="397"/>
      <c r="I25" s="397"/>
      <c r="J25" s="397"/>
      <c r="K25" s="269"/>
    </row>
    <row r="26" spans="2:11" s="1" customFormat="1" ht="15" customHeight="1">
      <c r="B26" s="272"/>
      <c r="C26" s="397" t="s">
        <v>1891</v>
      </c>
      <c r="D26" s="397"/>
      <c r="E26" s="397"/>
      <c r="F26" s="397"/>
      <c r="G26" s="397"/>
      <c r="H26" s="397"/>
      <c r="I26" s="397"/>
      <c r="J26" s="397"/>
      <c r="K26" s="269"/>
    </row>
    <row r="27" spans="2:11" s="1" customFormat="1" ht="15" customHeight="1">
      <c r="B27" s="272"/>
      <c r="C27" s="271"/>
      <c r="D27" s="397" t="s">
        <v>1892</v>
      </c>
      <c r="E27" s="397"/>
      <c r="F27" s="397"/>
      <c r="G27" s="397"/>
      <c r="H27" s="397"/>
      <c r="I27" s="397"/>
      <c r="J27" s="397"/>
      <c r="K27" s="269"/>
    </row>
    <row r="28" spans="2:11" s="1" customFormat="1" ht="15" customHeight="1">
      <c r="B28" s="272"/>
      <c r="C28" s="273"/>
      <c r="D28" s="397" t="s">
        <v>1893</v>
      </c>
      <c r="E28" s="397"/>
      <c r="F28" s="397"/>
      <c r="G28" s="397"/>
      <c r="H28" s="397"/>
      <c r="I28" s="397"/>
      <c r="J28" s="397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397" t="s">
        <v>1894</v>
      </c>
      <c r="E30" s="397"/>
      <c r="F30" s="397"/>
      <c r="G30" s="397"/>
      <c r="H30" s="397"/>
      <c r="I30" s="397"/>
      <c r="J30" s="397"/>
      <c r="K30" s="269"/>
    </row>
    <row r="31" spans="2:11" s="1" customFormat="1" ht="15" customHeight="1">
      <c r="B31" s="272"/>
      <c r="C31" s="273"/>
      <c r="D31" s="397" t="s">
        <v>1895</v>
      </c>
      <c r="E31" s="397"/>
      <c r="F31" s="397"/>
      <c r="G31" s="397"/>
      <c r="H31" s="397"/>
      <c r="I31" s="397"/>
      <c r="J31" s="397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397" t="s">
        <v>1896</v>
      </c>
      <c r="E33" s="397"/>
      <c r="F33" s="397"/>
      <c r="G33" s="397"/>
      <c r="H33" s="397"/>
      <c r="I33" s="397"/>
      <c r="J33" s="397"/>
      <c r="K33" s="269"/>
    </row>
    <row r="34" spans="2:11" s="1" customFormat="1" ht="15" customHeight="1">
      <c r="B34" s="272"/>
      <c r="C34" s="273"/>
      <c r="D34" s="397" t="s">
        <v>1897</v>
      </c>
      <c r="E34" s="397"/>
      <c r="F34" s="397"/>
      <c r="G34" s="397"/>
      <c r="H34" s="397"/>
      <c r="I34" s="397"/>
      <c r="J34" s="397"/>
      <c r="K34" s="269"/>
    </row>
    <row r="35" spans="2:11" s="1" customFormat="1" ht="15" customHeight="1">
      <c r="B35" s="272"/>
      <c r="C35" s="273"/>
      <c r="D35" s="397" t="s">
        <v>1898</v>
      </c>
      <c r="E35" s="397"/>
      <c r="F35" s="397"/>
      <c r="G35" s="397"/>
      <c r="H35" s="397"/>
      <c r="I35" s="397"/>
      <c r="J35" s="397"/>
      <c r="K35" s="269"/>
    </row>
    <row r="36" spans="2:11" s="1" customFormat="1" ht="15" customHeight="1">
      <c r="B36" s="272"/>
      <c r="C36" s="273"/>
      <c r="D36" s="271"/>
      <c r="E36" s="274" t="s">
        <v>138</v>
      </c>
      <c r="F36" s="271"/>
      <c r="G36" s="397" t="s">
        <v>1899</v>
      </c>
      <c r="H36" s="397"/>
      <c r="I36" s="397"/>
      <c r="J36" s="397"/>
      <c r="K36" s="269"/>
    </row>
    <row r="37" spans="2:11" s="1" customFormat="1" ht="30.75" customHeight="1">
      <c r="B37" s="272"/>
      <c r="C37" s="273"/>
      <c r="D37" s="271"/>
      <c r="E37" s="274" t="s">
        <v>1900</v>
      </c>
      <c r="F37" s="271"/>
      <c r="G37" s="397" t="s">
        <v>1901</v>
      </c>
      <c r="H37" s="397"/>
      <c r="I37" s="397"/>
      <c r="J37" s="397"/>
      <c r="K37" s="269"/>
    </row>
    <row r="38" spans="2:11" s="1" customFormat="1" ht="15" customHeight="1">
      <c r="B38" s="272"/>
      <c r="C38" s="273"/>
      <c r="D38" s="271"/>
      <c r="E38" s="274" t="s">
        <v>53</v>
      </c>
      <c r="F38" s="271"/>
      <c r="G38" s="397" t="s">
        <v>1902</v>
      </c>
      <c r="H38" s="397"/>
      <c r="I38" s="397"/>
      <c r="J38" s="397"/>
      <c r="K38" s="269"/>
    </row>
    <row r="39" spans="2:11" s="1" customFormat="1" ht="15" customHeight="1">
      <c r="B39" s="272"/>
      <c r="C39" s="273"/>
      <c r="D39" s="271"/>
      <c r="E39" s="274" t="s">
        <v>54</v>
      </c>
      <c r="F39" s="271"/>
      <c r="G39" s="397" t="s">
        <v>1903</v>
      </c>
      <c r="H39" s="397"/>
      <c r="I39" s="397"/>
      <c r="J39" s="397"/>
      <c r="K39" s="269"/>
    </row>
    <row r="40" spans="2:11" s="1" customFormat="1" ht="15" customHeight="1">
      <c r="B40" s="272"/>
      <c r="C40" s="273"/>
      <c r="D40" s="271"/>
      <c r="E40" s="274" t="s">
        <v>139</v>
      </c>
      <c r="F40" s="271"/>
      <c r="G40" s="397" t="s">
        <v>1904</v>
      </c>
      <c r="H40" s="397"/>
      <c r="I40" s="397"/>
      <c r="J40" s="397"/>
      <c r="K40" s="269"/>
    </row>
    <row r="41" spans="2:11" s="1" customFormat="1" ht="15" customHeight="1">
      <c r="B41" s="272"/>
      <c r="C41" s="273"/>
      <c r="D41" s="271"/>
      <c r="E41" s="274" t="s">
        <v>140</v>
      </c>
      <c r="F41" s="271"/>
      <c r="G41" s="397" t="s">
        <v>1905</v>
      </c>
      <c r="H41" s="397"/>
      <c r="I41" s="397"/>
      <c r="J41" s="397"/>
      <c r="K41" s="269"/>
    </row>
    <row r="42" spans="2:11" s="1" customFormat="1" ht="15" customHeight="1">
      <c r="B42" s="272"/>
      <c r="C42" s="273"/>
      <c r="D42" s="271"/>
      <c r="E42" s="274" t="s">
        <v>1906</v>
      </c>
      <c r="F42" s="271"/>
      <c r="G42" s="397" t="s">
        <v>1907</v>
      </c>
      <c r="H42" s="397"/>
      <c r="I42" s="397"/>
      <c r="J42" s="397"/>
      <c r="K42" s="269"/>
    </row>
    <row r="43" spans="2:11" s="1" customFormat="1" ht="15" customHeight="1">
      <c r="B43" s="272"/>
      <c r="C43" s="273"/>
      <c r="D43" s="271"/>
      <c r="E43" s="274"/>
      <c r="F43" s="271"/>
      <c r="G43" s="397" t="s">
        <v>1908</v>
      </c>
      <c r="H43" s="397"/>
      <c r="I43" s="397"/>
      <c r="J43" s="397"/>
      <c r="K43" s="269"/>
    </row>
    <row r="44" spans="2:11" s="1" customFormat="1" ht="15" customHeight="1">
      <c r="B44" s="272"/>
      <c r="C44" s="273"/>
      <c r="D44" s="271"/>
      <c r="E44" s="274" t="s">
        <v>1909</v>
      </c>
      <c r="F44" s="271"/>
      <c r="G44" s="397" t="s">
        <v>1910</v>
      </c>
      <c r="H44" s="397"/>
      <c r="I44" s="397"/>
      <c r="J44" s="397"/>
      <c r="K44" s="269"/>
    </row>
    <row r="45" spans="2:11" s="1" customFormat="1" ht="15" customHeight="1">
      <c r="B45" s="272"/>
      <c r="C45" s="273"/>
      <c r="D45" s="271"/>
      <c r="E45" s="274" t="s">
        <v>142</v>
      </c>
      <c r="F45" s="271"/>
      <c r="G45" s="397" t="s">
        <v>1911</v>
      </c>
      <c r="H45" s="397"/>
      <c r="I45" s="397"/>
      <c r="J45" s="397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397" t="s">
        <v>1912</v>
      </c>
      <c r="E47" s="397"/>
      <c r="F47" s="397"/>
      <c r="G47" s="397"/>
      <c r="H47" s="397"/>
      <c r="I47" s="397"/>
      <c r="J47" s="397"/>
      <c r="K47" s="269"/>
    </row>
    <row r="48" spans="2:11" s="1" customFormat="1" ht="15" customHeight="1">
      <c r="B48" s="272"/>
      <c r="C48" s="273"/>
      <c r="D48" s="273"/>
      <c r="E48" s="397" t="s">
        <v>1913</v>
      </c>
      <c r="F48" s="397"/>
      <c r="G48" s="397"/>
      <c r="H48" s="397"/>
      <c r="I48" s="397"/>
      <c r="J48" s="397"/>
      <c r="K48" s="269"/>
    </row>
    <row r="49" spans="2:11" s="1" customFormat="1" ht="15" customHeight="1">
      <c r="B49" s="272"/>
      <c r="C49" s="273"/>
      <c r="D49" s="273"/>
      <c r="E49" s="397" t="s">
        <v>1914</v>
      </c>
      <c r="F49" s="397"/>
      <c r="G49" s="397"/>
      <c r="H49" s="397"/>
      <c r="I49" s="397"/>
      <c r="J49" s="397"/>
      <c r="K49" s="269"/>
    </row>
    <row r="50" spans="2:11" s="1" customFormat="1" ht="15" customHeight="1">
      <c r="B50" s="272"/>
      <c r="C50" s="273"/>
      <c r="D50" s="273"/>
      <c r="E50" s="397" t="s">
        <v>1915</v>
      </c>
      <c r="F50" s="397"/>
      <c r="G50" s="397"/>
      <c r="H50" s="397"/>
      <c r="I50" s="397"/>
      <c r="J50" s="397"/>
      <c r="K50" s="269"/>
    </row>
    <row r="51" spans="2:11" s="1" customFormat="1" ht="15" customHeight="1">
      <c r="B51" s="272"/>
      <c r="C51" s="273"/>
      <c r="D51" s="397" t="s">
        <v>1916</v>
      </c>
      <c r="E51" s="397"/>
      <c r="F51" s="397"/>
      <c r="G51" s="397"/>
      <c r="H51" s="397"/>
      <c r="I51" s="397"/>
      <c r="J51" s="397"/>
      <c r="K51" s="269"/>
    </row>
    <row r="52" spans="2:11" s="1" customFormat="1" ht="25.5" customHeight="1">
      <c r="B52" s="268"/>
      <c r="C52" s="399" t="s">
        <v>1917</v>
      </c>
      <c r="D52" s="399"/>
      <c r="E52" s="399"/>
      <c r="F52" s="399"/>
      <c r="G52" s="399"/>
      <c r="H52" s="399"/>
      <c r="I52" s="399"/>
      <c r="J52" s="399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397" t="s">
        <v>1918</v>
      </c>
      <c r="D54" s="397"/>
      <c r="E54" s="397"/>
      <c r="F54" s="397"/>
      <c r="G54" s="397"/>
      <c r="H54" s="397"/>
      <c r="I54" s="397"/>
      <c r="J54" s="397"/>
      <c r="K54" s="269"/>
    </row>
    <row r="55" spans="2:11" s="1" customFormat="1" ht="15" customHeight="1">
      <c r="B55" s="268"/>
      <c r="C55" s="397" t="s">
        <v>1919</v>
      </c>
      <c r="D55" s="397"/>
      <c r="E55" s="397"/>
      <c r="F55" s="397"/>
      <c r="G55" s="397"/>
      <c r="H55" s="397"/>
      <c r="I55" s="397"/>
      <c r="J55" s="397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397" t="s">
        <v>1920</v>
      </c>
      <c r="D57" s="397"/>
      <c r="E57" s="397"/>
      <c r="F57" s="397"/>
      <c r="G57" s="397"/>
      <c r="H57" s="397"/>
      <c r="I57" s="397"/>
      <c r="J57" s="397"/>
      <c r="K57" s="269"/>
    </row>
    <row r="58" spans="2:11" s="1" customFormat="1" ht="15" customHeight="1">
      <c r="B58" s="268"/>
      <c r="C58" s="273"/>
      <c r="D58" s="397" t="s">
        <v>1921</v>
      </c>
      <c r="E58" s="397"/>
      <c r="F58" s="397"/>
      <c r="G58" s="397"/>
      <c r="H58" s="397"/>
      <c r="I58" s="397"/>
      <c r="J58" s="397"/>
      <c r="K58" s="269"/>
    </row>
    <row r="59" spans="2:11" s="1" customFormat="1" ht="15" customHeight="1">
      <c r="B59" s="268"/>
      <c r="C59" s="273"/>
      <c r="D59" s="397" t="s">
        <v>1922</v>
      </c>
      <c r="E59" s="397"/>
      <c r="F59" s="397"/>
      <c r="G59" s="397"/>
      <c r="H59" s="397"/>
      <c r="I59" s="397"/>
      <c r="J59" s="397"/>
      <c r="K59" s="269"/>
    </row>
    <row r="60" spans="2:11" s="1" customFormat="1" ht="15" customHeight="1">
      <c r="B60" s="268"/>
      <c r="C60" s="273"/>
      <c r="D60" s="397" t="s">
        <v>1923</v>
      </c>
      <c r="E60" s="397"/>
      <c r="F60" s="397"/>
      <c r="G60" s="397"/>
      <c r="H60" s="397"/>
      <c r="I60" s="397"/>
      <c r="J60" s="397"/>
      <c r="K60" s="269"/>
    </row>
    <row r="61" spans="2:11" s="1" customFormat="1" ht="15" customHeight="1">
      <c r="B61" s="268"/>
      <c r="C61" s="273"/>
      <c r="D61" s="397" t="s">
        <v>1924</v>
      </c>
      <c r="E61" s="397"/>
      <c r="F61" s="397"/>
      <c r="G61" s="397"/>
      <c r="H61" s="397"/>
      <c r="I61" s="397"/>
      <c r="J61" s="397"/>
      <c r="K61" s="269"/>
    </row>
    <row r="62" spans="2:11" s="1" customFormat="1" ht="15" customHeight="1">
      <c r="B62" s="268"/>
      <c r="C62" s="273"/>
      <c r="D62" s="401" t="s">
        <v>1925</v>
      </c>
      <c r="E62" s="401"/>
      <c r="F62" s="401"/>
      <c r="G62" s="401"/>
      <c r="H62" s="401"/>
      <c r="I62" s="401"/>
      <c r="J62" s="401"/>
      <c r="K62" s="269"/>
    </row>
    <row r="63" spans="2:11" s="1" customFormat="1" ht="15" customHeight="1">
      <c r="B63" s="268"/>
      <c r="C63" s="273"/>
      <c r="D63" s="397" t="s">
        <v>1926</v>
      </c>
      <c r="E63" s="397"/>
      <c r="F63" s="397"/>
      <c r="G63" s="397"/>
      <c r="H63" s="397"/>
      <c r="I63" s="397"/>
      <c r="J63" s="397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397" t="s">
        <v>1927</v>
      </c>
      <c r="E65" s="397"/>
      <c r="F65" s="397"/>
      <c r="G65" s="397"/>
      <c r="H65" s="397"/>
      <c r="I65" s="397"/>
      <c r="J65" s="397"/>
      <c r="K65" s="269"/>
    </row>
    <row r="66" spans="2:11" s="1" customFormat="1" ht="15" customHeight="1">
      <c r="B66" s="268"/>
      <c r="C66" s="273"/>
      <c r="D66" s="401" t="s">
        <v>1928</v>
      </c>
      <c r="E66" s="401"/>
      <c r="F66" s="401"/>
      <c r="G66" s="401"/>
      <c r="H66" s="401"/>
      <c r="I66" s="401"/>
      <c r="J66" s="401"/>
      <c r="K66" s="269"/>
    </row>
    <row r="67" spans="2:11" s="1" customFormat="1" ht="15" customHeight="1">
      <c r="B67" s="268"/>
      <c r="C67" s="273"/>
      <c r="D67" s="397" t="s">
        <v>1929</v>
      </c>
      <c r="E67" s="397"/>
      <c r="F67" s="397"/>
      <c r="G67" s="397"/>
      <c r="H67" s="397"/>
      <c r="I67" s="397"/>
      <c r="J67" s="397"/>
      <c r="K67" s="269"/>
    </row>
    <row r="68" spans="2:11" s="1" customFormat="1" ht="15" customHeight="1">
      <c r="B68" s="268"/>
      <c r="C68" s="273"/>
      <c r="D68" s="397" t="s">
        <v>1930</v>
      </c>
      <c r="E68" s="397"/>
      <c r="F68" s="397"/>
      <c r="G68" s="397"/>
      <c r="H68" s="397"/>
      <c r="I68" s="397"/>
      <c r="J68" s="397"/>
      <c r="K68" s="269"/>
    </row>
    <row r="69" spans="2:11" s="1" customFormat="1" ht="15" customHeight="1">
      <c r="B69" s="268"/>
      <c r="C69" s="273"/>
      <c r="D69" s="397" t="s">
        <v>1931</v>
      </c>
      <c r="E69" s="397"/>
      <c r="F69" s="397"/>
      <c r="G69" s="397"/>
      <c r="H69" s="397"/>
      <c r="I69" s="397"/>
      <c r="J69" s="397"/>
      <c r="K69" s="269"/>
    </row>
    <row r="70" spans="2:11" s="1" customFormat="1" ht="15" customHeight="1">
      <c r="B70" s="268"/>
      <c r="C70" s="273"/>
      <c r="D70" s="397" t="s">
        <v>1932</v>
      </c>
      <c r="E70" s="397"/>
      <c r="F70" s="397"/>
      <c r="G70" s="397"/>
      <c r="H70" s="397"/>
      <c r="I70" s="397"/>
      <c r="J70" s="397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400" t="s">
        <v>1933</v>
      </c>
      <c r="D75" s="400"/>
      <c r="E75" s="400"/>
      <c r="F75" s="400"/>
      <c r="G75" s="400"/>
      <c r="H75" s="400"/>
      <c r="I75" s="400"/>
      <c r="J75" s="400"/>
      <c r="K75" s="286"/>
    </row>
    <row r="76" spans="2:11" s="1" customFormat="1" ht="17.25" customHeight="1">
      <c r="B76" s="285"/>
      <c r="C76" s="287" t="s">
        <v>1934</v>
      </c>
      <c r="D76" s="287"/>
      <c r="E76" s="287"/>
      <c r="F76" s="287" t="s">
        <v>1935</v>
      </c>
      <c r="G76" s="288"/>
      <c r="H76" s="287" t="s">
        <v>54</v>
      </c>
      <c r="I76" s="287" t="s">
        <v>57</v>
      </c>
      <c r="J76" s="287" t="s">
        <v>1936</v>
      </c>
      <c r="K76" s="286"/>
    </row>
    <row r="77" spans="2:11" s="1" customFormat="1" ht="17.25" customHeight="1">
      <c r="B77" s="285"/>
      <c r="C77" s="289" t="s">
        <v>1937</v>
      </c>
      <c r="D77" s="289"/>
      <c r="E77" s="289"/>
      <c r="F77" s="290" t="s">
        <v>1938</v>
      </c>
      <c r="G77" s="291"/>
      <c r="H77" s="289"/>
      <c r="I77" s="289"/>
      <c r="J77" s="289" t="s">
        <v>1939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53</v>
      </c>
      <c r="D79" s="294"/>
      <c r="E79" s="294"/>
      <c r="F79" s="295" t="s">
        <v>1940</v>
      </c>
      <c r="G79" s="296"/>
      <c r="H79" s="274" t="s">
        <v>1941</v>
      </c>
      <c r="I79" s="274" t="s">
        <v>1942</v>
      </c>
      <c r="J79" s="274">
        <v>20</v>
      </c>
      <c r="K79" s="286"/>
    </row>
    <row r="80" spans="2:11" s="1" customFormat="1" ht="15" customHeight="1">
      <c r="B80" s="285"/>
      <c r="C80" s="274" t="s">
        <v>1943</v>
      </c>
      <c r="D80" s="274"/>
      <c r="E80" s="274"/>
      <c r="F80" s="295" t="s">
        <v>1940</v>
      </c>
      <c r="G80" s="296"/>
      <c r="H80" s="274" t="s">
        <v>1944</v>
      </c>
      <c r="I80" s="274" t="s">
        <v>1942</v>
      </c>
      <c r="J80" s="274">
        <v>120</v>
      </c>
      <c r="K80" s="286"/>
    </row>
    <row r="81" spans="2:11" s="1" customFormat="1" ht="15" customHeight="1">
      <c r="B81" s="297"/>
      <c r="C81" s="274" t="s">
        <v>1945</v>
      </c>
      <c r="D81" s="274"/>
      <c r="E81" s="274"/>
      <c r="F81" s="295" t="s">
        <v>1946</v>
      </c>
      <c r="G81" s="296"/>
      <c r="H81" s="274" t="s">
        <v>1947</v>
      </c>
      <c r="I81" s="274" t="s">
        <v>1942</v>
      </c>
      <c r="J81" s="274">
        <v>50</v>
      </c>
      <c r="K81" s="286"/>
    </row>
    <row r="82" spans="2:11" s="1" customFormat="1" ht="15" customHeight="1">
      <c r="B82" s="297"/>
      <c r="C82" s="274" t="s">
        <v>1948</v>
      </c>
      <c r="D82" s="274"/>
      <c r="E82" s="274"/>
      <c r="F82" s="295" t="s">
        <v>1940</v>
      </c>
      <c r="G82" s="296"/>
      <c r="H82" s="274" t="s">
        <v>1949</v>
      </c>
      <c r="I82" s="274" t="s">
        <v>1950</v>
      </c>
      <c r="J82" s="274"/>
      <c r="K82" s="286"/>
    </row>
    <row r="83" spans="2:11" s="1" customFormat="1" ht="15" customHeight="1">
      <c r="B83" s="297"/>
      <c r="C83" s="298" t="s">
        <v>1951</v>
      </c>
      <c r="D83" s="298"/>
      <c r="E83" s="298"/>
      <c r="F83" s="299" t="s">
        <v>1946</v>
      </c>
      <c r="G83" s="298"/>
      <c r="H83" s="298" t="s">
        <v>1952</v>
      </c>
      <c r="I83" s="298" t="s">
        <v>1942</v>
      </c>
      <c r="J83" s="298">
        <v>15</v>
      </c>
      <c r="K83" s="286"/>
    </row>
    <row r="84" spans="2:11" s="1" customFormat="1" ht="15" customHeight="1">
      <c r="B84" s="297"/>
      <c r="C84" s="298" t="s">
        <v>1953</v>
      </c>
      <c r="D84" s="298"/>
      <c r="E84" s="298"/>
      <c r="F84" s="299" t="s">
        <v>1946</v>
      </c>
      <c r="G84" s="298"/>
      <c r="H84" s="298" t="s">
        <v>1954</v>
      </c>
      <c r="I84" s="298" t="s">
        <v>1942</v>
      </c>
      <c r="J84" s="298">
        <v>15</v>
      </c>
      <c r="K84" s="286"/>
    </row>
    <row r="85" spans="2:11" s="1" customFormat="1" ht="15" customHeight="1">
      <c r="B85" s="297"/>
      <c r="C85" s="298" t="s">
        <v>1955</v>
      </c>
      <c r="D85" s="298"/>
      <c r="E85" s="298"/>
      <c r="F85" s="299" t="s">
        <v>1946</v>
      </c>
      <c r="G85" s="298"/>
      <c r="H85" s="298" t="s">
        <v>1956</v>
      </c>
      <c r="I85" s="298" t="s">
        <v>1942</v>
      </c>
      <c r="J85" s="298">
        <v>20</v>
      </c>
      <c r="K85" s="286"/>
    </row>
    <row r="86" spans="2:11" s="1" customFormat="1" ht="15" customHeight="1">
      <c r="B86" s="297"/>
      <c r="C86" s="298" t="s">
        <v>1957</v>
      </c>
      <c r="D86" s="298"/>
      <c r="E86" s="298"/>
      <c r="F86" s="299" t="s">
        <v>1946</v>
      </c>
      <c r="G86" s="298"/>
      <c r="H86" s="298" t="s">
        <v>1958</v>
      </c>
      <c r="I86" s="298" t="s">
        <v>1942</v>
      </c>
      <c r="J86" s="298">
        <v>20</v>
      </c>
      <c r="K86" s="286"/>
    </row>
    <row r="87" spans="2:11" s="1" customFormat="1" ht="15" customHeight="1">
      <c r="B87" s="297"/>
      <c r="C87" s="274" t="s">
        <v>1959</v>
      </c>
      <c r="D87" s="274"/>
      <c r="E87" s="274"/>
      <c r="F87" s="295" t="s">
        <v>1946</v>
      </c>
      <c r="G87" s="296"/>
      <c r="H87" s="274" t="s">
        <v>1960</v>
      </c>
      <c r="I87" s="274" t="s">
        <v>1942</v>
      </c>
      <c r="J87" s="274">
        <v>50</v>
      </c>
      <c r="K87" s="286"/>
    </row>
    <row r="88" spans="2:11" s="1" customFormat="1" ht="15" customHeight="1">
      <c r="B88" s="297"/>
      <c r="C88" s="274" t="s">
        <v>1961</v>
      </c>
      <c r="D88" s="274"/>
      <c r="E88" s="274"/>
      <c r="F88" s="295" t="s">
        <v>1946</v>
      </c>
      <c r="G88" s="296"/>
      <c r="H88" s="274" t="s">
        <v>1962</v>
      </c>
      <c r="I88" s="274" t="s">
        <v>1942</v>
      </c>
      <c r="J88" s="274">
        <v>20</v>
      </c>
      <c r="K88" s="286"/>
    </row>
    <row r="89" spans="2:11" s="1" customFormat="1" ht="15" customHeight="1">
      <c r="B89" s="297"/>
      <c r="C89" s="274" t="s">
        <v>1963</v>
      </c>
      <c r="D89" s="274"/>
      <c r="E89" s="274"/>
      <c r="F89" s="295" t="s">
        <v>1946</v>
      </c>
      <c r="G89" s="296"/>
      <c r="H89" s="274" t="s">
        <v>1964</v>
      </c>
      <c r="I89" s="274" t="s">
        <v>1942</v>
      </c>
      <c r="J89" s="274">
        <v>20</v>
      </c>
      <c r="K89" s="286"/>
    </row>
    <row r="90" spans="2:11" s="1" customFormat="1" ht="15" customHeight="1">
      <c r="B90" s="297"/>
      <c r="C90" s="274" t="s">
        <v>1965</v>
      </c>
      <c r="D90" s="274"/>
      <c r="E90" s="274"/>
      <c r="F90" s="295" t="s">
        <v>1946</v>
      </c>
      <c r="G90" s="296"/>
      <c r="H90" s="274" t="s">
        <v>1966</v>
      </c>
      <c r="I90" s="274" t="s">
        <v>1942</v>
      </c>
      <c r="J90" s="274">
        <v>50</v>
      </c>
      <c r="K90" s="286"/>
    </row>
    <row r="91" spans="2:11" s="1" customFormat="1" ht="15" customHeight="1">
      <c r="B91" s="297"/>
      <c r="C91" s="274" t="s">
        <v>1967</v>
      </c>
      <c r="D91" s="274"/>
      <c r="E91" s="274"/>
      <c r="F91" s="295" t="s">
        <v>1946</v>
      </c>
      <c r="G91" s="296"/>
      <c r="H91" s="274" t="s">
        <v>1967</v>
      </c>
      <c r="I91" s="274" t="s">
        <v>1942</v>
      </c>
      <c r="J91" s="274">
        <v>50</v>
      </c>
      <c r="K91" s="286"/>
    </row>
    <row r="92" spans="2:11" s="1" customFormat="1" ht="15" customHeight="1">
      <c r="B92" s="297"/>
      <c r="C92" s="274" t="s">
        <v>1968</v>
      </c>
      <c r="D92" s="274"/>
      <c r="E92" s="274"/>
      <c r="F92" s="295" t="s">
        <v>1946</v>
      </c>
      <c r="G92" s="296"/>
      <c r="H92" s="274" t="s">
        <v>1969</v>
      </c>
      <c r="I92" s="274" t="s">
        <v>1942</v>
      </c>
      <c r="J92" s="274">
        <v>255</v>
      </c>
      <c r="K92" s="286"/>
    </row>
    <row r="93" spans="2:11" s="1" customFormat="1" ht="15" customHeight="1">
      <c r="B93" s="297"/>
      <c r="C93" s="274" t="s">
        <v>1970</v>
      </c>
      <c r="D93" s="274"/>
      <c r="E93" s="274"/>
      <c r="F93" s="295" t="s">
        <v>1940</v>
      </c>
      <c r="G93" s="296"/>
      <c r="H93" s="274" t="s">
        <v>1971</v>
      </c>
      <c r="I93" s="274" t="s">
        <v>1972</v>
      </c>
      <c r="J93" s="274"/>
      <c r="K93" s="286"/>
    </row>
    <row r="94" spans="2:11" s="1" customFormat="1" ht="15" customHeight="1">
      <c r="B94" s="297"/>
      <c r="C94" s="274" t="s">
        <v>1973</v>
      </c>
      <c r="D94" s="274"/>
      <c r="E94" s="274"/>
      <c r="F94" s="295" t="s">
        <v>1940</v>
      </c>
      <c r="G94" s="296"/>
      <c r="H94" s="274" t="s">
        <v>1974</v>
      </c>
      <c r="I94" s="274" t="s">
        <v>1975</v>
      </c>
      <c r="J94" s="274"/>
      <c r="K94" s="286"/>
    </row>
    <row r="95" spans="2:11" s="1" customFormat="1" ht="15" customHeight="1">
      <c r="B95" s="297"/>
      <c r="C95" s="274" t="s">
        <v>1976</v>
      </c>
      <c r="D95" s="274"/>
      <c r="E95" s="274"/>
      <c r="F95" s="295" t="s">
        <v>1940</v>
      </c>
      <c r="G95" s="296"/>
      <c r="H95" s="274" t="s">
        <v>1976</v>
      </c>
      <c r="I95" s="274" t="s">
        <v>1975</v>
      </c>
      <c r="J95" s="274"/>
      <c r="K95" s="286"/>
    </row>
    <row r="96" spans="2:11" s="1" customFormat="1" ht="15" customHeight="1">
      <c r="B96" s="297"/>
      <c r="C96" s="274" t="s">
        <v>38</v>
      </c>
      <c r="D96" s="274"/>
      <c r="E96" s="274"/>
      <c r="F96" s="295" t="s">
        <v>1940</v>
      </c>
      <c r="G96" s="296"/>
      <c r="H96" s="274" t="s">
        <v>1977</v>
      </c>
      <c r="I96" s="274" t="s">
        <v>1975</v>
      </c>
      <c r="J96" s="274"/>
      <c r="K96" s="286"/>
    </row>
    <row r="97" spans="2:11" s="1" customFormat="1" ht="15" customHeight="1">
      <c r="B97" s="297"/>
      <c r="C97" s="274" t="s">
        <v>48</v>
      </c>
      <c r="D97" s="274"/>
      <c r="E97" s="274"/>
      <c r="F97" s="295" t="s">
        <v>1940</v>
      </c>
      <c r="G97" s="296"/>
      <c r="H97" s="274" t="s">
        <v>1978</v>
      </c>
      <c r="I97" s="274" t="s">
        <v>1975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400" t="s">
        <v>1979</v>
      </c>
      <c r="D102" s="400"/>
      <c r="E102" s="400"/>
      <c r="F102" s="400"/>
      <c r="G102" s="400"/>
      <c r="H102" s="400"/>
      <c r="I102" s="400"/>
      <c r="J102" s="400"/>
      <c r="K102" s="286"/>
    </row>
    <row r="103" spans="2:11" s="1" customFormat="1" ht="17.25" customHeight="1">
      <c r="B103" s="285"/>
      <c r="C103" s="287" t="s">
        <v>1934</v>
      </c>
      <c r="D103" s="287"/>
      <c r="E103" s="287"/>
      <c r="F103" s="287" t="s">
        <v>1935</v>
      </c>
      <c r="G103" s="288"/>
      <c r="H103" s="287" t="s">
        <v>54</v>
      </c>
      <c r="I103" s="287" t="s">
        <v>57</v>
      </c>
      <c r="J103" s="287" t="s">
        <v>1936</v>
      </c>
      <c r="K103" s="286"/>
    </row>
    <row r="104" spans="2:11" s="1" customFormat="1" ht="17.25" customHeight="1">
      <c r="B104" s="285"/>
      <c r="C104" s="289" t="s">
        <v>1937</v>
      </c>
      <c r="D104" s="289"/>
      <c r="E104" s="289"/>
      <c r="F104" s="290" t="s">
        <v>1938</v>
      </c>
      <c r="G104" s="291"/>
      <c r="H104" s="289"/>
      <c r="I104" s="289"/>
      <c r="J104" s="289" t="s">
        <v>1939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53</v>
      </c>
      <c r="D106" s="294"/>
      <c r="E106" s="294"/>
      <c r="F106" s="295" t="s">
        <v>1940</v>
      </c>
      <c r="G106" s="274"/>
      <c r="H106" s="274" t="s">
        <v>1980</v>
      </c>
      <c r="I106" s="274" t="s">
        <v>1942</v>
      </c>
      <c r="J106" s="274">
        <v>20</v>
      </c>
      <c r="K106" s="286"/>
    </row>
    <row r="107" spans="2:11" s="1" customFormat="1" ht="15" customHeight="1">
      <c r="B107" s="285"/>
      <c r="C107" s="274" t="s">
        <v>1943</v>
      </c>
      <c r="D107" s="274"/>
      <c r="E107" s="274"/>
      <c r="F107" s="295" t="s">
        <v>1940</v>
      </c>
      <c r="G107" s="274"/>
      <c r="H107" s="274" t="s">
        <v>1980</v>
      </c>
      <c r="I107" s="274" t="s">
        <v>1942</v>
      </c>
      <c r="J107" s="274">
        <v>120</v>
      </c>
      <c r="K107" s="286"/>
    </row>
    <row r="108" spans="2:11" s="1" customFormat="1" ht="15" customHeight="1">
      <c r="B108" s="297"/>
      <c r="C108" s="274" t="s">
        <v>1945</v>
      </c>
      <c r="D108" s="274"/>
      <c r="E108" s="274"/>
      <c r="F108" s="295" t="s">
        <v>1946</v>
      </c>
      <c r="G108" s="274"/>
      <c r="H108" s="274" t="s">
        <v>1980</v>
      </c>
      <c r="I108" s="274" t="s">
        <v>1942</v>
      </c>
      <c r="J108" s="274">
        <v>50</v>
      </c>
      <c r="K108" s="286"/>
    </row>
    <row r="109" spans="2:11" s="1" customFormat="1" ht="15" customHeight="1">
      <c r="B109" s="297"/>
      <c r="C109" s="274" t="s">
        <v>1948</v>
      </c>
      <c r="D109" s="274"/>
      <c r="E109" s="274"/>
      <c r="F109" s="295" t="s">
        <v>1940</v>
      </c>
      <c r="G109" s="274"/>
      <c r="H109" s="274" t="s">
        <v>1980</v>
      </c>
      <c r="I109" s="274" t="s">
        <v>1950</v>
      </c>
      <c r="J109" s="274"/>
      <c r="K109" s="286"/>
    </row>
    <row r="110" spans="2:11" s="1" customFormat="1" ht="15" customHeight="1">
      <c r="B110" s="297"/>
      <c r="C110" s="274" t="s">
        <v>1959</v>
      </c>
      <c r="D110" s="274"/>
      <c r="E110" s="274"/>
      <c r="F110" s="295" t="s">
        <v>1946</v>
      </c>
      <c r="G110" s="274"/>
      <c r="H110" s="274" t="s">
        <v>1980</v>
      </c>
      <c r="I110" s="274" t="s">
        <v>1942</v>
      </c>
      <c r="J110" s="274">
        <v>50</v>
      </c>
      <c r="K110" s="286"/>
    </row>
    <row r="111" spans="2:11" s="1" customFormat="1" ht="15" customHeight="1">
      <c r="B111" s="297"/>
      <c r="C111" s="274" t="s">
        <v>1967</v>
      </c>
      <c r="D111" s="274"/>
      <c r="E111" s="274"/>
      <c r="F111" s="295" t="s">
        <v>1946</v>
      </c>
      <c r="G111" s="274"/>
      <c r="H111" s="274" t="s">
        <v>1980</v>
      </c>
      <c r="I111" s="274" t="s">
        <v>1942</v>
      </c>
      <c r="J111" s="274">
        <v>50</v>
      </c>
      <c r="K111" s="286"/>
    </row>
    <row r="112" spans="2:11" s="1" customFormat="1" ht="15" customHeight="1">
      <c r="B112" s="297"/>
      <c r="C112" s="274" t="s">
        <v>1965</v>
      </c>
      <c r="D112" s="274"/>
      <c r="E112" s="274"/>
      <c r="F112" s="295" t="s">
        <v>1946</v>
      </c>
      <c r="G112" s="274"/>
      <c r="H112" s="274" t="s">
        <v>1980</v>
      </c>
      <c r="I112" s="274" t="s">
        <v>1942</v>
      </c>
      <c r="J112" s="274">
        <v>50</v>
      </c>
      <c r="K112" s="286"/>
    </row>
    <row r="113" spans="2:11" s="1" customFormat="1" ht="15" customHeight="1">
      <c r="B113" s="297"/>
      <c r="C113" s="274" t="s">
        <v>53</v>
      </c>
      <c r="D113" s="274"/>
      <c r="E113" s="274"/>
      <c r="F113" s="295" t="s">
        <v>1940</v>
      </c>
      <c r="G113" s="274"/>
      <c r="H113" s="274" t="s">
        <v>1981</v>
      </c>
      <c r="I113" s="274" t="s">
        <v>1942</v>
      </c>
      <c r="J113" s="274">
        <v>20</v>
      </c>
      <c r="K113" s="286"/>
    </row>
    <row r="114" spans="2:11" s="1" customFormat="1" ht="15" customHeight="1">
      <c r="B114" s="297"/>
      <c r="C114" s="274" t="s">
        <v>1982</v>
      </c>
      <c r="D114" s="274"/>
      <c r="E114" s="274"/>
      <c r="F114" s="295" t="s">
        <v>1940</v>
      </c>
      <c r="G114" s="274"/>
      <c r="H114" s="274" t="s">
        <v>1983</v>
      </c>
      <c r="I114" s="274" t="s">
        <v>1942</v>
      </c>
      <c r="J114" s="274">
        <v>120</v>
      </c>
      <c r="K114" s="286"/>
    </row>
    <row r="115" spans="2:11" s="1" customFormat="1" ht="15" customHeight="1">
      <c r="B115" s="297"/>
      <c r="C115" s="274" t="s">
        <v>38</v>
      </c>
      <c r="D115" s="274"/>
      <c r="E115" s="274"/>
      <c r="F115" s="295" t="s">
        <v>1940</v>
      </c>
      <c r="G115" s="274"/>
      <c r="H115" s="274" t="s">
        <v>1984</v>
      </c>
      <c r="I115" s="274" t="s">
        <v>1975</v>
      </c>
      <c r="J115" s="274"/>
      <c r="K115" s="286"/>
    </row>
    <row r="116" spans="2:11" s="1" customFormat="1" ht="15" customHeight="1">
      <c r="B116" s="297"/>
      <c r="C116" s="274" t="s">
        <v>48</v>
      </c>
      <c r="D116" s="274"/>
      <c r="E116" s="274"/>
      <c r="F116" s="295" t="s">
        <v>1940</v>
      </c>
      <c r="G116" s="274"/>
      <c r="H116" s="274" t="s">
        <v>1985</v>
      </c>
      <c r="I116" s="274" t="s">
        <v>1975</v>
      </c>
      <c r="J116" s="274"/>
      <c r="K116" s="286"/>
    </row>
    <row r="117" spans="2:11" s="1" customFormat="1" ht="15" customHeight="1">
      <c r="B117" s="297"/>
      <c r="C117" s="274" t="s">
        <v>57</v>
      </c>
      <c r="D117" s="274"/>
      <c r="E117" s="274"/>
      <c r="F117" s="295" t="s">
        <v>1940</v>
      </c>
      <c r="G117" s="274"/>
      <c r="H117" s="274" t="s">
        <v>1986</v>
      </c>
      <c r="I117" s="274" t="s">
        <v>1987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1988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1934</v>
      </c>
      <c r="D123" s="287"/>
      <c r="E123" s="287"/>
      <c r="F123" s="287" t="s">
        <v>1935</v>
      </c>
      <c r="G123" s="288"/>
      <c r="H123" s="287" t="s">
        <v>54</v>
      </c>
      <c r="I123" s="287" t="s">
        <v>57</v>
      </c>
      <c r="J123" s="287" t="s">
        <v>1936</v>
      </c>
      <c r="K123" s="316"/>
    </row>
    <row r="124" spans="2:11" s="1" customFormat="1" ht="17.25" customHeight="1">
      <c r="B124" s="315"/>
      <c r="C124" s="289" t="s">
        <v>1937</v>
      </c>
      <c r="D124" s="289"/>
      <c r="E124" s="289"/>
      <c r="F124" s="290" t="s">
        <v>1938</v>
      </c>
      <c r="G124" s="291"/>
      <c r="H124" s="289"/>
      <c r="I124" s="289"/>
      <c r="J124" s="289" t="s">
        <v>1939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1943</v>
      </c>
      <c r="D126" s="294"/>
      <c r="E126" s="294"/>
      <c r="F126" s="295" t="s">
        <v>1940</v>
      </c>
      <c r="G126" s="274"/>
      <c r="H126" s="274" t="s">
        <v>1980</v>
      </c>
      <c r="I126" s="274" t="s">
        <v>1942</v>
      </c>
      <c r="J126" s="274">
        <v>120</v>
      </c>
      <c r="K126" s="320"/>
    </row>
    <row r="127" spans="2:11" s="1" customFormat="1" ht="15" customHeight="1">
      <c r="B127" s="317"/>
      <c r="C127" s="274" t="s">
        <v>1989</v>
      </c>
      <c r="D127" s="274"/>
      <c r="E127" s="274"/>
      <c r="F127" s="295" t="s">
        <v>1940</v>
      </c>
      <c r="G127" s="274"/>
      <c r="H127" s="274" t="s">
        <v>1990</v>
      </c>
      <c r="I127" s="274" t="s">
        <v>1942</v>
      </c>
      <c r="J127" s="274" t="s">
        <v>1991</v>
      </c>
      <c r="K127" s="320"/>
    </row>
    <row r="128" spans="2:11" s="1" customFormat="1" ht="15" customHeight="1">
      <c r="B128" s="317"/>
      <c r="C128" s="274" t="s">
        <v>85</v>
      </c>
      <c r="D128" s="274"/>
      <c r="E128" s="274"/>
      <c r="F128" s="295" t="s">
        <v>1940</v>
      </c>
      <c r="G128" s="274"/>
      <c r="H128" s="274" t="s">
        <v>1992</v>
      </c>
      <c r="I128" s="274" t="s">
        <v>1942</v>
      </c>
      <c r="J128" s="274" t="s">
        <v>1991</v>
      </c>
      <c r="K128" s="320"/>
    </row>
    <row r="129" spans="2:11" s="1" customFormat="1" ht="15" customHeight="1">
      <c r="B129" s="317"/>
      <c r="C129" s="274" t="s">
        <v>1951</v>
      </c>
      <c r="D129" s="274"/>
      <c r="E129" s="274"/>
      <c r="F129" s="295" t="s">
        <v>1946</v>
      </c>
      <c r="G129" s="274"/>
      <c r="H129" s="274" t="s">
        <v>1952</v>
      </c>
      <c r="I129" s="274" t="s">
        <v>1942</v>
      </c>
      <c r="J129" s="274">
        <v>15</v>
      </c>
      <c r="K129" s="320"/>
    </row>
    <row r="130" spans="2:11" s="1" customFormat="1" ht="15" customHeight="1">
      <c r="B130" s="317"/>
      <c r="C130" s="298" t="s">
        <v>1953</v>
      </c>
      <c r="D130" s="298"/>
      <c r="E130" s="298"/>
      <c r="F130" s="299" t="s">
        <v>1946</v>
      </c>
      <c r="G130" s="298"/>
      <c r="H130" s="298" t="s">
        <v>1954</v>
      </c>
      <c r="I130" s="298" t="s">
        <v>1942</v>
      </c>
      <c r="J130" s="298">
        <v>15</v>
      </c>
      <c r="K130" s="320"/>
    </row>
    <row r="131" spans="2:11" s="1" customFormat="1" ht="15" customHeight="1">
      <c r="B131" s="317"/>
      <c r="C131" s="298" t="s">
        <v>1955</v>
      </c>
      <c r="D131" s="298"/>
      <c r="E131" s="298"/>
      <c r="F131" s="299" t="s">
        <v>1946</v>
      </c>
      <c r="G131" s="298"/>
      <c r="H131" s="298" t="s">
        <v>1956</v>
      </c>
      <c r="I131" s="298" t="s">
        <v>1942</v>
      </c>
      <c r="J131" s="298">
        <v>20</v>
      </c>
      <c r="K131" s="320"/>
    </row>
    <row r="132" spans="2:11" s="1" customFormat="1" ht="15" customHeight="1">
      <c r="B132" s="317"/>
      <c r="C132" s="298" t="s">
        <v>1957</v>
      </c>
      <c r="D132" s="298"/>
      <c r="E132" s="298"/>
      <c r="F132" s="299" t="s">
        <v>1946</v>
      </c>
      <c r="G132" s="298"/>
      <c r="H132" s="298" t="s">
        <v>1958</v>
      </c>
      <c r="I132" s="298" t="s">
        <v>1942</v>
      </c>
      <c r="J132" s="298">
        <v>20</v>
      </c>
      <c r="K132" s="320"/>
    </row>
    <row r="133" spans="2:11" s="1" customFormat="1" ht="15" customHeight="1">
      <c r="B133" s="317"/>
      <c r="C133" s="274" t="s">
        <v>1945</v>
      </c>
      <c r="D133" s="274"/>
      <c r="E133" s="274"/>
      <c r="F133" s="295" t="s">
        <v>1946</v>
      </c>
      <c r="G133" s="274"/>
      <c r="H133" s="274" t="s">
        <v>1980</v>
      </c>
      <c r="I133" s="274" t="s">
        <v>1942</v>
      </c>
      <c r="J133" s="274">
        <v>50</v>
      </c>
      <c r="K133" s="320"/>
    </row>
    <row r="134" spans="2:11" s="1" customFormat="1" ht="15" customHeight="1">
      <c r="B134" s="317"/>
      <c r="C134" s="274" t="s">
        <v>1959</v>
      </c>
      <c r="D134" s="274"/>
      <c r="E134" s="274"/>
      <c r="F134" s="295" t="s">
        <v>1946</v>
      </c>
      <c r="G134" s="274"/>
      <c r="H134" s="274" t="s">
        <v>1980</v>
      </c>
      <c r="I134" s="274" t="s">
        <v>1942</v>
      </c>
      <c r="J134" s="274">
        <v>50</v>
      </c>
      <c r="K134" s="320"/>
    </row>
    <row r="135" spans="2:11" s="1" customFormat="1" ht="15" customHeight="1">
      <c r="B135" s="317"/>
      <c r="C135" s="274" t="s">
        <v>1965</v>
      </c>
      <c r="D135" s="274"/>
      <c r="E135" s="274"/>
      <c r="F135" s="295" t="s">
        <v>1946</v>
      </c>
      <c r="G135" s="274"/>
      <c r="H135" s="274" t="s">
        <v>1980</v>
      </c>
      <c r="I135" s="274" t="s">
        <v>1942</v>
      </c>
      <c r="J135" s="274">
        <v>50</v>
      </c>
      <c r="K135" s="320"/>
    </row>
    <row r="136" spans="2:11" s="1" customFormat="1" ht="15" customHeight="1">
      <c r="B136" s="317"/>
      <c r="C136" s="274" t="s">
        <v>1967</v>
      </c>
      <c r="D136" s="274"/>
      <c r="E136" s="274"/>
      <c r="F136" s="295" t="s">
        <v>1946</v>
      </c>
      <c r="G136" s="274"/>
      <c r="H136" s="274" t="s">
        <v>1980</v>
      </c>
      <c r="I136" s="274" t="s">
        <v>1942</v>
      </c>
      <c r="J136" s="274">
        <v>50</v>
      </c>
      <c r="K136" s="320"/>
    </row>
    <row r="137" spans="2:11" s="1" customFormat="1" ht="15" customHeight="1">
      <c r="B137" s="317"/>
      <c r="C137" s="274" t="s">
        <v>1968</v>
      </c>
      <c r="D137" s="274"/>
      <c r="E137" s="274"/>
      <c r="F137" s="295" t="s">
        <v>1946</v>
      </c>
      <c r="G137" s="274"/>
      <c r="H137" s="274" t="s">
        <v>1993</v>
      </c>
      <c r="I137" s="274" t="s">
        <v>1942</v>
      </c>
      <c r="J137" s="274">
        <v>255</v>
      </c>
      <c r="K137" s="320"/>
    </row>
    <row r="138" spans="2:11" s="1" customFormat="1" ht="15" customHeight="1">
      <c r="B138" s="317"/>
      <c r="C138" s="274" t="s">
        <v>1970</v>
      </c>
      <c r="D138" s="274"/>
      <c r="E138" s="274"/>
      <c r="F138" s="295" t="s">
        <v>1940</v>
      </c>
      <c r="G138" s="274"/>
      <c r="H138" s="274" t="s">
        <v>1994</v>
      </c>
      <c r="I138" s="274" t="s">
        <v>1972</v>
      </c>
      <c r="J138" s="274"/>
      <c r="K138" s="320"/>
    </row>
    <row r="139" spans="2:11" s="1" customFormat="1" ht="15" customHeight="1">
      <c r="B139" s="317"/>
      <c r="C139" s="274" t="s">
        <v>1973</v>
      </c>
      <c r="D139" s="274"/>
      <c r="E139" s="274"/>
      <c r="F139" s="295" t="s">
        <v>1940</v>
      </c>
      <c r="G139" s="274"/>
      <c r="H139" s="274" t="s">
        <v>1995</v>
      </c>
      <c r="I139" s="274" t="s">
        <v>1975</v>
      </c>
      <c r="J139" s="274"/>
      <c r="K139" s="320"/>
    </row>
    <row r="140" spans="2:11" s="1" customFormat="1" ht="15" customHeight="1">
      <c r="B140" s="317"/>
      <c r="C140" s="274" t="s">
        <v>1976</v>
      </c>
      <c r="D140" s="274"/>
      <c r="E140" s="274"/>
      <c r="F140" s="295" t="s">
        <v>1940</v>
      </c>
      <c r="G140" s="274"/>
      <c r="H140" s="274" t="s">
        <v>1976</v>
      </c>
      <c r="I140" s="274" t="s">
        <v>1975</v>
      </c>
      <c r="J140" s="274"/>
      <c r="K140" s="320"/>
    </row>
    <row r="141" spans="2:11" s="1" customFormat="1" ht="15" customHeight="1">
      <c r="B141" s="317"/>
      <c r="C141" s="274" t="s">
        <v>38</v>
      </c>
      <c r="D141" s="274"/>
      <c r="E141" s="274"/>
      <c r="F141" s="295" t="s">
        <v>1940</v>
      </c>
      <c r="G141" s="274"/>
      <c r="H141" s="274" t="s">
        <v>1996</v>
      </c>
      <c r="I141" s="274" t="s">
        <v>1975</v>
      </c>
      <c r="J141" s="274"/>
      <c r="K141" s="320"/>
    </row>
    <row r="142" spans="2:11" s="1" customFormat="1" ht="15" customHeight="1">
      <c r="B142" s="317"/>
      <c r="C142" s="274" t="s">
        <v>1997</v>
      </c>
      <c r="D142" s="274"/>
      <c r="E142" s="274"/>
      <c r="F142" s="295" t="s">
        <v>1940</v>
      </c>
      <c r="G142" s="274"/>
      <c r="H142" s="274" t="s">
        <v>1998</v>
      </c>
      <c r="I142" s="274" t="s">
        <v>1975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400" t="s">
        <v>1999</v>
      </c>
      <c r="D147" s="400"/>
      <c r="E147" s="400"/>
      <c r="F147" s="400"/>
      <c r="G147" s="400"/>
      <c r="H147" s="400"/>
      <c r="I147" s="400"/>
      <c r="J147" s="400"/>
      <c r="K147" s="286"/>
    </row>
    <row r="148" spans="2:11" s="1" customFormat="1" ht="17.25" customHeight="1">
      <c r="B148" s="285"/>
      <c r="C148" s="287" t="s">
        <v>1934</v>
      </c>
      <c r="D148" s="287"/>
      <c r="E148" s="287"/>
      <c r="F148" s="287" t="s">
        <v>1935</v>
      </c>
      <c r="G148" s="288"/>
      <c r="H148" s="287" t="s">
        <v>54</v>
      </c>
      <c r="I148" s="287" t="s">
        <v>57</v>
      </c>
      <c r="J148" s="287" t="s">
        <v>1936</v>
      </c>
      <c r="K148" s="286"/>
    </row>
    <row r="149" spans="2:11" s="1" customFormat="1" ht="17.25" customHeight="1">
      <c r="B149" s="285"/>
      <c r="C149" s="289" t="s">
        <v>1937</v>
      </c>
      <c r="D149" s="289"/>
      <c r="E149" s="289"/>
      <c r="F149" s="290" t="s">
        <v>1938</v>
      </c>
      <c r="G149" s="291"/>
      <c r="H149" s="289"/>
      <c r="I149" s="289"/>
      <c r="J149" s="289" t="s">
        <v>1939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1943</v>
      </c>
      <c r="D151" s="274"/>
      <c r="E151" s="274"/>
      <c r="F151" s="325" t="s">
        <v>1940</v>
      </c>
      <c r="G151" s="274"/>
      <c r="H151" s="324" t="s">
        <v>1980</v>
      </c>
      <c r="I151" s="324" t="s">
        <v>1942</v>
      </c>
      <c r="J151" s="324">
        <v>120</v>
      </c>
      <c r="K151" s="320"/>
    </row>
    <row r="152" spans="2:11" s="1" customFormat="1" ht="15" customHeight="1">
      <c r="B152" s="297"/>
      <c r="C152" s="324" t="s">
        <v>1989</v>
      </c>
      <c r="D152" s="274"/>
      <c r="E152" s="274"/>
      <c r="F152" s="325" t="s">
        <v>1940</v>
      </c>
      <c r="G152" s="274"/>
      <c r="H152" s="324" t="s">
        <v>2000</v>
      </c>
      <c r="I152" s="324" t="s">
        <v>1942</v>
      </c>
      <c r="J152" s="324" t="s">
        <v>1991</v>
      </c>
      <c r="K152" s="320"/>
    </row>
    <row r="153" spans="2:11" s="1" customFormat="1" ht="15" customHeight="1">
      <c r="B153" s="297"/>
      <c r="C153" s="324" t="s">
        <v>85</v>
      </c>
      <c r="D153" s="274"/>
      <c r="E153" s="274"/>
      <c r="F153" s="325" t="s">
        <v>1940</v>
      </c>
      <c r="G153" s="274"/>
      <c r="H153" s="324" t="s">
        <v>2001</v>
      </c>
      <c r="I153" s="324" t="s">
        <v>1942</v>
      </c>
      <c r="J153" s="324" t="s">
        <v>1991</v>
      </c>
      <c r="K153" s="320"/>
    </row>
    <row r="154" spans="2:11" s="1" customFormat="1" ht="15" customHeight="1">
      <c r="B154" s="297"/>
      <c r="C154" s="324" t="s">
        <v>1945</v>
      </c>
      <c r="D154" s="274"/>
      <c r="E154" s="274"/>
      <c r="F154" s="325" t="s">
        <v>1946</v>
      </c>
      <c r="G154" s="274"/>
      <c r="H154" s="324" t="s">
        <v>1980</v>
      </c>
      <c r="I154" s="324" t="s">
        <v>1942</v>
      </c>
      <c r="J154" s="324">
        <v>50</v>
      </c>
      <c r="K154" s="320"/>
    </row>
    <row r="155" spans="2:11" s="1" customFormat="1" ht="15" customHeight="1">
      <c r="B155" s="297"/>
      <c r="C155" s="324" t="s">
        <v>1948</v>
      </c>
      <c r="D155" s="274"/>
      <c r="E155" s="274"/>
      <c r="F155" s="325" t="s">
        <v>1940</v>
      </c>
      <c r="G155" s="274"/>
      <c r="H155" s="324" t="s">
        <v>1980</v>
      </c>
      <c r="I155" s="324" t="s">
        <v>1950</v>
      </c>
      <c r="J155" s="324"/>
      <c r="K155" s="320"/>
    </row>
    <row r="156" spans="2:11" s="1" customFormat="1" ht="15" customHeight="1">
      <c r="B156" s="297"/>
      <c r="C156" s="324" t="s">
        <v>1959</v>
      </c>
      <c r="D156" s="274"/>
      <c r="E156" s="274"/>
      <c r="F156" s="325" t="s">
        <v>1946</v>
      </c>
      <c r="G156" s="274"/>
      <c r="H156" s="324" t="s">
        <v>1980</v>
      </c>
      <c r="I156" s="324" t="s">
        <v>1942</v>
      </c>
      <c r="J156" s="324">
        <v>50</v>
      </c>
      <c r="K156" s="320"/>
    </row>
    <row r="157" spans="2:11" s="1" customFormat="1" ht="15" customHeight="1">
      <c r="B157" s="297"/>
      <c r="C157" s="324" t="s">
        <v>1967</v>
      </c>
      <c r="D157" s="274"/>
      <c r="E157" s="274"/>
      <c r="F157" s="325" t="s">
        <v>1946</v>
      </c>
      <c r="G157" s="274"/>
      <c r="H157" s="324" t="s">
        <v>1980</v>
      </c>
      <c r="I157" s="324" t="s">
        <v>1942</v>
      </c>
      <c r="J157" s="324">
        <v>50</v>
      </c>
      <c r="K157" s="320"/>
    </row>
    <row r="158" spans="2:11" s="1" customFormat="1" ht="15" customHeight="1">
      <c r="B158" s="297"/>
      <c r="C158" s="324" t="s">
        <v>1965</v>
      </c>
      <c r="D158" s="274"/>
      <c r="E158" s="274"/>
      <c r="F158" s="325" t="s">
        <v>1946</v>
      </c>
      <c r="G158" s="274"/>
      <c r="H158" s="324" t="s">
        <v>1980</v>
      </c>
      <c r="I158" s="324" t="s">
        <v>1942</v>
      </c>
      <c r="J158" s="324">
        <v>50</v>
      </c>
      <c r="K158" s="320"/>
    </row>
    <row r="159" spans="2:11" s="1" customFormat="1" ht="15" customHeight="1">
      <c r="B159" s="297"/>
      <c r="C159" s="324" t="s">
        <v>115</v>
      </c>
      <c r="D159" s="274"/>
      <c r="E159" s="274"/>
      <c r="F159" s="325" t="s">
        <v>1940</v>
      </c>
      <c r="G159" s="274"/>
      <c r="H159" s="324" t="s">
        <v>2002</v>
      </c>
      <c r="I159" s="324" t="s">
        <v>1942</v>
      </c>
      <c r="J159" s="324" t="s">
        <v>2003</v>
      </c>
      <c r="K159" s="320"/>
    </row>
    <row r="160" spans="2:11" s="1" customFormat="1" ht="15" customHeight="1">
      <c r="B160" s="297"/>
      <c r="C160" s="324" t="s">
        <v>2004</v>
      </c>
      <c r="D160" s="274"/>
      <c r="E160" s="274"/>
      <c r="F160" s="325" t="s">
        <v>1940</v>
      </c>
      <c r="G160" s="274"/>
      <c r="H160" s="324" t="s">
        <v>2005</v>
      </c>
      <c r="I160" s="324" t="s">
        <v>1975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2006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1934</v>
      </c>
      <c r="D166" s="287"/>
      <c r="E166" s="287"/>
      <c r="F166" s="287" t="s">
        <v>1935</v>
      </c>
      <c r="G166" s="329"/>
      <c r="H166" s="330" t="s">
        <v>54</v>
      </c>
      <c r="I166" s="330" t="s">
        <v>57</v>
      </c>
      <c r="J166" s="287" t="s">
        <v>1936</v>
      </c>
      <c r="K166" s="267"/>
    </row>
    <row r="167" spans="2:11" s="1" customFormat="1" ht="17.25" customHeight="1">
      <c r="B167" s="268"/>
      <c r="C167" s="289" t="s">
        <v>1937</v>
      </c>
      <c r="D167" s="289"/>
      <c r="E167" s="289"/>
      <c r="F167" s="290" t="s">
        <v>1938</v>
      </c>
      <c r="G167" s="331"/>
      <c r="H167" s="332"/>
      <c r="I167" s="332"/>
      <c r="J167" s="289" t="s">
        <v>1939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1943</v>
      </c>
      <c r="D169" s="274"/>
      <c r="E169" s="274"/>
      <c r="F169" s="295" t="s">
        <v>1940</v>
      </c>
      <c r="G169" s="274"/>
      <c r="H169" s="274" t="s">
        <v>1980</v>
      </c>
      <c r="I169" s="274" t="s">
        <v>1942</v>
      </c>
      <c r="J169" s="274">
        <v>120</v>
      </c>
      <c r="K169" s="320"/>
    </row>
    <row r="170" spans="2:11" s="1" customFormat="1" ht="15" customHeight="1">
      <c r="B170" s="297"/>
      <c r="C170" s="274" t="s">
        <v>1989</v>
      </c>
      <c r="D170" s="274"/>
      <c r="E170" s="274"/>
      <c r="F170" s="295" t="s">
        <v>1940</v>
      </c>
      <c r="G170" s="274"/>
      <c r="H170" s="274" t="s">
        <v>1990</v>
      </c>
      <c r="I170" s="274" t="s">
        <v>1942</v>
      </c>
      <c r="J170" s="274" t="s">
        <v>1991</v>
      </c>
      <c r="K170" s="320"/>
    </row>
    <row r="171" spans="2:11" s="1" customFormat="1" ht="15" customHeight="1">
      <c r="B171" s="297"/>
      <c r="C171" s="274" t="s">
        <v>85</v>
      </c>
      <c r="D171" s="274"/>
      <c r="E171" s="274"/>
      <c r="F171" s="295" t="s">
        <v>1940</v>
      </c>
      <c r="G171" s="274"/>
      <c r="H171" s="274" t="s">
        <v>2007</v>
      </c>
      <c r="I171" s="274" t="s">
        <v>1942</v>
      </c>
      <c r="J171" s="274" t="s">
        <v>1991</v>
      </c>
      <c r="K171" s="320"/>
    </row>
    <row r="172" spans="2:11" s="1" customFormat="1" ht="15" customHeight="1">
      <c r="B172" s="297"/>
      <c r="C172" s="274" t="s">
        <v>1945</v>
      </c>
      <c r="D172" s="274"/>
      <c r="E172" s="274"/>
      <c r="F172" s="295" t="s">
        <v>1946</v>
      </c>
      <c r="G172" s="274"/>
      <c r="H172" s="274" t="s">
        <v>2007</v>
      </c>
      <c r="I172" s="274" t="s">
        <v>1942</v>
      </c>
      <c r="J172" s="274">
        <v>50</v>
      </c>
      <c r="K172" s="320"/>
    </row>
    <row r="173" spans="2:11" s="1" customFormat="1" ht="15" customHeight="1">
      <c r="B173" s="297"/>
      <c r="C173" s="274" t="s">
        <v>1948</v>
      </c>
      <c r="D173" s="274"/>
      <c r="E173" s="274"/>
      <c r="F173" s="295" t="s">
        <v>1940</v>
      </c>
      <c r="G173" s="274"/>
      <c r="H173" s="274" t="s">
        <v>2007</v>
      </c>
      <c r="I173" s="274" t="s">
        <v>1950</v>
      </c>
      <c r="J173" s="274"/>
      <c r="K173" s="320"/>
    </row>
    <row r="174" spans="2:11" s="1" customFormat="1" ht="15" customHeight="1">
      <c r="B174" s="297"/>
      <c r="C174" s="274" t="s">
        <v>1959</v>
      </c>
      <c r="D174" s="274"/>
      <c r="E174" s="274"/>
      <c r="F174" s="295" t="s">
        <v>1946</v>
      </c>
      <c r="G174" s="274"/>
      <c r="H174" s="274" t="s">
        <v>2007</v>
      </c>
      <c r="I174" s="274" t="s">
        <v>1942</v>
      </c>
      <c r="J174" s="274">
        <v>50</v>
      </c>
      <c r="K174" s="320"/>
    </row>
    <row r="175" spans="2:11" s="1" customFormat="1" ht="15" customHeight="1">
      <c r="B175" s="297"/>
      <c r="C175" s="274" t="s">
        <v>1967</v>
      </c>
      <c r="D175" s="274"/>
      <c r="E175" s="274"/>
      <c r="F175" s="295" t="s">
        <v>1946</v>
      </c>
      <c r="G175" s="274"/>
      <c r="H175" s="274" t="s">
        <v>2007</v>
      </c>
      <c r="I175" s="274" t="s">
        <v>1942</v>
      </c>
      <c r="J175" s="274">
        <v>50</v>
      </c>
      <c r="K175" s="320"/>
    </row>
    <row r="176" spans="2:11" s="1" customFormat="1" ht="15" customHeight="1">
      <c r="B176" s="297"/>
      <c r="C176" s="274" t="s">
        <v>1965</v>
      </c>
      <c r="D176" s="274"/>
      <c r="E176" s="274"/>
      <c r="F176" s="295" t="s">
        <v>1946</v>
      </c>
      <c r="G176" s="274"/>
      <c r="H176" s="274" t="s">
        <v>2007</v>
      </c>
      <c r="I176" s="274" t="s">
        <v>1942</v>
      </c>
      <c r="J176" s="274">
        <v>50</v>
      </c>
      <c r="K176" s="320"/>
    </row>
    <row r="177" spans="2:11" s="1" customFormat="1" ht="15" customHeight="1">
      <c r="B177" s="297"/>
      <c r="C177" s="274" t="s">
        <v>138</v>
      </c>
      <c r="D177" s="274"/>
      <c r="E177" s="274"/>
      <c r="F177" s="295" t="s">
        <v>1940</v>
      </c>
      <c r="G177" s="274"/>
      <c r="H177" s="274" t="s">
        <v>2008</v>
      </c>
      <c r="I177" s="274" t="s">
        <v>2009</v>
      </c>
      <c r="J177" s="274"/>
      <c r="K177" s="320"/>
    </row>
    <row r="178" spans="2:11" s="1" customFormat="1" ht="15" customHeight="1">
      <c r="B178" s="297"/>
      <c r="C178" s="274" t="s">
        <v>57</v>
      </c>
      <c r="D178" s="274"/>
      <c r="E178" s="274"/>
      <c r="F178" s="295" t="s">
        <v>1940</v>
      </c>
      <c r="G178" s="274"/>
      <c r="H178" s="274" t="s">
        <v>2010</v>
      </c>
      <c r="I178" s="274" t="s">
        <v>2011</v>
      </c>
      <c r="J178" s="274">
        <v>1</v>
      </c>
      <c r="K178" s="320"/>
    </row>
    <row r="179" spans="2:11" s="1" customFormat="1" ht="15" customHeight="1">
      <c r="B179" s="297"/>
      <c r="C179" s="274" t="s">
        <v>53</v>
      </c>
      <c r="D179" s="274"/>
      <c r="E179" s="274"/>
      <c r="F179" s="295" t="s">
        <v>1940</v>
      </c>
      <c r="G179" s="274"/>
      <c r="H179" s="274" t="s">
        <v>2012</v>
      </c>
      <c r="I179" s="274" t="s">
        <v>1942</v>
      </c>
      <c r="J179" s="274">
        <v>20</v>
      </c>
      <c r="K179" s="320"/>
    </row>
    <row r="180" spans="2:11" s="1" customFormat="1" ht="15" customHeight="1">
      <c r="B180" s="297"/>
      <c r="C180" s="274" t="s">
        <v>54</v>
      </c>
      <c r="D180" s="274"/>
      <c r="E180" s="274"/>
      <c r="F180" s="295" t="s">
        <v>1940</v>
      </c>
      <c r="G180" s="274"/>
      <c r="H180" s="274" t="s">
        <v>2013</v>
      </c>
      <c r="I180" s="274" t="s">
        <v>1942</v>
      </c>
      <c r="J180" s="274">
        <v>255</v>
      </c>
      <c r="K180" s="320"/>
    </row>
    <row r="181" spans="2:11" s="1" customFormat="1" ht="15" customHeight="1">
      <c r="B181" s="297"/>
      <c r="C181" s="274" t="s">
        <v>139</v>
      </c>
      <c r="D181" s="274"/>
      <c r="E181" s="274"/>
      <c r="F181" s="295" t="s">
        <v>1940</v>
      </c>
      <c r="G181" s="274"/>
      <c r="H181" s="274" t="s">
        <v>1904</v>
      </c>
      <c r="I181" s="274" t="s">
        <v>1942</v>
      </c>
      <c r="J181" s="274">
        <v>10</v>
      </c>
      <c r="K181" s="320"/>
    </row>
    <row r="182" spans="2:11" s="1" customFormat="1" ht="15" customHeight="1">
      <c r="B182" s="297"/>
      <c r="C182" s="274" t="s">
        <v>140</v>
      </c>
      <c r="D182" s="274"/>
      <c r="E182" s="274"/>
      <c r="F182" s="295" t="s">
        <v>1940</v>
      </c>
      <c r="G182" s="274"/>
      <c r="H182" s="274" t="s">
        <v>2014</v>
      </c>
      <c r="I182" s="274" t="s">
        <v>1975</v>
      </c>
      <c r="J182" s="274"/>
      <c r="K182" s="320"/>
    </row>
    <row r="183" spans="2:11" s="1" customFormat="1" ht="15" customHeight="1">
      <c r="B183" s="297"/>
      <c r="C183" s="274" t="s">
        <v>2015</v>
      </c>
      <c r="D183" s="274"/>
      <c r="E183" s="274"/>
      <c r="F183" s="295" t="s">
        <v>1940</v>
      </c>
      <c r="G183" s="274"/>
      <c r="H183" s="274" t="s">
        <v>2016</v>
      </c>
      <c r="I183" s="274" t="s">
        <v>1975</v>
      </c>
      <c r="J183" s="274"/>
      <c r="K183" s="320"/>
    </row>
    <row r="184" spans="2:11" s="1" customFormat="1" ht="15" customHeight="1">
      <c r="B184" s="297"/>
      <c r="C184" s="274" t="s">
        <v>2004</v>
      </c>
      <c r="D184" s="274"/>
      <c r="E184" s="274"/>
      <c r="F184" s="295" t="s">
        <v>1940</v>
      </c>
      <c r="G184" s="274"/>
      <c r="H184" s="274" t="s">
        <v>2017</v>
      </c>
      <c r="I184" s="274" t="s">
        <v>1975</v>
      </c>
      <c r="J184" s="274"/>
      <c r="K184" s="320"/>
    </row>
    <row r="185" spans="2:11" s="1" customFormat="1" ht="15" customHeight="1">
      <c r="B185" s="297"/>
      <c r="C185" s="274" t="s">
        <v>142</v>
      </c>
      <c r="D185" s="274"/>
      <c r="E185" s="274"/>
      <c r="F185" s="295" t="s">
        <v>1946</v>
      </c>
      <c r="G185" s="274"/>
      <c r="H185" s="274" t="s">
        <v>2018</v>
      </c>
      <c r="I185" s="274" t="s">
        <v>1942</v>
      </c>
      <c r="J185" s="274">
        <v>50</v>
      </c>
      <c r="K185" s="320"/>
    </row>
    <row r="186" spans="2:11" s="1" customFormat="1" ht="15" customHeight="1">
      <c r="B186" s="297"/>
      <c r="C186" s="274" t="s">
        <v>2019</v>
      </c>
      <c r="D186" s="274"/>
      <c r="E186" s="274"/>
      <c r="F186" s="295" t="s">
        <v>1946</v>
      </c>
      <c r="G186" s="274"/>
      <c r="H186" s="274" t="s">
        <v>2020</v>
      </c>
      <c r="I186" s="274" t="s">
        <v>2021</v>
      </c>
      <c r="J186" s="274"/>
      <c r="K186" s="320"/>
    </row>
    <row r="187" spans="2:11" s="1" customFormat="1" ht="15" customHeight="1">
      <c r="B187" s="297"/>
      <c r="C187" s="274" t="s">
        <v>2022</v>
      </c>
      <c r="D187" s="274"/>
      <c r="E187" s="274"/>
      <c r="F187" s="295" t="s">
        <v>1946</v>
      </c>
      <c r="G187" s="274"/>
      <c r="H187" s="274" t="s">
        <v>2023</v>
      </c>
      <c r="I187" s="274" t="s">
        <v>2021</v>
      </c>
      <c r="J187" s="274"/>
      <c r="K187" s="320"/>
    </row>
    <row r="188" spans="2:11" s="1" customFormat="1" ht="15" customHeight="1">
      <c r="B188" s="297"/>
      <c r="C188" s="274" t="s">
        <v>2024</v>
      </c>
      <c r="D188" s="274"/>
      <c r="E188" s="274"/>
      <c r="F188" s="295" t="s">
        <v>1946</v>
      </c>
      <c r="G188" s="274"/>
      <c r="H188" s="274" t="s">
        <v>2025</v>
      </c>
      <c r="I188" s="274" t="s">
        <v>2021</v>
      </c>
      <c r="J188" s="274"/>
      <c r="K188" s="320"/>
    </row>
    <row r="189" spans="2:11" s="1" customFormat="1" ht="15" customHeight="1">
      <c r="B189" s="297"/>
      <c r="C189" s="333" t="s">
        <v>2026</v>
      </c>
      <c r="D189" s="274"/>
      <c r="E189" s="274"/>
      <c r="F189" s="295" t="s">
        <v>1946</v>
      </c>
      <c r="G189" s="274"/>
      <c r="H189" s="274" t="s">
        <v>2027</v>
      </c>
      <c r="I189" s="274" t="s">
        <v>2028</v>
      </c>
      <c r="J189" s="334" t="s">
        <v>2029</v>
      </c>
      <c r="K189" s="320"/>
    </row>
    <row r="190" spans="2:11" s="1" customFormat="1" ht="15" customHeight="1">
      <c r="B190" s="297"/>
      <c r="C190" s="333" t="s">
        <v>42</v>
      </c>
      <c r="D190" s="274"/>
      <c r="E190" s="274"/>
      <c r="F190" s="295" t="s">
        <v>1940</v>
      </c>
      <c r="G190" s="274"/>
      <c r="H190" s="271" t="s">
        <v>2030</v>
      </c>
      <c r="I190" s="274" t="s">
        <v>2031</v>
      </c>
      <c r="J190" s="274"/>
      <c r="K190" s="320"/>
    </row>
    <row r="191" spans="2:11" s="1" customFormat="1" ht="15" customHeight="1">
      <c r="B191" s="297"/>
      <c r="C191" s="333" t="s">
        <v>2032</v>
      </c>
      <c r="D191" s="274"/>
      <c r="E191" s="274"/>
      <c r="F191" s="295" t="s">
        <v>1940</v>
      </c>
      <c r="G191" s="274"/>
      <c r="H191" s="274" t="s">
        <v>2033</v>
      </c>
      <c r="I191" s="274" t="s">
        <v>1975</v>
      </c>
      <c r="J191" s="274"/>
      <c r="K191" s="320"/>
    </row>
    <row r="192" spans="2:11" s="1" customFormat="1" ht="15" customHeight="1">
      <c r="B192" s="297"/>
      <c r="C192" s="333" t="s">
        <v>2034</v>
      </c>
      <c r="D192" s="274"/>
      <c r="E192" s="274"/>
      <c r="F192" s="295" t="s">
        <v>1940</v>
      </c>
      <c r="G192" s="274"/>
      <c r="H192" s="274" t="s">
        <v>2035</v>
      </c>
      <c r="I192" s="274" t="s">
        <v>1975</v>
      </c>
      <c r="J192" s="274"/>
      <c r="K192" s="320"/>
    </row>
    <row r="193" spans="2:11" s="1" customFormat="1" ht="15" customHeight="1">
      <c r="B193" s="297"/>
      <c r="C193" s="333" t="s">
        <v>2036</v>
      </c>
      <c r="D193" s="274"/>
      <c r="E193" s="274"/>
      <c r="F193" s="295" t="s">
        <v>1946</v>
      </c>
      <c r="G193" s="274"/>
      <c r="H193" s="274" t="s">
        <v>2037</v>
      </c>
      <c r="I193" s="274" t="s">
        <v>1975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1">
      <c r="B199" s="266"/>
      <c r="C199" s="398" t="s">
        <v>2038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2039</v>
      </c>
      <c r="D200" s="336"/>
      <c r="E200" s="336"/>
      <c r="F200" s="336" t="s">
        <v>2040</v>
      </c>
      <c r="G200" s="337"/>
      <c r="H200" s="404" t="s">
        <v>2041</v>
      </c>
      <c r="I200" s="404"/>
      <c r="J200" s="404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2031</v>
      </c>
      <c r="D202" s="274"/>
      <c r="E202" s="274"/>
      <c r="F202" s="295" t="s">
        <v>43</v>
      </c>
      <c r="G202" s="274"/>
      <c r="H202" s="403" t="s">
        <v>2042</v>
      </c>
      <c r="I202" s="403"/>
      <c r="J202" s="403"/>
      <c r="K202" s="320"/>
    </row>
    <row r="203" spans="2:11" s="1" customFormat="1" ht="15" customHeight="1">
      <c r="B203" s="297"/>
      <c r="C203" s="274"/>
      <c r="D203" s="274"/>
      <c r="E203" s="274"/>
      <c r="F203" s="295" t="s">
        <v>44</v>
      </c>
      <c r="G203" s="274"/>
      <c r="H203" s="403" t="s">
        <v>2043</v>
      </c>
      <c r="I203" s="403"/>
      <c r="J203" s="403"/>
      <c r="K203" s="320"/>
    </row>
    <row r="204" spans="2:11" s="1" customFormat="1" ht="15" customHeight="1">
      <c r="B204" s="297"/>
      <c r="C204" s="274"/>
      <c r="D204" s="274"/>
      <c r="E204" s="274"/>
      <c r="F204" s="295" t="s">
        <v>47</v>
      </c>
      <c r="G204" s="274"/>
      <c r="H204" s="403" t="s">
        <v>2044</v>
      </c>
      <c r="I204" s="403"/>
      <c r="J204" s="403"/>
      <c r="K204" s="320"/>
    </row>
    <row r="205" spans="2:11" s="1" customFormat="1" ht="15" customHeight="1">
      <c r="B205" s="297"/>
      <c r="C205" s="274"/>
      <c r="D205" s="274"/>
      <c r="E205" s="274"/>
      <c r="F205" s="295" t="s">
        <v>45</v>
      </c>
      <c r="G205" s="274"/>
      <c r="H205" s="403" t="s">
        <v>2045</v>
      </c>
      <c r="I205" s="403"/>
      <c r="J205" s="403"/>
      <c r="K205" s="320"/>
    </row>
    <row r="206" spans="2:11" s="1" customFormat="1" ht="15" customHeight="1">
      <c r="B206" s="297"/>
      <c r="C206" s="274"/>
      <c r="D206" s="274"/>
      <c r="E206" s="274"/>
      <c r="F206" s="295" t="s">
        <v>46</v>
      </c>
      <c r="G206" s="274"/>
      <c r="H206" s="403" t="s">
        <v>2046</v>
      </c>
      <c r="I206" s="403"/>
      <c r="J206" s="403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1987</v>
      </c>
      <c r="D208" s="274"/>
      <c r="E208" s="274"/>
      <c r="F208" s="295" t="s">
        <v>78</v>
      </c>
      <c r="G208" s="274"/>
      <c r="H208" s="403" t="s">
        <v>2047</v>
      </c>
      <c r="I208" s="403"/>
      <c r="J208" s="403"/>
      <c r="K208" s="320"/>
    </row>
    <row r="209" spans="2:11" s="1" customFormat="1" ht="15" customHeight="1">
      <c r="B209" s="297"/>
      <c r="C209" s="274"/>
      <c r="D209" s="274"/>
      <c r="E209" s="274"/>
      <c r="F209" s="295" t="s">
        <v>1885</v>
      </c>
      <c r="G209" s="274"/>
      <c r="H209" s="403" t="s">
        <v>1886</v>
      </c>
      <c r="I209" s="403"/>
      <c r="J209" s="403"/>
      <c r="K209" s="320"/>
    </row>
    <row r="210" spans="2:11" s="1" customFormat="1" ht="15" customHeight="1">
      <c r="B210" s="297"/>
      <c r="C210" s="274"/>
      <c r="D210" s="274"/>
      <c r="E210" s="274"/>
      <c r="F210" s="295" t="s">
        <v>1883</v>
      </c>
      <c r="G210" s="274"/>
      <c r="H210" s="403" t="s">
        <v>2048</v>
      </c>
      <c r="I210" s="403"/>
      <c r="J210" s="403"/>
      <c r="K210" s="320"/>
    </row>
    <row r="211" spans="2:11" s="1" customFormat="1" ht="15" customHeight="1">
      <c r="B211" s="338"/>
      <c r="C211" s="274"/>
      <c r="D211" s="274"/>
      <c r="E211" s="274"/>
      <c r="F211" s="295" t="s">
        <v>1887</v>
      </c>
      <c r="G211" s="333"/>
      <c r="H211" s="402" t="s">
        <v>106</v>
      </c>
      <c r="I211" s="402"/>
      <c r="J211" s="402"/>
      <c r="K211" s="339"/>
    </row>
    <row r="212" spans="2:11" s="1" customFormat="1" ht="15" customHeight="1">
      <c r="B212" s="338"/>
      <c r="C212" s="274"/>
      <c r="D212" s="274"/>
      <c r="E212" s="274"/>
      <c r="F212" s="295" t="s">
        <v>1888</v>
      </c>
      <c r="G212" s="333"/>
      <c r="H212" s="402" t="s">
        <v>2049</v>
      </c>
      <c r="I212" s="402"/>
      <c r="J212" s="402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2011</v>
      </c>
      <c r="D214" s="274"/>
      <c r="E214" s="274"/>
      <c r="F214" s="295">
        <v>1</v>
      </c>
      <c r="G214" s="333"/>
      <c r="H214" s="402" t="s">
        <v>2050</v>
      </c>
      <c r="I214" s="402"/>
      <c r="J214" s="402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2" t="s">
        <v>2051</v>
      </c>
      <c r="I215" s="402"/>
      <c r="J215" s="402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2" t="s">
        <v>2052</v>
      </c>
      <c r="I216" s="402"/>
      <c r="J216" s="402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2" t="s">
        <v>2053</v>
      </c>
      <c r="I217" s="402"/>
      <c r="J217" s="402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21-SO041-01.1 - d.1.1 arc...</vt:lpstr>
      <vt:lpstr>21-SO041-01.2 - d.1.2 kon...</vt:lpstr>
      <vt:lpstr>21-SO041-02.1 - d.1.1 arc...</vt:lpstr>
      <vt:lpstr>21-SO041-02.2 - d.1.2 kon...</vt:lpstr>
      <vt:lpstr>21-SO041-03.1 - d.1.1 arc...</vt:lpstr>
      <vt:lpstr>21-SO041-04 - Vedlejší a ...</vt:lpstr>
      <vt:lpstr>Pokyny pro vyplnění</vt:lpstr>
      <vt:lpstr>'21-SO041-01.1 - d.1.1 arc...'!Názvy_tisku</vt:lpstr>
      <vt:lpstr>'21-SO041-01.2 - d.1.2 kon...'!Názvy_tisku</vt:lpstr>
      <vt:lpstr>'21-SO041-02.1 - d.1.1 arc...'!Názvy_tisku</vt:lpstr>
      <vt:lpstr>'21-SO041-02.2 - d.1.2 kon...'!Názvy_tisku</vt:lpstr>
      <vt:lpstr>'21-SO041-03.1 - d.1.1 arc...'!Názvy_tisku</vt:lpstr>
      <vt:lpstr>'21-SO041-04 - Vedlejší a ...'!Názvy_tisku</vt:lpstr>
      <vt:lpstr>'Rekapitulace stavby'!Názvy_tisku</vt:lpstr>
      <vt:lpstr>'21-SO041-01.1 - d.1.1 arc...'!Oblast_tisku</vt:lpstr>
      <vt:lpstr>'21-SO041-01.2 - d.1.2 kon...'!Oblast_tisku</vt:lpstr>
      <vt:lpstr>'21-SO041-02.1 - d.1.1 arc...'!Oblast_tisku</vt:lpstr>
      <vt:lpstr>'21-SO041-02.2 - d.1.2 kon...'!Oblast_tisku</vt:lpstr>
      <vt:lpstr>'21-SO041-03.1 - d.1.1 arc...'!Oblast_tisku</vt:lpstr>
      <vt:lpstr>'21-SO041-04 - Vedlejší a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Gren Vojtech</cp:lastModifiedBy>
  <dcterms:created xsi:type="dcterms:W3CDTF">2022-08-15T08:42:40Z</dcterms:created>
  <dcterms:modified xsi:type="dcterms:W3CDTF">2022-08-15T12:32:03Z</dcterms:modified>
</cp:coreProperties>
</file>