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Vytápění" sheetId="2" r:id="rId2"/>
    <sheet name="02 - Zdravotně technické ..." sheetId="3" r:id="rId3"/>
    <sheet name="03 - MaR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'01 - Vytápění'!$C$85:$K$179</definedName>
    <definedName name="_xlnm.Print_Area" localSheetId="1">'01 - Vytápění'!$C$4:$J$39,'01 - Vytápění'!$C$45:$J$67,'01 - Vytápění'!$C$73:$K$179</definedName>
    <definedName name="_xlnm._FilterDatabase" localSheetId="2" hidden="1">'02 - Zdravotně technické ...'!$C$83:$K$138</definedName>
    <definedName name="_xlnm.Print_Area" localSheetId="2">'02 - Zdravotně technické ...'!$C$4:$J$39,'02 - Zdravotně technické ...'!$C$45:$J$65,'02 - Zdravotně technické ...'!$C$71:$K$138</definedName>
    <definedName name="_xlnm._FilterDatabase" localSheetId="3" hidden="1">'03 - MaR'!$C$81:$K$87</definedName>
    <definedName name="_xlnm.Print_Area" localSheetId="3">'03 - MaR'!$C$4:$J$39,'03 - MaR'!$C$45:$J$63,'03 - MaR'!$C$69:$K$87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Vytápění'!$85:$85</definedName>
    <definedName name="_xlnm.Print_Titles" localSheetId="2">'02 - Zdravotně technické ...'!$83:$83</definedName>
    <definedName name="_xlnm.Print_Titles" localSheetId="3">'03 - MaR'!$81:$81</definedName>
  </definedNames>
  <calcPr fullCalcOnLoad="1"/>
</workbook>
</file>

<file path=xl/sharedStrings.xml><?xml version="1.0" encoding="utf-8"?>
<sst xmlns="http://schemas.openxmlformats.org/spreadsheetml/2006/main" count="2624" uniqueCount="654">
  <si>
    <t>Export Komplet</t>
  </si>
  <si>
    <t>VZ</t>
  </si>
  <si>
    <t>2.0</t>
  </si>
  <si>
    <t>ZAMOK</t>
  </si>
  <si>
    <t>False</t>
  </si>
  <si>
    <t>{5783d886-7e4d-4b28-b7e4-896280fb5958}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</si>
  <si>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</si>
  <si>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</si>
  <si>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</si>
  <si>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</si>
  <si>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</si>
  <si>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</si>
  <si>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</si>
  <si>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</si>
  <si>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A226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</si>
  <si>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</si>
  <si>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</si>
  <si>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19.10.2023-AKTUALNI-_VÝMĚNA_PLYNOVÉHO_KOTLE_PRO_FF_UP_V_OLOMOUCI_OBJEKT_KŘIŽKOVSKÉHO_14,_OLOMOUC</t>
  </si>
  <si>
    <t>KSO:</t>
  </si>
  <si>
    <t/>
  </si>
  <si>
    <t>CC-CZ:</t>
  </si>
  <si>
    <t>Místo:</t>
  </si>
  <si>
    <t>Olomouc</t>
  </si>
  <si>
    <t>Datum:</t>
  </si>
  <si>
    <t>19. 10. 2023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</si>
  <si>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</si>
  <si>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</si>
  <si>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</si>
  <si>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</si>
  <si>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</si>
  <si>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</si>
  <si>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</si>
  <si>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 Petr Machalec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</si>
  <si>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</si>
  <si>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</si>
  <si>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</si>
  <si>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</si>
  <si>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</si>
  <si>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</si>
  <si>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</si>
  <si>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</si>
  <si>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</si>
  <si>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</si>
  <si>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</si>
  <si>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</si>
  <si>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</si>
  <si>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</si>
  <si>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</si>
  <si>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</si>
  <si>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</si>
  <si>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</si>
  <si>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</si>
  <si>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</si>
  <si>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</si>
  <si>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</si>
  <si>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</si>
  <si>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</si>
  <si>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</si>
  <si>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</si>
  <si>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</si>
  <si>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</si>
  <si>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</si>
  <si>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</si>
  <si>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</si>
  <si>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</si>
  <si>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</si>
  <si>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</si>
  <si>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</si>
  <si>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</si>
  <si>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</si>
  <si>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</si>
  <si>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</si>
  <si>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</si>
  <si>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</si>
  <si>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</si>
  <si>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</si>
  <si>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</si>
  <si>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Vytápění</t>
  </si>
  <si>
    <t>STA</t>
  </si>
  <si>
    <t>1</t>
  </si>
  <si>
    <t>{49af928e-c841-4d70-a50d-2fa325cae03f}</t>
  </si>
  <si>
    <t>2</t>
  </si>
  <si>
    <t>02</t>
  </si>
  <si>
    <t>Zdravotně technické ...</t>
  </si>
  <si>
    <t>{d92815da-ce26-46d3-8052-1a386ba8bebf}</t>
  </si>
  <si>
    <t>03</t>
  </si>
  <si>
    <t>MaR</t>
  </si>
  <si>
    <t>{2bf1b202-8764-4391-b868-c86f65cf5abb}</t>
  </si>
  <si>
    <t>KRYCÍ LIST SOUPISU PRACÍ</t>
  </si>
  <si>
    <t>Objekt:</t>
  </si>
  <si>
    <t>01 - Vytápění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</si>
  <si>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</si>
  <si>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</si>
  <si>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</si>
  <si>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</si>
  <si>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</si>
  <si>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713 - Izolace tepelné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</si>
  <si>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</si>
  <si>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</si>
  <si>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</si>
  <si>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783 - Dokončovací práce - nátěry</t>
  </si>
  <si>
    <t xml:space="preserve">    707 - Dokumenty pro skutečné provedení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</si>
  <si>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</si>
  <si>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</si>
  <si>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</si>
  <si>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</si>
  <si>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</si>
  <si>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</si>
  <si>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</si>
  <si>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</si>
  <si>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</si>
  <si>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</si>
  <si>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</si>
  <si>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</si>
  <si>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</si>
  <si>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</si>
  <si>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</si>
  <si>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</si>
  <si>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713</t>
  </si>
  <si>
    <t>Izolace tepelné</t>
  </si>
  <si>
    <t>K</t>
  </si>
  <si>
    <t>713410831</t>
  </si>
  <si>
    <t>Odstranění izolace tepelné potrubí pásy nebo rohožemi s AL fólií staženými drátem tl do 50 mm</t>
  </si>
  <si>
    <t>m</t>
  </si>
  <si>
    <t>CS ÚRS 2023 02</t>
  </si>
  <si>
    <t>16</t>
  </si>
  <si>
    <t>Online PSC</t>
  </si>
  <si>
    <t>https://podminky.urs.cz/item/CS_URS_2023_02/713410831</t>
  </si>
  <si>
    <t>R-713-0</t>
  </si>
  <si>
    <t>Přemístění vnitrostaveništní demontovaných hmot izolace v objektech výšky do 6 m</t>
  </si>
  <si>
    <t>t</t>
  </si>
  <si>
    <t>vlastní</t>
  </si>
  <si>
    <t>4</t>
  </si>
  <si>
    <t>3</t>
  </si>
  <si>
    <t>M</t>
  </si>
  <si>
    <t>63154575</t>
  </si>
  <si>
    <t>pouzdro izolační potrubní z minerální vlny s Al fólií max. 250/100°C 60/40mm</t>
  </si>
  <si>
    <t>32</t>
  </si>
  <si>
    <t>6</t>
  </si>
  <si>
    <t>R-713-01</t>
  </si>
  <si>
    <t>pouzdro izolační potrubní z minerální vlny s Al fólií max. 250/100°C 169/30mm</t>
  </si>
  <si>
    <t>8</t>
  </si>
  <si>
    <t>5</t>
  </si>
  <si>
    <t>713463212</t>
  </si>
  <si>
    <t>Montáž izolace tepelné potrubí potrubními pouzdry s Al fólií staženými Al páskou 1x D přes 50 do 100 mm</t>
  </si>
  <si>
    <t>10</t>
  </si>
  <si>
    <t>https://podminky.urs.cz/item/CS_URS_2023_02/713463212</t>
  </si>
  <si>
    <t>713463213</t>
  </si>
  <si>
    <t>Montáž izolace tepelné potrubí potrubními pouzdry s Al fólií staženými Al páskou 1x D přes 100 do 150 mm</t>
  </si>
  <si>
    <t>12</t>
  </si>
  <si>
    <t>https://podminky.urs.cz/item/CS_URS_2023_02/713463213</t>
  </si>
  <si>
    <t>7</t>
  </si>
  <si>
    <t>R-713-02</t>
  </si>
  <si>
    <t>Montážní a spojovací materiál</t>
  </si>
  <si>
    <t>soubor</t>
  </si>
  <si>
    <t>14</t>
  </si>
  <si>
    <t>R-713-03</t>
  </si>
  <si>
    <t>Zaizolování stávajícího komínu minerální vlnou tl. 60mm 1m2 vč. oplechování</t>
  </si>
  <si>
    <t>9</t>
  </si>
  <si>
    <t>R-713-04</t>
  </si>
  <si>
    <t>Montáž izolace + oplechování odkouření</t>
  </si>
  <si>
    <t>hod</t>
  </si>
  <si>
    <t>18</t>
  </si>
  <si>
    <t>R-713-05</t>
  </si>
  <si>
    <t>Přesun hmot tonážní pro izolace tepelné v objektech v do 6 m</t>
  </si>
  <si>
    <t>20</t>
  </si>
  <si>
    <t>https://podminky.urs.cz/item/CS_URS_2023_02/R-713-05</t>
  </si>
  <si>
    <t>732</t>
  </si>
  <si>
    <t>Ústřední vytápění - strojovny</t>
  </si>
  <si>
    <t>11</t>
  </si>
  <si>
    <t>732420812.</t>
  </si>
  <si>
    <t>Demontáž čerpadla oběhového spirálního DN 32</t>
  </si>
  <si>
    <t>kus</t>
  </si>
  <si>
    <t>CS ÚRS 2023 01</t>
  </si>
  <si>
    <t>22</t>
  </si>
  <si>
    <t>https://podminky.urs.cz/item/CS_URS_2023_01/732420812.</t>
  </si>
  <si>
    <t>R-732-01</t>
  </si>
  <si>
    <t>Demontáž stacionárního kote o výkonu Q=130kW</t>
  </si>
  <si>
    <t>24</t>
  </si>
  <si>
    <t>13</t>
  </si>
  <si>
    <t>R-732-02</t>
  </si>
  <si>
    <t>Přemístění demontovaných strojoven umístěných ve výšce nebo hloubce objektu do 6 m</t>
  </si>
  <si>
    <t>26</t>
  </si>
  <si>
    <t>R-732-03</t>
  </si>
  <si>
    <t>Demontáž odkouření</t>
  </si>
  <si>
    <t>28</t>
  </si>
  <si>
    <t>R-732-04</t>
  </si>
  <si>
    <t>Likvidace odpadu</t>
  </si>
  <si>
    <t>30</t>
  </si>
  <si>
    <t>R-731-05</t>
  </si>
  <si>
    <t>Vložka nerez DN150, 12m účinná výška</t>
  </si>
  <si>
    <t>P</t>
  </si>
  <si>
    <t>Poznámka k položce:
Poznámka k položce: Poznámka k položce: 1x Pateční koleno 85° EW/150 11x Rovný díl 950mm EW/150 2x Rovný díl 450mm EW/150 2x Rovný díl 200mm EW/150 1x Rozeta a manž. proti zatékání EW/150 15x Těsnění EPDM  /150 1x Spona EW/150 6x Distanční objímka EW/150</t>
  </si>
  <si>
    <t>17</t>
  </si>
  <si>
    <t>R-731-06</t>
  </si>
  <si>
    <t>Plošina pro montáž komínu</t>
  </si>
  <si>
    <t>34</t>
  </si>
  <si>
    <t>R-731-07</t>
  </si>
  <si>
    <t>Elektronicky regulované oběhové čerpadlo DN32, H=3,8m, Q=5,8m3/h, 1x230V, 50Hz, P=151W, In=1,22A</t>
  </si>
  <si>
    <t>36</t>
  </si>
  <si>
    <t>19</t>
  </si>
  <si>
    <t>R-731-08</t>
  </si>
  <si>
    <t>Kondenzační kotel o výkonu Q= 129 kW</t>
  </si>
  <si>
    <t>38</t>
  </si>
  <si>
    <t>Poznámka k položce:
Poznámka k položce: Poznámka k položce: - Připojovací tlak plynu: 20 až 360* mbar - Roční provozní účinnost až 108,4 % - Nízký obsah emisí ve spalinách: NOx &lt; 62 mg/kWh a CO &lt; 19 mg/kWh - Malá podlahová plocha (0,54 m2) - Článkový tepelný výměník ze slitiny Al/Si/Mg - Nerezový hořák s úplným předsměšováním, modulace výkonu od 18 do 100% - Ovládací panel  umožňuje: - regulaci podle venkovní teploty - řízení až 8 kotlů v kaskádě pomocí vestavěného kaskádového řadiče - řízení až 3 volně konfigurovatelných topných okruhů a komfortní přípravu TV</t>
  </si>
  <si>
    <t>R-731-09</t>
  </si>
  <si>
    <t>Neutralizační box (včetně náplně) - do 350 kW</t>
  </si>
  <si>
    <t>40</t>
  </si>
  <si>
    <t>R-731-10</t>
  </si>
  <si>
    <t>Hlídač tlaku plynu 5-6</t>
  </si>
  <si>
    <t>42</t>
  </si>
  <si>
    <t>R-731-11</t>
  </si>
  <si>
    <t>Nasávání vzduchu DN160, 5,5m horizontální</t>
  </si>
  <si>
    <t>44</t>
  </si>
  <si>
    <t>Poznámka k položce:
Poznámka k položce: Poznámka k položce: 1x Kotlová redukce centrická; černá; DN150*/160 1x Trubka s hrdlem; 2m; černá; DN160 1x Koleno 87°; černá; DN160 1x  Trubka s hrdlem; 1m; černá; DN160 1x Koleno 45°; černá; DN160 3x  Trubka s hrdlem; 2m; černá; DN160 4x Objímka M8/10; DN160</t>
  </si>
  <si>
    <t>23</t>
  </si>
  <si>
    <t>R-731-12</t>
  </si>
  <si>
    <t>Kouřovod nerez DN150</t>
  </si>
  <si>
    <t>46</t>
  </si>
  <si>
    <t>Poznámka k položce:
Poznámka k položce: Poznámka k položce: 1x Měřící díl DN150 1x Rovný díl 950mm DN150 1x Rovný díl 200mm DN150 1x Revizní koleno 85°  DN150 1x Rovný díl 200mm DN150 1x Koleno 45° DN150 1x Rovný díl 950mm DN150 1x Revizní rovný díl DN150 1x Rovný díl 200mm DN150  2x Stěnová objímka (odstup 50mm) 25/150 9x Spona DN150 9x Těsnění EPDM  /150 1x Těsnění U pro revizní koleno 85° DN150 1x Těsnění U pro revizní rovný díl DN150</t>
  </si>
  <si>
    <t>R-731-13</t>
  </si>
  <si>
    <t>Montáž kouřovodu, vložky, nasávání vzduchu</t>
  </si>
  <si>
    <t>48</t>
  </si>
  <si>
    <t>25</t>
  </si>
  <si>
    <t>R-731-14</t>
  </si>
  <si>
    <t>Doprava na stavbu kouřovodu, vložky, nasávání vzduchu</t>
  </si>
  <si>
    <t>50</t>
  </si>
  <si>
    <t>R-731-15</t>
  </si>
  <si>
    <t>Revize spalinové cesty</t>
  </si>
  <si>
    <t>52</t>
  </si>
  <si>
    <t>27</t>
  </si>
  <si>
    <t>R-731-16</t>
  </si>
  <si>
    <t>Úprava a zaslepení stávajícího odkouření prům. 200mm</t>
  </si>
  <si>
    <t>54</t>
  </si>
  <si>
    <t>R-731-17</t>
  </si>
  <si>
    <t>Uvedení kotle do provozu</t>
  </si>
  <si>
    <t>56</t>
  </si>
  <si>
    <t>29</t>
  </si>
  <si>
    <t>R-731-18</t>
  </si>
  <si>
    <t>Vytvoření prostupu ve stávající stěnové mřížce prům.250mm vč. úpravy lamel</t>
  </si>
  <si>
    <t>58</t>
  </si>
  <si>
    <t>732429215</t>
  </si>
  <si>
    <t>Montáž čerpadla oběhového mokroběžného závitového DN 32</t>
  </si>
  <si>
    <t>60</t>
  </si>
  <si>
    <t>https://podminky.urs.cz/item/CS_URS_2023_02/732429215</t>
  </si>
  <si>
    <t>31</t>
  </si>
  <si>
    <t>R-732-19</t>
  </si>
  <si>
    <t>Montáž kotle vč. příslušenství</t>
  </si>
  <si>
    <t>62</t>
  </si>
  <si>
    <t>R-732-20</t>
  </si>
  <si>
    <t>Provozní řád kotelny</t>
  </si>
  <si>
    <t>64</t>
  </si>
  <si>
    <t>33</t>
  </si>
  <si>
    <t>998732101</t>
  </si>
  <si>
    <t>Přesun hmot tonážní pro strojovny v objektech v do 6 m</t>
  </si>
  <si>
    <t>66</t>
  </si>
  <si>
    <t>https://podminky.urs.cz/item/CS_URS_2023_02/998732101</t>
  </si>
  <si>
    <t>733</t>
  </si>
  <si>
    <t>Ústřední vytápění - rozvodné potrubí</t>
  </si>
  <si>
    <t>733120819</t>
  </si>
  <si>
    <t>Demontáž potrubí ocelového hladkého D přes 38 do 60,3</t>
  </si>
  <si>
    <t>68</t>
  </si>
  <si>
    <t>https://podminky.urs.cz/item/CS_URS_2023_02/733120819</t>
  </si>
  <si>
    <t>35</t>
  </si>
  <si>
    <t>733890803</t>
  </si>
  <si>
    <t>Vnitrostaveništní přemístění vybouraných (demontovaných) hmot rozvodů potrubí vodorovně do 100 m v objektech výšky do 6 m</t>
  </si>
  <si>
    <t>70</t>
  </si>
  <si>
    <t>733121158</t>
  </si>
  <si>
    <t>Potrubí ocelové hladké bezešvé středotlaké spojované svařováním D 57x3,2</t>
  </si>
  <si>
    <t>72</t>
  </si>
  <si>
    <t>https://podminky.urs.cz/item/CS_URS_2023_02/733121158</t>
  </si>
  <si>
    <t>37</t>
  </si>
  <si>
    <t>733190219</t>
  </si>
  <si>
    <t>Zkouška těsnosti potrubí ocelové hladké D přes 51x2,6 do 60,3x2,9</t>
  </si>
  <si>
    <t>74</t>
  </si>
  <si>
    <t>https://podminky.urs.cz/item/CS_URS_2023_02/733190219</t>
  </si>
  <si>
    <t>R-733-01</t>
  </si>
  <si>
    <t>Napojení na stávající potrubí DN 50</t>
  </si>
  <si>
    <t>76</t>
  </si>
  <si>
    <t>39</t>
  </si>
  <si>
    <t>R-733-02</t>
  </si>
  <si>
    <t>Vypuštění otopné soustavy</t>
  </si>
  <si>
    <t>78</t>
  </si>
  <si>
    <t>R-733-03</t>
  </si>
  <si>
    <t>Napuštění otopné soustavy</t>
  </si>
  <si>
    <t>80</t>
  </si>
  <si>
    <t>41</t>
  </si>
  <si>
    <t>R-733-04</t>
  </si>
  <si>
    <t>Proplach systému - dvojnásobný</t>
  </si>
  <si>
    <t>82</t>
  </si>
  <si>
    <t>R-733-05</t>
  </si>
  <si>
    <t>Topná zkouška</t>
  </si>
  <si>
    <t>84</t>
  </si>
  <si>
    <t>43</t>
  </si>
  <si>
    <t>R-733-06</t>
  </si>
  <si>
    <t>Odvzdušnění systému</t>
  </si>
  <si>
    <t>86</t>
  </si>
  <si>
    <t>R-733-07</t>
  </si>
  <si>
    <t>Revizní kniha kotle</t>
  </si>
  <si>
    <t>88</t>
  </si>
  <si>
    <t>45</t>
  </si>
  <si>
    <t>998733101</t>
  </si>
  <si>
    <t>Přesun hmot pro rozvody potrubí stanovený z hmotnosti přesunovaného materiálu vodorovná dopravní vzdálenost do 50 m v objektech výšky do 6 m</t>
  </si>
  <si>
    <t>90</t>
  </si>
  <si>
    <t>734</t>
  </si>
  <si>
    <t>Ústřední vytápění - armatury</t>
  </si>
  <si>
    <t>734200823</t>
  </si>
  <si>
    <t>Demontáž armatury závitové se dvěma závity přes G 1 přes G 1 do G 6/4</t>
  </si>
  <si>
    <t>92</t>
  </si>
  <si>
    <t>https://podminky.urs.cz/item/CS_URS_2023_02/734200823</t>
  </si>
  <si>
    <t>47</t>
  </si>
  <si>
    <t>734200824</t>
  </si>
  <si>
    <t>Demontáž armatury závitové se dvěma závitypřes G 6/4 do G 2</t>
  </si>
  <si>
    <t>94</t>
  </si>
  <si>
    <t>https://podminky.urs.cz/item/CS_URS_2023_02/734200824</t>
  </si>
  <si>
    <t>R-734-0</t>
  </si>
  <si>
    <t>Přemístění demontovaných armatur vodorovně do 100 m v objektech výšky do 6 m</t>
  </si>
  <si>
    <t>96</t>
  </si>
  <si>
    <t>49</t>
  </si>
  <si>
    <t>734251212</t>
  </si>
  <si>
    <t>Ventil závitový pojistný rohový G 3/4 provozní tlak od 2,5 do 6 barů</t>
  </si>
  <si>
    <t>98</t>
  </si>
  <si>
    <t>https://podminky.urs.cz/item/CS_URS_2023_02/734251212</t>
  </si>
  <si>
    <t>734292714</t>
  </si>
  <si>
    <t>Kohout kulový přímý G 3/4 PN 42 do 185°C vnitřní závit</t>
  </si>
  <si>
    <t>100</t>
  </si>
  <si>
    <t>https://podminky.urs.cz/item/CS_URS_2023_02/734292714</t>
  </si>
  <si>
    <t>51</t>
  </si>
  <si>
    <t>734292718</t>
  </si>
  <si>
    <t>Kohout kulový přímý G 2 PN 42 do 185°C vnitřní závit</t>
  </si>
  <si>
    <t>102</t>
  </si>
  <si>
    <t>https://podminky.urs.cz/item/CS_URS_2023_02/734292718</t>
  </si>
  <si>
    <t>734411117</t>
  </si>
  <si>
    <t>Teploměr technický s pevným stonkem a jímkou zadní připojení průměr 80 mm délky 100 mm</t>
  </si>
  <si>
    <t>104</t>
  </si>
  <si>
    <t>https://podminky.urs.cz/item/CS_URS_2023_02/734411117</t>
  </si>
  <si>
    <t>53</t>
  </si>
  <si>
    <t>734421102</t>
  </si>
  <si>
    <t>Tlakoměr s pevným stonkem a zpětnou klapkou tlak 0-16 bar průměr 63 mm spodní připojení</t>
  </si>
  <si>
    <t>106</t>
  </si>
  <si>
    <t>https://podminky.urs.cz/item/CS_URS_2023_02/734421102</t>
  </si>
  <si>
    <t>734494214</t>
  </si>
  <si>
    <t>Návarek s trubkovým závitem G 3/4</t>
  </si>
  <si>
    <t>108</t>
  </si>
  <si>
    <t>https://podminky.urs.cz/item/CS_URS_2023_02/734494214</t>
  </si>
  <si>
    <t>Poznámka k položce:
Poznámka k položce: Poznámka k položce: cena uvedena vč. montáže</t>
  </si>
  <si>
    <t>55</t>
  </si>
  <si>
    <t>R-734-01</t>
  </si>
  <si>
    <t>Magnetický odkalovač DN50, Q= 7,5 m3/h vč. tepelné izolace</t>
  </si>
  <si>
    <t>110</t>
  </si>
  <si>
    <t>734209118</t>
  </si>
  <si>
    <t>Montáž armatury závitové s dvěma závity G 2</t>
  </si>
  <si>
    <t>112</t>
  </si>
  <si>
    <t>https://podminky.urs.cz/item/CS_URS_2023_02/734209118</t>
  </si>
  <si>
    <t>57</t>
  </si>
  <si>
    <t>998734101</t>
  </si>
  <si>
    <t>Přesun hmot tonážní pro armatury v objektech v do 6 m</t>
  </si>
  <si>
    <t>114</t>
  </si>
  <si>
    <t>https://podminky.urs.cz/item/CS_URS_2023_02/998734101</t>
  </si>
  <si>
    <t>783</t>
  </si>
  <si>
    <t>Dokončovací práce - nátěry</t>
  </si>
  <si>
    <t>783614651</t>
  </si>
  <si>
    <t>Základní antikorozní jednonásobný syntetický potrubí DN do 50 mm</t>
  </si>
  <si>
    <t>116</t>
  </si>
  <si>
    <t>https://podminky.urs.cz/item/CS_URS_2023_02/783614651</t>
  </si>
  <si>
    <t>Poznámka k položce:
Poznámka k položce: Poznámka k položce: 2x základní nátěr ( 1 náter = 12m)</t>
  </si>
  <si>
    <t>707</t>
  </si>
  <si>
    <t>Dokumenty pro skutečné provedení</t>
  </si>
  <si>
    <t>59</t>
  </si>
  <si>
    <t>R-707-02</t>
  </si>
  <si>
    <t>Projekt skutečného provedení</t>
  </si>
  <si>
    <t>118</t>
  </si>
  <si>
    <t>02 - Zdravotně technické ...</t>
  </si>
  <si>
    <t xml:space="preserve">    721 - Zdravotechnika - vnitřní kanalizace</t>
  </si>
  <si>
    <t xml:space="preserve">    723 - Zdravotechnika - vnitřní plynovod</t>
  </si>
  <si>
    <t>721</t>
  </si>
  <si>
    <t>Zdravotechnika - vnitřní kanalizace</t>
  </si>
  <si>
    <t>721174042</t>
  </si>
  <si>
    <t>Potrubí kanalizační z PP připojovací DN 40</t>
  </si>
  <si>
    <t>https://podminky.urs.cz/item/CS_URS_2023_02/721174042</t>
  </si>
  <si>
    <t>721290111</t>
  </si>
  <si>
    <t>Zkouška těsnosti potrubí kanalizace vodou DN do 125</t>
  </si>
  <si>
    <t>https://podminky.urs.cz/item/CS_URS_2023_02/721290111</t>
  </si>
  <si>
    <t>R-721-01</t>
  </si>
  <si>
    <t>Vysazení odbočky HT40 na stávajícím potrubí</t>
  </si>
  <si>
    <t>R-721-02</t>
  </si>
  <si>
    <t>Zápachová uzávěrka s kuličkou DN 40</t>
  </si>
  <si>
    <t>721229111</t>
  </si>
  <si>
    <t>Zápachové uzávěrky montáž zápachových uzávěrek ostatních typů do DN 50</t>
  </si>
  <si>
    <t>https://podminky.urs.cz/item/CS_URS_2023_01/721229111</t>
  </si>
  <si>
    <t>998721101</t>
  </si>
  <si>
    <t>Přesun hmot tonážní pro vnitřní kanalizace v objektech v do 6 m</t>
  </si>
  <si>
    <t>https://podminky.urs.cz/item/CS_URS_2023_02/998721101</t>
  </si>
  <si>
    <t>723</t>
  </si>
  <si>
    <t>Zdravotechnika - vnitřní plynovod</t>
  </si>
  <si>
    <t>722220861</t>
  </si>
  <si>
    <t>Demontáž armatur závitových se dvěma závity do G 3/4</t>
  </si>
  <si>
    <t>722220862</t>
  </si>
  <si>
    <t>Demontáž armatur závitových se dvěma závity G přes 3/4 do 5/4</t>
  </si>
  <si>
    <t>https://podminky.urs.cz/item/CS_URS_2023_02/722220862</t>
  </si>
  <si>
    <t>723150803</t>
  </si>
  <si>
    <t>Demontáž potrubí ocelové hladké svařované D přes 44,5 do 76</t>
  </si>
  <si>
    <t>https://podminky.urs.cz/item/CS_URS_2023_02/723150803</t>
  </si>
  <si>
    <t>R-723-01</t>
  </si>
  <si>
    <t>Vnitrostaveništní přemístění vybouraných (demontovaných) hmot vnitřní vodovod vodorovně do 100 m v objektech výšky do 6 m</t>
  </si>
  <si>
    <t>R-723-02</t>
  </si>
  <si>
    <t>Potrubí ocelové hladké černé bezešvé spojované svařováním tvářené za tepla D 22x2,6 mm</t>
  </si>
  <si>
    <t>723150305</t>
  </si>
  <si>
    <t>Potrubí ocelové hladké černé bezešvé spojované svařováním tvářené za tepla D 38x2,6 mm</t>
  </si>
  <si>
    <t>https://podminky.urs.cz/item/CS_URS_2023_02/723150305</t>
  </si>
  <si>
    <t>723150306</t>
  </si>
  <si>
    <t>Potrubí ocelové hladké černé bezešvé spojované svařováním tvářené za tepla D 44,5x3,2 mm</t>
  </si>
  <si>
    <t>https://podminky.urs.cz/item/CS_URS_2023_02/723150306</t>
  </si>
  <si>
    <t>R-723-03</t>
  </si>
  <si>
    <t>Tlaková zkouška plynového potrubí</t>
  </si>
  <si>
    <t>R-723-04</t>
  </si>
  <si>
    <t>Napojení na stávající potrubí DN 15</t>
  </si>
  <si>
    <t>R-723-05</t>
  </si>
  <si>
    <t>R-723-06</t>
  </si>
  <si>
    <t>Nová konzola pro potrubí DN 100</t>
  </si>
  <si>
    <t>R-723-07</t>
  </si>
  <si>
    <t>Nová konzola pro potrubí DN 20</t>
  </si>
  <si>
    <t>723231165</t>
  </si>
  <si>
    <t>Armatury se dvěma závity kohouty kulové PN 42 do 185°C plnoprůtokové vnitřní závit těžká řada G 1 1/4"</t>
  </si>
  <si>
    <t>https://podminky.urs.cz/item/CS_URS_2023_01/723231165</t>
  </si>
  <si>
    <t>723231162</t>
  </si>
  <si>
    <t>Armatury se dvěma závity kohouty kulové PN 42 do 185°C plnoprůtokové vnitřní závit těžká řada G 1/2"</t>
  </si>
  <si>
    <t>R-723-08</t>
  </si>
  <si>
    <t>Kulový kohout DN 15 zkušební (hadicový)</t>
  </si>
  <si>
    <t>R-723-09.</t>
  </si>
  <si>
    <t>Filtr závitový DN 32</t>
  </si>
  <si>
    <t>R-723-10.</t>
  </si>
  <si>
    <t>Filtr DN 80 přírubový vč protipřírub (2ks)</t>
  </si>
  <si>
    <t>R-723-11</t>
  </si>
  <si>
    <t>Elektromagnetický ventil přírubový EVPE DN 65 (230V) bez proudu uzavřen vč. protipřírub</t>
  </si>
  <si>
    <t>723239101</t>
  </si>
  <si>
    <t>Montáž armatur plynovodních se dvěma závity G 1/2" ostatní typ</t>
  </si>
  <si>
    <t>https://podminky.urs.cz/item/CS_URS_2023_02/723239101</t>
  </si>
  <si>
    <t>723239104</t>
  </si>
  <si>
    <t>Montáž armatur plynovodních se dvěma závity G 1 1/4" ostatní typ</t>
  </si>
  <si>
    <t>https://podminky.urs.cz/item/CS_URS_2023_02/723239104</t>
  </si>
  <si>
    <t>R-723-12</t>
  </si>
  <si>
    <t>Montáž armatur plynovodních přírubových DN 65</t>
  </si>
  <si>
    <t>R-723-13</t>
  </si>
  <si>
    <t>Montáž armatur plynovodních přírubových DN 80</t>
  </si>
  <si>
    <t>R-723-14</t>
  </si>
  <si>
    <t>Vsazení přírubové armatury do stávajícího potrubí DN 80</t>
  </si>
  <si>
    <t>R-723-15</t>
  </si>
  <si>
    <t>Vypuštění + odvzdušnění plynovodu</t>
  </si>
  <si>
    <t>R-723-16</t>
  </si>
  <si>
    <t>Napuštění + odvzdušnění plynovodu</t>
  </si>
  <si>
    <t>R-723-17</t>
  </si>
  <si>
    <t>Revize plynu</t>
  </si>
  <si>
    <t>998723101</t>
  </si>
  <si>
    <t>Přesun hmot pro vnitřní plynovod stanovený z hmotnosti přesunovaného materiálu vodorovná dopravní vzdálenost do 50 m v objektech výšky do 6 m</t>
  </si>
  <si>
    <t>783614551</t>
  </si>
  <si>
    <t>Základní jednonásobný syntetický nátěr potrubí DN do 50 mm</t>
  </si>
  <si>
    <t>https://podminky.urs.cz/item/CS_URS_2023_02/783614551</t>
  </si>
  <si>
    <t>783617611</t>
  </si>
  <si>
    <t>Krycí dvojnásobný syntetický nátěr potrubí DN do 50 mm</t>
  </si>
  <si>
    <t>https://podminky.urs.cz/item/CS_URS_2023_02/783617611</t>
  </si>
  <si>
    <t>R-707-01</t>
  </si>
  <si>
    <t>03 - MaR</t>
  </si>
  <si>
    <t xml:space="preserve">    731 - Měření a regulace</t>
  </si>
  <si>
    <t>731</t>
  </si>
  <si>
    <t>Měření a regulace</t>
  </si>
  <si>
    <t>R-X01</t>
  </si>
  <si>
    <t>Úprava stávajícího rozvaděče MaR vč. úpravy SW DDC regulátoru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</si>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</sst>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2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13410831" TargetMode="External" /><Relationship Id="rId2" Type="http://schemas.openxmlformats.org/officeDocument/2006/relationships/hyperlink" Target="https://podminky.urs.cz/item/CS_URS_2023_02/713463212" TargetMode="External" /><Relationship Id="rId3" Type="http://schemas.openxmlformats.org/officeDocument/2006/relationships/hyperlink" Target="https://podminky.urs.cz/item/CS_URS_2023_02/713463213" TargetMode="External" /><Relationship Id="rId4" Type="http://schemas.openxmlformats.org/officeDocument/2006/relationships/hyperlink" Target="https://podminky.urs.cz/item/CS_URS_2023_02/R-713-05" TargetMode="External" /><Relationship Id="rId5" Type="http://schemas.openxmlformats.org/officeDocument/2006/relationships/hyperlink" Target="https://podminky.urs.cz/item/CS_URS_2023_01/732420812." TargetMode="External" /><Relationship Id="rId6" Type="http://schemas.openxmlformats.org/officeDocument/2006/relationships/hyperlink" Target="https://podminky.urs.cz/item/CS_URS_2023_02/732429215" TargetMode="External" /><Relationship Id="rId7" Type="http://schemas.openxmlformats.org/officeDocument/2006/relationships/hyperlink" Target="https://podminky.urs.cz/item/CS_URS_2023_02/998732101" TargetMode="External" /><Relationship Id="rId8" Type="http://schemas.openxmlformats.org/officeDocument/2006/relationships/hyperlink" Target="https://podminky.urs.cz/item/CS_URS_2023_02/733120819" TargetMode="External" /><Relationship Id="rId9" Type="http://schemas.openxmlformats.org/officeDocument/2006/relationships/hyperlink" Target="https://podminky.urs.cz/item/CS_URS_2023_02/733121158" TargetMode="External" /><Relationship Id="rId10" Type="http://schemas.openxmlformats.org/officeDocument/2006/relationships/hyperlink" Target="https://podminky.urs.cz/item/CS_URS_2023_02/733190219" TargetMode="External" /><Relationship Id="rId11" Type="http://schemas.openxmlformats.org/officeDocument/2006/relationships/hyperlink" Target="https://podminky.urs.cz/item/CS_URS_2023_02/734200823" TargetMode="External" /><Relationship Id="rId12" Type="http://schemas.openxmlformats.org/officeDocument/2006/relationships/hyperlink" Target="https://podminky.urs.cz/item/CS_URS_2023_02/734200824" TargetMode="External" /><Relationship Id="rId13" Type="http://schemas.openxmlformats.org/officeDocument/2006/relationships/hyperlink" Target="https://podminky.urs.cz/item/CS_URS_2023_02/734251212" TargetMode="External" /><Relationship Id="rId14" Type="http://schemas.openxmlformats.org/officeDocument/2006/relationships/hyperlink" Target="https://podminky.urs.cz/item/CS_URS_2023_02/734292714" TargetMode="External" /><Relationship Id="rId15" Type="http://schemas.openxmlformats.org/officeDocument/2006/relationships/hyperlink" Target="https://podminky.urs.cz/item/CS_URS_2023_02/734292718" TargetMode="External" /><Relationship Id="rId16" Type="http://schemas.openxmlformats.org/officeDocument/2006/relationships/hyperlink" Target="https://podminky.urs.cz/item/CS_URS_2023_02/734411117" TargetMode="External" /><Relationship Id="rId17" Type="http://schemas.openxmlformats.org/officeDocument/2006/relationships/hyperlink" Target="https://podminky.urs.cz/item/CS_URS_2023_02/734421102" TargetMode="External" /><Relationship Id="rId18" Type="http://schemas.openxmlformats.org/officeDocument/2006/relationships/hyperlink" Target="https://podminky.urs.cz/item/CS_URS_2023_02/734494214" TargetMode="External" /><Relationship Id="rId19" Type="http://schemas.openxmlformats.org/officeDocument/2006/relationships/hyperlink" Target="https://podminky.urs.cz/item/CS_URS_2023_02/734209118" TargetMode="External" /><Relationship Id="rId20" Type="http://schemas.openxmlformats.org/officeDocument/2006/relationships/hyperlink" Target="https://podminky.urs.cz/item/CS_URS_2023_02/998734101" TargetMode="External" /><Relationship Id="rId21" Type="http://schemas.openxmlformats.org/officeDocument/2006/relationships/hyperlink" Target="https://podminky.urs.cz/item/CS_URS_2023_02/783614651" TargetMode="External" /><Relationship Id="rId2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21174042" TargetMode="External" /><Relationship Id="rId2" Type="http://schemas.openxmlformats.org/officeDocument/2006/relationships/hyperlink" Target="https://podminky.urs.cz/item/CS_URS_2023_02/721290111" TargetMode="External" /><Relationship Id="rId3" Type="http://schemas.openxmlformats.org/officeDocument/2006/relationships/hyperlink" Target="https://podminky.urs.cz/item/CS_URS_2023_01/721229111" TargetMode="External" /><Relationship Id="rId4" Type="http://schemas.openxmlformats.org/officeDocument/2006/relationships/hyperlink" Target="https://podminky.urs.cz/item/CS_URS_2023_02/998721101" TargetMode="External" /><Relationship Id="rId5" Type="http://schemas.openxmlformats.org/officeDocument/2006/relationships/hyperlink" Target="https://podminky.urs.cz/item/CS_URS_2023_02/722220862" TargetMode="External" /><Relationship Id="rId6" Type="http://schemas.openxmlformats.org/officeDocument/2006/relationships/hyperlink" Target="https://podminky.urs.cz/item/CS_URS_2023_02/723150803" TargetMode="External" /><Relationship Id="rId7" Type="http://schemas.openxmlformats.org/officeDocument/2006/relationships/hyperlink" Target="https://podminky.urs.cz/item/CS_URS_2023_02/723150305" TargetMode="External" /><Relationship Id="rId8" Type="http://schemas.openxmlformats.org/officeDocument/2006/relationships/hyperlink" Target="https://podminky.urs.cz/item/CS_URS_2023_02/723150306" TargetMode="External" /><Relationship Id="rId9" Type="http://schemas.openxmlformats.org/officeDocument/2006/relationships/hyperlink" Target="https://podminky.urs.cz/item/CS_URS_2023_01/723231165" TargetMode="External" /><Relationship Id="rId10" Type="http://schemas.openxmlformats.org/officeDocument/2006/relationships/hyperlink" Target="https://podminky.urs.cz/item/CS_URS_2023_02/723239101" TargetMode="External" /><Relationship Id="rId11" Type="http://schemas.openxmlformats.org/officeDocument/2006/relationships/hyperlink" Target="https://podminky.urs.cz/item/CS_URS_2023_02/723239104" TargetMode="External" /><Relationship Id="rId12" Type="http://schemas.openxmlformats.org/officeDocument/2006/relationships/hyperlink" Target="https://podminky.urs.cz/item/CS_URS_2023_02/783614551" TargetMode="External" /><Relationship Id="rId13" Type="http://schemas.openxmlformats.org/officeDocument/2006/relationships/hyperlink" Target="https://podminky.urs.cz/item/CS_URS_2023_02/783617611" TargetMode="External" /><Relationship Id="rId1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19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23</v>
      </c>
      <c r="AL8" s="20"/>
      <c r="AM8" s="20"/>
      <c r="AN8" s="31" t="s">
        <v>24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26</v>
      </c>
      <c r="AL10" s="20"/>
      <c r="AM10" s="20"/>
      <c r="AN10" s="25" t="s">
        <v>19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19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26</v>
      </c>
      <c r="AL13" s="20"/>
      <c r="AM13" s="20"/>
      <c r="AN13" s="32" t="s">
        <v>30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30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26</v>
      </c>
      <c r="AL16" s="20"/>
      <c r="AM16" s="20"/>
      <c r="AN16" s="25" t="s">
        <v>19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19</v>
      </c>
      <c r="AO17" s="20"/>
      <c r="AP17" s="20"/>
      <c r="AQ17" s="20"/>
      <c r="AR17" s="18"/>
      <c r="BE17" s="29"/>
      <c r="BS17" s="15" t="s">
        <v>33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26</v>
      </c>
      <c r="AL19" s="20"/>
      <c r="AM19" s="20"/>
      <c r="AN19" s="25" t="s">
        <v>19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19</v>
      </c>
      <c r="AO20" s="20"/>
      <c r="AP20" s="20"/>
      <c r="AQ20" s="20"/>
      <c r="AR20" s="18"/>
      <c r="BE20" s="29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47.25" customHeight="1">
      <c r="B23" s="19"/>
      <c r="C23" s="20"/>
      <c r="D23" s="20"/>
      <c r="E23" s="34" t="s">
        <v>36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38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39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40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41</v>
      </c>
      <c r="E29" s="45"/>
      <c r="F29" s="30" t="s">
        <v>42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43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44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45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46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6"/>
    </row>
    <row r="35" spans="1:57" s="2" customFormat="1" ht="25.9" customHeight="1">
      <c r="A35" s="36"/>
      <c r="B35" s="37"/>
      <c r="C35" s="50"/>
      <c r="D35" s="51" t="s">
        <v>47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48</v>
      </c>
      <c r="U35" s="52"/>
      <c r="V35" s="52"/>
      <c r="W35" s="52"/>
      <c r="X35" s="54" t="s">
        <v>49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6.95" customHeight="1">
      <c r="A37" s="36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2"/>
      <c r="BE37" s="36"/>
    </row>
    <row r="41" spans="1:57" s="2" customFormat="1" ht="6.95" customHeight="1">
      <c r="A41" s="36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2"/>
      <c r="BE41" s="36"/>
    </row>
    <row r="42" spans="1:57" s="2" customFormat="1" ht="24.95" customHeight="1">
      <c r="A42" s="36"/>
      <c r="B42" s="37"/>
      <c r="C42" s="21" t="s">
        <v>50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  <c r="BE43" s="36"/>
    </row>
    <row r="44" spans="1:57" s="4" customFormat="1" ht="12" customHeight="1">
      <c r="A44" s="4"/>
      <c r="B44" s="61"/>
      <c r="C44" s="30" t="s">
        <v>13</v>
      </c>
      <c r="D44" s="62"/>
      <c r="E44" s="62"/>
      <c r="F44" s="62"/>
      <c r="G44" s="62"/>
      <c r="H44" s="62"/>
      <c r="I44" s="62"/>
      <c r="J44" s="62"/>
      <c r="K44" s="62"/>
      <c r="L44" s="62" t="str">
        <f>K5</f>
        <v>A226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3"/>
      <c r="BE44" s="4"/>
    </row>
    <row r="45" spans="1:57" s="5" customFormat="1" ht="36.95" customHeight="1">
      <c r="A45" s="5"/>
      <c r="B45" s="64"/>
      <c r="C45" s="65" t="s">
        <v>16</v>
      </c>
      <c r="D45" s="66"/>
      <c r="E45" s="66"/>
      <c r="F45" s="66"/>
      <c r="G45" s="66"/>
      <c r="H45" s="66"/>
      <c r="I45" s="66"/>
      <c r="J45" s="66"/>
      <c r="K45" s="66"/>
      <c r="L45" s="67" t="str">
        <f>K6</f>
        <v>19.10.2023-AKTUALNI-_VÝMĚNA_PLYNOVÉHO_KOTLE_PRO_FF_UP_V_OLOMOUCI_OBJEKT_KŘIŽKOVSKÉHO_14,_OLOMOUC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8"/>
      <c r="BE45" s="5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  <c r="BE46" s="36"/>
    </row>
    <row r="47" spans="1:57" s="2" customFormat="1" ht="12" customHeight="1">
      <c r="A47" s="36"/>
      <c r="B47" s="37"/>
      <c r="C47" s="30" t="s">
        <v>21</v>
      </c>
      <c r="D47" s="38"/>
      <c r="E47" s="38"/>
      <c r="F47" s="38"/>
      <c r="G47" s="38"/>
      <c r="H47" s="38"/>
      <c r="I47" s="38"/>
      <c r="J47" s="38"/>
      <c r="K47" s="38"/>
      <c r="L47" s="69" t="str">
        <f>IF(K8="","",K8)</f>
        <v>Olomouc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23</v>
      </c>
      <c r="AJ47" s="38"/>
      <c r="AK47" s="38"/>
      <c r="AL47" s="38"/>
      <c r="AM47" s="70" t="str">
        <f>IF(AN8="","",AN8)</f>
        <v>19. 10. 2023</v>
      </c>
      <c r="AN47" s="70"/>
      <c r="AO47" s="38"/>
      <c r="AP47" s="38"/>
      <c r="AQ47" s="38"/>
      <c r="AR47" s="42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  <c r="BE48" s="36"/>
    </row>
    <row r="49" spans="1:57" s="2" customFormat="1" ht="15.15" customHeight="1">
      <c r="A49" s="36"/>
      <c r="B49" s="37"/>
      <c r="C49" s="30" t="s">
        <v>25</v>
      </c>
      <c r="D49" s="38"/>
      <c r="E49" s="38"/>
      <c r="F49" s="38"/>
      <c r="G49" s="38"/>
      <c r="H49" s="38"/>
      <c r="I49" s="38"/>
      <c r="J49" s="38"/>
      <c r="K49" s="38"/>
      <c r="L49" s="62" t="str">
        <f>IF(E11="","",E11)</f>
        <v xml:space="preserve">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31</v>
      </c>
      <c r="AJ49" s="38"/>
      <c r="AK49" s="38"/>
      <c r="AL49" s="38"/>
      <c r="AM49" s="71" t="str">
        <f>IF(E17="","",E17)</f>
        <v>Ing. Petr Machalec</v>
      </c>
      <c r="AN49" s="62"/>
      <c r="AO49" s="62"/>
      <c r="AP49" s="62"/>
      <c r="AQ49" s="38"/>
      <c r="AR49" s="42"/>
      <c r="AS49" s="72" t="s">
        <v>51</v>
      </c>
      <c r="AT49" s="73"/>
      <c r="AU49" s="74"/>
      <c r="AV49" s="74"/>
      <c r="AW49" s="74"/>
      <c r="AX49" s="74"/>
      <c r="AY49" s="74"/>
      <c r="AZ49" s="74"/>
      <c r="BA49" s="74"/>
      <c r="BB49" s="74"/>
      <c r="BC49" s="74"/>
      <c r="BD49" s="75"/>
      <c r="BE49" s="36"/>
    </row>
    <row r="50" spans="1:57" s="2" customFormat="1" ht="15.15" customHeight="1">
      <c r="A50" s="36"/>
      <c r="B50" s="37"/>
      <c r="C50" s="30" t="s">
        <v>29</v>
      </c>
      <c r="D50" s="38"/>
      <c r="E50" s="38"/>
      <c r="F50" s="38"/>
      <c r="G50" s="38"/>
      <c r="H50" s="38"/>
      <c r="I50" s="38"/>
      <c r="J50" s="38"/>
      <c r="K50" s="38"/>
      <c r="L50" s="62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34</v>
      </c>
      <c r="AJ50" s="38"/>
      <c r="AK50" s="38"/>
      <c r="AL50" s="38"/>
      <c r="AM50" s="71" t="str">
        <f>IF(E20="","",E20)</f>
        <v>Ing. Petr Machalec</v>
      </c>
      <c r="AN50" s="62"/>
      <c r="AO50" s="62"/>
      <c r="AP50" s="62"/>
      <c r="AQ50" s="38"/>
      <c r="AR50" s="42"/>
      <c r="AS50" s="76"/>
      <c r="AT50" s="77"/>
      <c r="AU50" s="78"/>
      <c r="AV50" s="78"/>
      <c r="AW50" s="78"/>
      <c r="AX50" s="78"/>
      <c r="AY50" s="78"/>
      <c r="AZ50" s="78"/>
      <c r="BA50" s="78"/>
      <c r="BB50" s="78"/>
      <c r="BC50" s="78"/>
      <c r="BD50" s="79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80"/>
      <c r="AT51" s="81"/>
      <c r="AU51" s="82"/>
      <c r="AV51" s="82"/>
      <c r="AW51" s="82"/>
      <c r="AX51" s="82"/>
      <c r="AY51" s="82"/>
      <c r="AZ51" s="82"/>
      <c r="BA51" s="82"/>
      <c r="BB51" s="82"/>
      <c r="BC51" s="82"/>
      <c r="BD51" s="83"/>
      <c r="BE51" s="36"/>
    </row>
    <row r="52" spans="1:57" s="2" customFormat="1" ht="29.25" customHeight="1">
      <c r="A52" s="36"/>
      <c r="B52" s="37"/>
      <c r="C52" s="84" t="s">
        <v>52</v>
      </c>
      <c r="D52" s="85"/>
      <c r="E52" s="85"/>
      <c r="F52" s="85"/>
      <c r="G52" s="85"/>
      <c r="H52" s="86"/>
      <c r="I52" s="87" t="s">
        <v>53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8" t="s">
        <v>54</v>
      </c>
      <c r="AH52" s="85"/>
      <c r="AI52" s="85"/>
      <c r="AJ52" s="85"/>
      <c r="AK52" s="85"/>
      <c r="AL52" s="85"/>
      <c r="AM52" s="85"/>
      <c r="AN52" s="87" t="s">
        <v>55</v>
      </c>
      <c r="AO52" s="85"/>
      <c r="AP52" s="85"/>
      <c r="AQ52" s="89" t="s">
        <v>56</v>
      </c>
      <c r="AR52" s="42"/>
      <c r="AS52" s="90" t="s">
        <v>57</v>
      </c>
      <c r="AT52" s="91" t="s">
        <v>58</v>
      </c>
      <c r="AU52" s="91" t="s">
        <v>59</v>
      </c>
      <c r="AV52" s="91" t="s">
        <v>60</v>
      </c>
      <c r="AW52" s="91" t="s">
        <v>61</v>
      </c>
      <c r="AX52" s="91" t="s">
        <v>62</v>
      </c>
      <c r="AY52" s="91" t="s">
        <v>63</v>
      </c>
      <c r="AZ52" s="91" t="s">
        <v>64</v>
      </c>
      <c r="BA52" s="91" t="s">
        <v>65</v>
      </c>
      <c r="BB52" s="91" t="s">
        <v>66</v>
      </c>
      <c r="BC52" s="91" t="s">
        <v>67</v>
      </c>
      <c r="BD52" s="92" t="s">
        <v>68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5"/>
      <c r="BE53" s="36"/>
    </row>
    <row r="54" spans="1:90" s="6" customFormat="1" ht="32.4" customHeight="1">
      <c r="A54" s="6"/>
      <c r="B54" s="96"/>
      <c r="C54" s="97" t="s">
        <v>69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9">
        <f>ROUND(SUM(AG55:AG57),2)</f>
        <v>0</v>
      </c>
      <c r="AH54" s="99"/>
      <c r="AI54" s="99"/>
      <c r="AJ54" s="99"/>
      <c r="AK54" s="99"/>
      <c r="AL54" s="99"/>
      <c r="AM54" s="99"/>
      <c r="AN54" s="100">
        <f>SUM(AG54,AT54)</f>
        <v>0</v>
      </c>
      <c r="AO54" s="100"/>
      <c r="AP54" s="100"/>
      <c r="AQ54" s="101" t="s">
        <v>19</v>
      </c>
      <c r="AR54" s="102"/>
      <c r="AS54" s="103">
        <f>ROUND(SUM(AS55:AS57),2)</f>
        <v>0</v>
      </c>
      <c r="AT54" s="104">
        <f>ROUND(SUM(AV54:AW54),2)</f>
        <v>0</v>
      </c>
      <c r="AU54" s="105">
        <f>ROUND(SUM(AU55:AU57),5)</f>
        <v>0</v>
      </c>
      <c r="AV54" s="104">
        <f>ROUND(AZ54*L29,2)</f>
        <v>0</v>
      </c>
      <c r="AW54" s="104">
        <f>ROUND(BA54*L30,2)</f>
        <v>0</v>
      </c>
      <c r="AX54" s="104">
        <f>ROUND(BB54*L29,2)</f>
        <v>0</v>
      </c>
      <c r="AY54" s="104">
        <f>ROUND(BC54*L30,2)</f>
        <v>0</v>
      </c>
      <c r="AZ54" s="104">
        <f>ROUND(SUM(AZ55:AZ57),2)</f>
        <v>0</v>
      </c>
      <c r="BA54" s="104">
        <f>ROUND(SUM(BA55:BA57),2)</f>
        <v>0</v>
      </c>
      <c r="BB54" s="104">
        <f>ROUND(SUM(BB55:BB57),2)</f>
        <v>0</v>
      </c>
      <c r="BC54" s="104">
        <f>ROUND(SUM(BC55:BC57),2)</f>
        <v>0</v>
      </c>
      <c r="BD54" s="106">
        <f>ROUND(SUM(BD55:BD57),2)</f>
        <v>0</v>
      </c>
      <c r="BE54" s="6"/>
      <c r="BS54" s="107" t="s">
        <v>70</v>
      </c>
      <c r="BT54" s="107" t="s">
        <v>71</v>
      </c>
      <c r="BU54" s="108" t="s">
        <v>72</v>
      </c>
      <c r="BV54" s="107" t="s">
        <v>73</v>
      </c>
      <c r="BW54" s="107" t="s">
        <v>5</v>
      </c>
      <c r="BX54" s="107" t="s">
        <v>74</v>
      </c>
      <c r="CL54" s="107" t="s">
        <v>19</v>
      </c>
    </row>
    <row r="55" spans="1:91" s="7" customFormat="1" ht="16.5" customHeight="1">
      <c r="A55" s="109" t="s">
        <v>75</v>
      </c>
      <c r="B55" s="110"/>
      <c r="C55" s="111"/>
      <c r="D55" s="112" t="s">
        <v>76</v>
      </c>
      <c r="E55" s="112"/>
      <c r="F55" s="112"/>
      <c r="G55" s="112"/>
      <c r="H55" s="112"/>
      <c r="I55" s="113"/>
      <c r="J55" s="112" t="s">
        <v>77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'01 - Vytápění'!J30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78</v>
      </c>
      <c r="AR55" s="116"/>
      <c r="AS55" s="117">
        <v>0</v>
      </c>
      <c r="AT55" s="118">
        <f>ROUND(SUM(AV55:AW55),2)</f>
        <v>0</v>
      </c>
      <c r="AU55" s="119">
        <f>'01 - Vytápění'!P86</f>
        <v>0</v>
      </c>
      <c r="AV55" s="118">
        <f>'01 - Vytápění'!J33</f>
        <v>0</v>
      </c>
      <c r="AW55" s="118">
        <f>'01 - Vytápění'!J34</f>
        <v>0</v>
      </c>
      <c r="AX55" s="118">
        <f>'01 - Vytápění'!J35</f>
        <v>0</v>
      </c>
      <c r="AY55" s="118">
        <f>'01 - Vytápění'!J36</f>
        <v>0</v>
      </c>
      <c r="AZ55" s="118">
        <f>'01 - Vytápění'!F33</f>
        <v>0</v>
      </c>
      <c r="BA55" s="118">
        <f>'01 - Vytápění'!F34</f>
        <v>0</v>
      </c>
      <c r="BB55" s="118">
        <f>'01 - Vytápění'!F35</f>
        <v>0</v>
      </c>
      <c r="BC55" s="118">
        <f>'01 - Vytápění'!F36</f>
        <v>0</v>
      </c>
      <c r="BD55" s="120">
        <f>'01 - Vytápění'!F37</f>
        <v>0</v>
      </c>
      <c r="BE55" s="7"/>
      <c r="BT55" s="121" t="s">
        <v>79</v>
      </c>
      <c r="BV55" s="121" t="s">
        <v>73</v>
      </c>
      <c r="BW55" s="121" t="s">
        <v>80</v>
      </c>
      <c r="BX55" s="121" t="s">
        <v>5</v>
      </c>
      <c r="CL55" s="121" t="s">
        <v>19</v>
      </c>
      <c r="CM55" s="121" t="s">
        <v>81</v>
      </c>
    </row>
    <row r="56" spans="1:91" s="7" customFormat="1" ht="16.5" customHeight="1">
      <c r="A56" s="109" t="s">
        <v>75</v>
      </c>
      <c r="B56" s="110"/>
      <c r="C56" s="111"/>
      <c r="D56" s="112" t="s">
        <v>82</v>
      </c>
      <c r="E56" s="112"/>
      <c r="F56" s="112"/>
      <c r="G56" s="112"/>
      <c r="H56" s="112"/>
      <c r="I56" s="113"/>
      <c r="J56" s="112" t="s">
        <v>83</v>
      </c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4">
        <f>'02 - Zdravotně technické ...'!J30</f>
        <v>0</v>
      </c>
      <c r="AH56" s="113"/>
      <c r="AI56" s="113"/>
      <c r="AJ56" s="113"/>
      <c r="AK56" s="113"/>
      <c r="AL56" s="113"/>
      <c r="AM56" s="113"/>
      <c r="AN56" s="114">
        <f>SUM(AG56,AT56)</f>
        <v>0</v>
      </c>
      <c r="AO56" s="113"/>
      <c r="AP56" s="113"/>
      <c r="AQ56" s="115" t="s">
        <v>78</v>
      </c>
      <c r="AR56" s="116"/>
      <c r="AS56" s="117">
        <v>0</v>
      </c>
      <c r="AT56" s="118">
        <f>ROUND(SUM(AV56:AW56),2)</f>
        <v>0</v>
      </c>
      <c r="AU56" s="119">
        <f>'02 - Zdravotně technické ...'!P84</f>
        <v>0</v>
      </c>
      <c r="AV56" s="118">
        <f>'02 - Zdravotně technické ...'!J33</f>
        <v>0</v>
      </c>
      <c r="AW56" s="118">
        <f>'02 - Zdravotně technické ...'!J34</f>
        <v>0</v>
      </c>
      <c r="AX56" s="118">
        <f>'02 - Zdravotně technické ...'!J35</f>
        <v>0</v>
      </c>
      <c r="AY56" s="118">
        <f>'02 - Zdravotně technické ...'!J36</f>
        <v>0</v>
      </c>
      <c r="AZ56" s="118">
        <f>'02 - Zdravotně technické ...'!F33</f>
        <v>0</v>
      </c>
      <c r="BA56" s="118">
        <f>'02 - Zdravotně technické ...'!F34</f>
        <v>0</v>
      </c>
      <c r="BB56" s="118">
        <f>'02 - Zdravotně technické ...'!F35</f>
        <v>0</v>
      </c>
      <c r="BC56" s="118">
        <f>'02 - Zdravotně technické ...'!F36</f>
        <v>0</v>
      </c>
      <c r="BD56" s="120">
        <f>'02 - Zdravotně technické ...'!F37</f>
        <v>0</v>
      </c>
      <c r="BE56" s="7"/>
      <c r="BT56" s="121" t="s">
        <v>79</v>
      </c>
      <c r="BV56" s="121" t="s">
        <v>73</v>
      </c>
      <c r="BW56" s="121" t="s">
        <v>84</v>
      </c>
      <c r="BX56" s="121" t="s">
        <v>5</v>
      </c>
      <c r="CL56" s="121" t="s">
        <v>19</v>
      </c>
      <c r="CM56" s="121" t="s">
        <v>81</v>
      </c>
    </row>
    <row r="57" spans="1:91" s="7" customFormat="1" ht="16.5" customHeight="1">
      <c r="A57" s="109" t="s">
        <v>75</v>
      </c>
      <c r="B57" s="110"/>
      <c r="C57" s="111"/>
      <c r="D57" s="112" t="s">
        <v>85</v>
      </c>
      <c r="E57" s="112"/>
      <c r="F57" s="112"/>
      <c r="G57" s="112"/>
      <c r="H57" s="112"/>
      <c r="I57" s="113"/>
      <c r="J57" s="112" t="s">
        <v>86</v>
      </c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4">
        <f>'03 - MaR'!J30</f>
        <v>0</v>
      </c>
      <c r="AH57" s="113"/>
      <c r="AI57" s="113"/>
      <c r="AJ57" s="113"/>
      <c r="AK57" s="113"/>
      <c r="AL57" s="113"/>
      <c r="AM57" s="113"/>
      <c r="AN57" s="114">
        <f>SUM(AG57,AT57)</f>
        <v>0</v>
      </c>
      <c r="AO57" s="113"/>
      <c r="AP57" s="113"/>
      <c r="AQ57" s="115" t="s">
        <v>78</v>
      </c>
      <c r="AR57" s="116"/>
      <c r="AS57" s="122">
        <v>0</v>
      </c>
      <c r="AT57" s="123">
        <f>ROUND(SUM(AV57:AW57),2)</f>
        <v>0</v>
      </c>
      <c r="AU57" s="124">
        <f>'03 - MaR'!P82</f>
        <v>0</v>
      </c>
      <c r="AV57" s="123">
        <f>'03 - MaR'!J33</f>
        <v>0</v>
      </c>
      <c r="AW57" s="123">
        <f>'03 - MaR'!J34</f>
        <v>0</v>
      </c>
      <c r="AX57" s="123">
        <f>'03 - MaR'!J35</f>
        <v>0</v>
      </c>
      <c r="AY57" s="123">
        <f>'03 - MaR'!J36</f>
        <v>0</v>
      </c>
      <c r="AZ57" s="123">
        <f>'03 - MaR'!F33</f>
        <v>0</v>
      </c>
      <c r="BA57" s="123">
        <f>'03 - MaR'!F34</f>
        <v>0</v>
      </c>
      <c r="BB57" s="123">
        <f>'03 - MaR'!F35</f>
        <v>0</v>
      </c>
      <c r="BC57" s="123">
        <f>'03 - MaR'!F36</f>
        <v>0</v>
      </c>
      <c r="BD57" s="125">
        <f>'03 - MaR'!F37</f>
        <v>0</v>
      </c>
      <c r="BE57" s="7"/>
      <c r="BT57" s="121" t="s">
        <v>79</v>
      </c>
      <c r="BV57" s="121" t="s">
        <v>73</v>
      </c>
      <c r="BW57" s="121" t="s">
        <v>87</v>
      </c>
      <c r="BX57" s="121" t="s">
        <v>5</v>
      </c>
      <c r="CL57" s="121" t="s">
        <v>19</v>
      </c>
      <c r="CM57" s="121" t="s">
        <v>81</v>
      </c>
    </row>
    <row r="58" spans="1:57" s="2" customFormat="1" ht="30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42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s="2" customFormat="1" ht="6.95" customHeight="1">
      <c r="A59" s="36"/>
      <c r="B59" s="57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42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01 - Vytápění'!C2" display="/"/>
    <hyperlink ref="A56" location="'02 - Zdravotně technické ...'!C2" display="/"/>
    <hyperlink ref="A57" location="'03 - MaR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80</v>
      </c>
    </row>
    <row r="3" spans="2:46" s="1" customFormat="1" ht="6.9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8"/>
      <c r="AT3" s="15" t="s">
        <v>81</v>
      </c>
    </row>
    <row r="4" spans="2:46" s="1" customFormat="1" ht="24.95" customHeight="1">
      <c r="B4" s="18"/>
      <c r="D4" s="128" t="s">
        <v>88</v>
      </c>
      <c r="L4" s="18"/>
      <c r="M4" s="12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0" t="s">
        <v>16</v>
      </c>
      <c r="L6" s="18"/>
    </row>
    <row r="7" spans="2:12" s="1" customFormat="1" ht="26.25" customHeight="1">
      <c r="B7" s="18"/>
      <c r="E7" s="131" t="str">
        <f>'Rekapitulace stavby'!K6</f>
        <v>19.10.2023-AKTUALNI-_VÝMĚNA_PLYNOVÉHO_KOTLE_PRO_FF_UP_V_OLOMOUCI_OBJEKT_KŘIŽKOVSKÉHO_14,_OLOMOUC</v>
      </c>
      <c r="F7" s="130"/>
      <c r="G7" s="130"/>
      <c r="H7" s="130"/>
      <c r="L7" s="18"/>
    </row>
    <row r="8" spans="1:31" s="2" customFormat="1" ht="12" customHeight="1">
      <c r="A8" s="36"/>
      <c r="B8" s="42"/>
      <c r="C8" s="36"/>
      <c r="D8" s="130" t="s">
        <v>89</v>
      </c>
      <c r="E8" s="36"/>
      <c r="F8" s="36"/>
      <c r="G8" s="36"/>
      <c r="H8" s="36"/>
      <c r="I8" s="36"/>
      <c r="J8" s="36"/>
      <c r="K8" s="36"/>
      <c r="L8" s="13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33" t="s">
        <v>90</v>
      </c>
      <c r="F9" s="36"/>
      <c r="G9" s="36"/>
      <c r="H9" s="36"/>
      <c r="I9" s="36"/>
      <c r="J9" s="36"/>
      <c r="K9" s="36"/>
      <c r="L9" s="13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13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0" t="s">
        <v>18</v>
      </c>
      <c r="E11" s="36"/>
      <c r="F11" s="134" t="s">
        <v>19</v>
      </c>
      <c r="G11" s="36"/>
      <c r="H11" s="36"/>
      <c r="I11" s="130" t="s">
        <v>20</v>
      </c>
      <c r="J11" s="134" t="s">
        <v>19</v>
      </c>
      <c r="K11" s="36"/>
      <c r="L11" s="13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0" t="s">
        <v>21</v>
      </c>
      <c r="E12" s="36"/>
      <c r="F12" s="134" t="s">
        <v>27</v>
      </c>
      <c r="G12" s="36"/>
      <c r="H12" s="36"/>
      <c r="I12" s="130" t="s">
        <v>23</v>
      </c>
      <c r="J12" s="135" t="str">
        <f>'Rekapitulace stavby'!AN8</f>
        <v>19. 10. 2023</v>
      </c>
      <c r="K12" s="36"/>
      <c r="L12" s="13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13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0" t="s">
        <v>25</v>
      </c>
      <c r="E14" s="36"/>
      <c r="F14" s="36"/>
      <c r="G14" s="36"/>
      <c r="H14" s="36"/>
      <c r="I14" s="130" t="s">
        <v>26</v>
      </c>
      <c r="J14" s="134" t="str">
        <f>IF('Rekapitulace stavby'!AN10="","",'Rekapitulace stavby'!AN10)</f>
        <v/>
      </c>
      <c r="K14" s="36"/>
      <c r="L14" s="13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4" t="str">
        <f>IF('Rekapitulace stavby'!E11="","",'Rekapitulace stavby'!E11)</f>
        <v xml:space="preserve"> </v>
      </c>
      <c r="F15" s="36"/>
      <c r="G15" s="36"/>
      <c r="H15" s="36"/>
      <c r="I15" s="130" t="s">
        <v>28</v>
      </c>
      <c r="J15" s="134" t="str">
        <f>IF('Rekapitulace stavby'!AN11="","",'Rekapitulace stavby'!AN11)</f>
        <v/>
      </c>
      <c r="K15" s="36"/>
      <c r="L15" s="13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13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0" t="s">
        <v>29</v>
      </c>
      <c r="E17" s="36"/>
      <c r="F17" s="36"/>
      <c r="G17" s="36"/>
      <c r="H17" s="36"/>
      <c r="I17" s="130" t="s">
        <v>26</v>
      </c>
      <c r="J17" s="31" t="str">
        <f>'Rekapitulace stavby'!AN13</f>
        <v>Vyplň údaj</v>
      </c>
      <c r="K17" s="36"/>
      <c r="L17" s="13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4"/>
      <c r="G18" s="134"/>
      <c r="H18" s="134"/>
      <c r="I18" s="130" t="s">
        <v>28</v>
      </c>
      <c r="J18" s="31" t="str">
        <f>'Rekapitulace stavby'!AN14</f>
        <v>Vyplň údaj</v>
      </c>
      <c r="K18" s="36"/>
      <c r="L18" s="13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13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0" t="s">
        <v>31</v>
      </c>
      <c r="E20" s="36"/>
      <c r="F20" s="36"/>
      <c r="G20" s="36"/>
      <c r="H20" s="36"/>
      <c r="I20" s="130" t="s">
        <v>26</v>
      </c>
      <c r="J20" s="134" t="str">
        <f>IF('Rekapitulace stavby'!AN16="","",'Rekapitulace stavby'!AN16)</f>
        <v/>
      </c>
      <c r="K20" s="36"/>
      <c r="L20" s="13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4" t="str">
        <f>IF('Rekapitulace stavby'!E17="","",'Rekapitulace stavby'!E17)</f>
        <v>Ing. Petr Machalec</v>
      </c>
      <c r="F21" s="36"/>
      <c r="G21" s="36"/>
      <c r="H21" s="36"/>
      <c r="I21" s="130" t="s">
        <v>28</v>
      </c>
      <c r="J21" s="134" t="str">
        <f>IF('Rekapitulace stavby'!AN17="","",'Rekapitulace stavby'!AN17)</f>
        <v/>
      </c>
      <c r="K21" s="36"/>
      <c r="L21" s="13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13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0" t="s">
        <v>34</v>
      </c>
      <c r="E23" s="36"/>
      <c r="F23" s="36"/>
      <c r="G23" s="36"/>
      <c r="H23" s="36"/>
      <c r="I23" s="130" t="s">
        <v>26</v>
      </c>
      <c r="J23" s="134" t="str">
        <f>IF('Rekapitulace stavby'!AN19="","",'Rekapitulace stavby'!AN19)</f>
        <v/>
      </c>
      <c r="K23" s="36"/>
      <c r="L23" s="13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4" t="str">
        <f>IF('Rekapitulace stavby'!E20="","",'Rekapitulace stavby'!E20)</f>
        <v>Ing. Petr Machalec</v>
      </c>
      <c r="F24" s="36"/>
      <c r="G24" s="36"/>
      <c r="H24" s="36"/>
      <c r="I24" s="130" t="s">
        <v>28</v>
      </c>
      <c r="J24" s="134" t="str">
        <f>IF('Rekapitulace stavby'!AN20="","",'Rekapitulace stavby'!AN20)</f>
        <v/>
      </c>
      <c r="K24" s="36"/>
      <c r="L24" s="13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13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0" t="s">
        <v>35</v>
      </c>
      <c r="E26" s="36"/>
      <c r="F26" s="36"/>
      <c r="G26" s="36"/>
      <c r="H26" s="36"/>
      <c r="I26" s="36"/>
      <c r="J26" s="36"/>
      <c r="K26" s="36"/>
      <c r="L26" s="13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6"/>
      <c r="B27" s="137"/>
      <c r="C27" s="136"/>
      <c r="D27" s="136"/>
      <c r="E27" s="138" t="s">
        <v>19</v>
      </c>
      <c r="F27" s="138"/>
      <c r="G27" s="138"/>
      <c r="H27" s="138"/>
      <c r="I27" s="136"/>
      <c r="J27" s="136"/>
      <c r="K27" s="136"/>
      <c r="L27" s="13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13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0"/>
      <c r="E29" s="140"/>
      <c r="F29" s="140"/>
      <c r="G29" s="140"/>
      <c r="H29" s="140"/>
      <c r="I29" s="140"/>
      <c r="J29" s="140"/>
      <c r="K29" s="140"/>
      <c r="L29" s="13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1" t="s">
        <v>37</v>
      </c>
      <c r="E30" s="36"/>
      <c r="F30" s="36"/>
      <c r="G30" s="36"/>
      <c r="H30" s="36"/>
      <c r="I30" s="36"/>
      <c r="J30" s="142">
        <f>ROUND(J86,2)</f>
        <v>0</v>
      </c>
      <c r="K30" s="36"/>
      <c r="L30" s="13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0"/>
      <c r="E31" s="140"/>
      <c r="F31" s="140"/>
      <c r="G31" s="140"/>
      <c r="H31" s="140"/>
      <c r="I31" s="140"/>
      <c r="J31" s="140"/>
      <c r="K31" s="140"/>
      <c r="L31" s="13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43" t="s">
        <v>39</v>
      </c>
      <c r="G32" s="36"/>
      <c r="H32" s="36"/>
      <c r="I32" s="143" t="s">
        <v>38</v>
      </c>
      <c r="J32" s="143" t="s">
        <v>40</v>
      </c>
      <c r="K32" s="36"/>
      <c r="L32" s="13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44" t="s">
        <v>41</v>
      </c>
      <c r="E33" s="130" t="s">
        <v>42</v>
      </c>
      <c r="F33" s="145">
        <f>ROUND((SUM(BE86:BE179)),2)</f>
        <v>0</v>
      </c>
      <c r="G33" s="36"/>
      <c r="H33" s="36"/>
      <c r="I33" s="146">
        <v>0.21</v>
      </c>
      <c r="J33" s="145">
        <f>ROUND(((SUM(BE86:BE179))*I33),2)</f>
        <v>0</v>
      </c>
      <c r="K33" s="36"/>
      <c r="L33" s="13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0" t="s">
        <v>43</v>
      </c>
      <c r="F34" s="145">
        <f>ROUND((SUM(BF86:BF179)),2)</f>
        <v>0</v>
      </c>
      <c r="G34" s="36"/>
      <c r="H34" s="36"/>
      <c r="I34" s="146">
        <v>0.15</v>
      </c>
      <c r="J34" s="145">
        <f>ROUND(((SUM(BF86:BF179))*I34),2)</f>
        <v>0</v>
      </c>
      <c r="K34" s="36"/>
      <c r="L34" s="13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0" t="s">
        <v>44</v>
      </c>
      <c r="F35" s="145">
        <f>ROUND((SUM(BG86:BG179)),2)</f>
        <v>0</v>
      </c>
      <c r="G35" s="36"/>
      <c r="H35" s="36"/>
      <c r="I35" s="146">
        <v>0.21</v>
      </c>
      <c r="J35" s="145">
        <f>0</f>
        <v>0</v>
      </c>
      <c r="K35" s="36"/>
      <c r="L35" s="13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0" t="s">
        <v>45</v>
      </c>
      <c r="F36" s="145">
        <f>ROUND((SUM(BH86:BH179)),2)</f>
        <v>0</v>
      </c>
      <c r="G36" s="36"/>
      <c r="H36" s="36"/>
      <c r="I36" s="146">
        <v>0.15</v>
      </c>
      <c r="J36" s="145">
        <f>0</f>
        <v>0</v>
      </c>
      <c r="K36" s="36"/>
      <c r="L36" s="13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0" t="s">
        <v>46</v>
      </c>
      <c r="F37" s="145">
        <f>ROUND((SUM(BI86:BI179)),2)</f>
        <v>0</v>
      </c>
      <c r="G37" s="36"/>
      <c r="H37" s="36"/>
      <c r="I37" s="146">
        <v>0</v>
      </c>
      <c r="J37" s="145">
        <f>0</f>
        <v>0</v>
      </c>
      <c r="K37" s="36"/>
      <c r="L37" s="13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13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47"/>
      <c r="D39" s="148" t="s">
        <v>47</v>
      </c>
      <c r="E39" s="149"/>
      <c r="F39" s="149"/>
      <c r="G39" s="150" t="s">
        <v>48</v>
      </c>
      <c r="H39" s="151" t="s">
        <v>49</v>
      </c>
      <c r="I39" s="149"/>
      <c r="J39" s="152">
        <f>SUM(J30:J37)</f>
        <v>0</v>
      </c>
      <c r="K39" s="153"/>
      <c r="L39" s="13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3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3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1" t="s">
        <v>91</v>
      </c>
      <c r="D45" s="38"/>
      <c r="E45" s="38"/>
      <c r="F45" s="38"/>
      <c r="G45" s="38"/>
      <c r="H45" s="38"/>
      <c r="I45" s="38"/>
      <c r="J45" s="38"/>
      <c r="K45" s="38"/>
      <c r="L45" s="13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3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3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6.25" customHeight="1">
      <c r="A48" s="36"/>
      <c r="B48" s="37"/>
      <c r="C48" s="38"/>
      <c r="D48" s="38"/>
      <c r="E48" s="158" t="str">
        <f>E7</f>
        <v>19.10.2023-AKTUALNI-_VÝMĚNA_PLYNOVÉHO_KOTLE_PRO_FF_UP_V_OLOMOUCI_OBJEKT_KŘIŽKOVSKÉHO_14,_OLOMOUC</v>
      </c>
      <c r="F48" s="30"/>
      <c r="G48" s="30"/>
      <c r="H48" s="30"/>
      <c r="I48" s="38"/>
      <c r="J48" s="38"/>
      <c r="K48" s="38"/>
      <c r="L48" s="13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89</v>
      </c>
      <c r="D49" s="38"/>
      <c r="E49" s="38"/>
      <c r="F49" s="38"/>
      <c r="G49" s="38"/>
      <c r="H49" s="38"/>
      <c r="I49" s="38"/>
      <c r="J49" s="38"/>
      <c r="K49" s="38"/>
      <c r="L49" s="13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67" t="str">
        <f>E9</f>
        <v>01 - Vytápění</v>
      </c>
      <c r="F50" s="38"/>
      <c r="G50" s="38"/>
      <c r="H50" s="38"/>
      <c r="I50" s="38"/>
      <c r="J50" s="38"/>
      <c r="K50" s="38"/>
      <c r="L50" s="13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3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21</v>
      </c>
      <c r="D52" s="38"/>
      <c r="E52" s="38"/>
      <c r="F52" s="25" t="str">
        <f>F12</f>
        <v xml:space="preserve"> </v>
      </c>
      <c r="G52" s="38"/>
      <c r="H52" s="38"/>
      <c r="I52" s="30" t="s">
        <v>23</v>
      </c>
      <c r="J52" s="70" t="str">
        <f>IF(J12="","",J12)</f>
        <v>19. 10. 2023</v>
      </c>
      <c r="K52" s="38"/>
      <c r="L52" s="13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3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0" t="s">
        <v>25</v>
      </c>
      <c r="D54" s="38"/>
      <c r="E54" s="38"/>
      <c r="F54" s="25" t="str">
        <f>E15</f>
        <v xml:space="preserve"> </v>
      </c>
      <c r="G54" s="38"/>
      <c r="H54" s="38"/>
      <c r="I54" s="30" t="s">
        <v>31</v>
      </c>
      <c r="J54" s="34" t="str">
        <f>E21</f>
        <v>Ing. Petr Machalec</v>
      </c>
      <c r="K54" s="38"/>
      <c r="L54" s="13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0" t="s">
        <v>29</v>
      </c>
      <c r="D55" s="38"/>
      <c r="E55" s="38"/>
      <c r="F55" s="25" t="str">
        <f>IF(E18="","",E18)</f>
        <v>Vyplň údaj</v>
      </c>
      <c r="G55" s="38"/>
      <c r="H55" s="38"/>
      <c r="I55" s="30" t="s">
        <v>34</v>
      </c>
      <c r="J55" s="34" t="str">
        <f>E24</f>
        <v>Ing. Petr Machalec</v>
      </c>
      <c r="K55" s="38"/>
      <c r="L55" s="13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3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59" t="s">
        <v>92</v>
      </c>
      <c r="D57" s="160"/>
      <c r="E57" s="160"/>
      <c r="F57" s="160"/>
      <c r="G57" s="160"/>
      <c r="H57" s="160"/>
      <c r="I57" s="160"/>
      <c r="J57" s="161" t="s">
        <v>93</v>
      </c>
      <c r="K57" s="160"/>
      <c r="L57" s="13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3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62" t="s">
        <v>69</v>
      </c>
      <c r="D59" s="38"/>
      <c r="E59" s="38"/>
      <c r="F59" s="38"/>
      <c r="G59" s="38"/>
      <c r="H59" s="38"/>
      <c r="I59" s="38"/>
      <c r="J59" s="100">
        <f>J86</f>
        <v>0</v>
      </c>
      <c r="K59" s="38"/>
      <c r="L59" s="13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94</v>
      </c>
    </row>
    <row r="60" spans="1:31" s="9" customFormat="1" ht="24.95" customHeight="1">
      <c r="A60" s="9"/>
      <c r="B60" s="163"/>
      <c r="C60" s="164"/>
      <c r="D60" s="165" t="s">
        <v>95</v>
      </c>
      <c r="E60" s="166"/>
      <c r="F60" s="166"/>
      <c r="G60" s="166"/>
      <c r="H60" s="166"/>
      <c r="I60" s="166"/>
      <c r="J60" s="167">
        <f>J87</f>
        <v>0</v>
      </c>
      <c r="K60" s="164"/>
      <c r="L60" s="16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9"/>
      <c r="C61" s="170"/>
      <c r="D61" s="171" t="s">
        <v>96</v>
      </c>
      <c r="E61" s="172"/>
      <c r="F61" s="172"/>
      <c r="G61" s="172"/>
      <c r="H61" s="172"/>
      <c r="I61" s="172"/>
      <c r="J61" s="173">
        <f>J88</f>
        <v>0</v>
      </c>
      <c r="K61" s="170"/>
      <c r="L61" s="17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9"/>
      <c r="C62" s="170"/>
      <c r="D62" s="171" t="s">
        <v>97</v>
      </c>
      <c r="E62" s="172"/>
      <c r="F62" s="172"/>
      <c r="G62" s="172"/>
      <c r="H62" s="172"/>
      <c r="I62" s="172"/>
      <c r="J62" s="173">
        <f>J103</f>
        <v>0</v>
      </c>
      <c r="K62" s="170"/>
      <c r="L62" s="17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9"/>
      <c r="C63" s="170"/>
      <c r="D63" s="171" t="s">
        <v>98</v>
      </c>
      <c r="E63" s="172"/>
      <c r="F63" s="172"/>
      <c r="G63" s="172"/>
      <c r="H63" s="172"/>
      <c r="I63" s="172"/>
      <c r="J63" s="173">
        <f>J134</f>
        <v>0</v>
      </c>
      <c r="K63" s="170"/>
      <c r="L63" s="17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9"/>
      <c r="C64" s="170"/>
      <c r="D64" s="171" t="s">
        <v>99</v>
      </c>
      <c r="E64" s="172"/>
      <c r="F64" s="172"/>
      <c r="G64" s="172"/>
      <c r="H64" s="172"/>
      <c r="I64" s="172"/>
      <c r="J64" s="173">
        <f>J150</f>
        <v>0</v>
      </c>
      <c r="K64" s="170"/>
      <c r="L64" s="17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9"/>
      <c r="C65" s="170"/>
      <c r="D65" s="171" t="s">
        <v>100</v>
      </c>
      <c r="E65" s="172"/>
      <c r="F65" s="172"/>
      <c r="G65" s="172"/>
      <c r="H65" s="172"/>
      <c r="I65" s="172"/>
      <c r="J65" s="173">
        <f>J174</f>
        <v>0</v>
      </c>
      <c r="K65" s="170"/>
      <c r="L65" s="17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9"/>
      <c r="C66" s="170"/>
      <c r="D66" s="171" t="s">
        <v>101</v>
      </c>
      <c r="E66" s="172"/>
      <c r="F66" s="172"/>
      <c r="G66" s="172"/>
      <c r="H66" s="172"/>
      <c r="I66" s="172"/>
      <c r="J66" s="173">
        <f>J178</f>
        <v>0</v>
      </c>
      <c r="K66" s="170"/>
      <c r="L66" s="17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132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132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132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1" t="s">
        <v>102</v>
      </c>
      <c r="D73" s="38"/>
      <c r="E73" s="38"/>
      <c r="F73" s="38"/>
      <c r="G73" s="38"/>
      <c r="H73" s="38"/>
      <c r="I73" s="38"/>
      <c r="J73" s="38"/>
      <c r="K73" s="38"/>
      <c r="L73" s="132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32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16</v>
      </c>
      <c r="D75" s="38"/>
      <c r="E75" s="38"/>
      <c r="F75" s="38"/>
      <c r="G75" s="38"/>
      <c r="H75" s="38"/>
      <c r="I75" s="38"/>
      <c r="J75" s="38"/>
      <c r="K75" s="38"/>
      <c r="L75" s="132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6.25" customHeight="1">
      <c r="A76" s="36"/>
      <c r="B76" s="37"/>
      <c r="C76" s="38"/>
      <c r="D76" s="38"/>
      <c r="E76" s="158" t="str">
        <f>E7</f>
        <v>19.10.2023-AKTUALNI-_VÝMĚNA_PLYNOVÉHO_KOTLE_PRO_FF_UP_V_OLOMOUCI_OBJEKT_KŘIŽKOVSKÉHO_14,_OLOMOUC</v>
      </c>
      <c r="F76" s="30"/>
      <c r="G76" s="30"/>
      <c r="H76" s="30"/>
      <c r="I76" s="38"/>
      <c r="J76" s="38"/>
      <c r="K76" s="38"/>
      <c r="L76" s="13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0" t="s">
        <v>89</v>
      </c>
      <c r="D77" s="38"/>
      <c r="E77" s="38"/>
      <c r="F77" s="38"/>
      <c r="G77" s="38"/>
      <c r="H77" s="38"/>
      <c r="I77" s="38"/>
      <c r="J77" s="38"/>
      <c r="K77" s="38"/>
      <c r="L77" s="13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67" t="str">
        <f>E9</f>
        <v>01 - Vytápění</v>
      </c>
      <c r="F78" s="38"/>
      <c r="G78" s="38"/>
      <c r="H78" s="38"/>
      <c r="I78" s="38"/>
      <c r="J78" s="38"/>
      <c r="K78" s="38"/>
      <c r="L78" s="132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32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0" t="s">
        <v>21</v>
      </c>
      <c r="D80" s="38"/>
      <c r="E80" s="38"/>
      <c r="F80" s="25" t="str">
        <f>F12</f>
        <v xml:space="preserve"> </v>
      </c>
      <c r="G80" s="38"/>
      <c r="H80" s="38"/>
      <c r="I80" s="30" t="s">
        <v>23</v>
      </c>
      <c r="J80" s="70" t="str">
        <f>IF(J12="","",J12)</f>
        <v>19. 10. 2023</v>
      </c>
      <c r="K80" s="38"/>
      <c r="L80" s="132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32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15" customHeight="1">
      <c r="A82" s="36"/>
      <c r="B82" s="37"/>
      <c r="C82" s="30" t="s">
        <v>25</v>
      </c>
      <c r="D82" s="38"/>
      <c r="E82" s="38"/>
      <c r="F82" s="25" t="str">
        <f>E15</f>
        <v xml:space="preserve"> </v>
      </c>
      <c r="G82" s="38"/>
      <c r="H82" s="38"/>
      <c r="I82" s="30" t="s">
        <v>31</v>
      </c>
      <c r="J82" s="34" t="str">
        <f>E21</f>
        <v>Ing. Petr Machalec</v>
      </c>
      <c r="K82" s="38"/>
      <c r="L82" s="132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15" customHeight="1">
      <c r="A83" s="36"/>
      <c r="B83" s="37"/>
      <c r="C83" s="30" t="s">
        <v>29</v>
      </c>
      <c r="D83" s="38"/>
      <c r="E83" s="38"/>
      <c r="F83" s="25" t="str">
        <f>IF(E18="","",E18)</f>
        <v>Vyplň údaj</v>
      </c>
      <c r="G83" s="38"/>
      <c r="H83" s="38"/>
      <c r="I83" s="30" t="s">
        <v>34</v>
      </c>
      <c r="J83" s="34" t="str">
        <f>E24</f>
        <v>Ing. Petr Machalec</v>
      </c>
      <c r="K83" s="38"/>
      <c r="L83" s="132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0.3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32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11" customFormat="1" ht="29.25" customHeight="1">
      <c r="A85" s="175"/>
      <c r="B85" s="176"/>
      <c r="C85" s="177" t="s">
        <v>103</v>
      </c>
      <c r="D85" s="178" t="s">
        <v>56</v>
      </c>
      <c r="E85" s="178" t="s">
        <v>52</v>
      </c>
      <c r="F85" s="178" t="s">
        <v>53</v>
      </c>
      <c r="G85" s="178" t="s">
        <v>104</v>
      </c>
      <c r="H85" s="178" t="s">
        <v>105</v>
      </c>
      <c r="I85" s="178" t="s">
        <v>106</v>
      </c>
      <c r="J85" s="178" t="s">
        <v>93</v>
      </c>
      <c r="K85" s="179" t="s">
        <v>107</v>
      </c>
      <c r="L85" s="180"/>
      <c r="M85" s="90" t="s">
        <v>19</v>
      </c>
      <c r="N85" s="91" t="s">
        <v>41</v>
      </c>
      <c r="O85" s="91" t="s">
        <v>108</v>
      </c>
      <c r="P85" s="91" t="s">
        <v>109</v>
      </c>
      <c r="Q85" s="91" t="s">
        <v>110</v>
      </c>
      <c r="R85" s="91" t="s">
        <v>111</v>
      </c>
      <c r="S85" s="91" t="s">
        <v>112</v>
      </c>
      <c r="T85" s="92" t="s">
        <v>113</v>
      </c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</row>
    <row r="86" spans="1:63" s="2" customFormat="1" ht="22.8" customHeight="1">
      <c r="A86" s="36"/>
      <c r="B86" s="37"/>
      <c r="C86" s="97" t="s">
        <v>114</v>
      </c>
      <c r="D86" s="38"/>
      <c r="E86" s="38"/>
      <c r="F86" s="38"/>
      <c r="G86" s="38"/>
      <c r="H86" s="38"/>
      <c r="I86" s="38"/>
      <c r="J86" s="181">
        <f>BK86</f>
        <v>0</v>
      </c>
      <c r="K86" s="38"/>
      <c r="L86" s="42"/>
      <c r="M86" s="93"/>
      <c r="N86" s="182"/>
      <c r="O86" s="94"/>
      <c r="P86" s="183">
        <f>P87</f>
        <v>0</v>
      </c>
      <c r="Q86" s="94"/>
      <c r="R86" s="183">
        <f>R87</f>
        <v>0</v>
      </c>
      <c r="S86" s="94"/>
      <c r="T86" s="184">
        <f>T87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5" t="s">
        <v>70</v>
      </c>
      <c r="AU86" s="15" t="s">
        <v>94</v>
      </c>
      <c r="BK86" s="185">
        <f>BK87</f>
        <v>0</v>
      </c>
    </row>
    <row r="87" spans="1:63" s="12" customFormat="1" ht="25.9" customHeight="1">
      <c r="A87" s="12"/>
      <c r="B87" s="186"/>
      <c r="C87" s="187"/>
      <c r="D87" s="188" t="s">
        <v>70</v>
      </c>
      <c r="E87" s="189" t="s">
        <v>115</v>
      </c>
      <c r="F87" s="189" t="s">
        <v>116</v>
      </c>
      <c r="G87" s="187"/>
      <c r="H87" s="187"/>
      <c r="I87" s="190"/>
      <c r="J87" s="191">
        <f>BK87</f>
        <v>0</v>
      </c>
      <c r="K87" s="187"/>
      <c r="L87" s="192"/>
      <c r="M87" s="193"/>
      <c r="N87" s="194"/>
      <c r="O87" s="194"/>
      <c r="P87" s="195">
        <f>P88+P103+P134+P150+P174+P178</f>
        <v>0</v>
      </c>
      <c r="Q87" s="194"/>
      <c r="R87" s="195">
        <f>R88+R103+R134+R150+R174+R178</f>
        <v>0</v>
      </c>
      <c r="S87" s="194"/>
      <c r="T87" s="196">
        <f>T88+T103+T134+T150+T174+T178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7" t="s">
        <v>81</v>
      </c>
      <c r="AT87" s="198" t="s">
        <v>70</v>
      </c>
      <c r="AU87" s="198" t="s">
        <v>71</v>
      </c>
      <c r="AY87" s="197" t="s">
        <v>117</v>
      </c>
      <c r="BK87" s="199">
        <f>BK88+BK103+BK134+BK150+BK174+BK178</f>
        <v>0</v>
      </c>
    </row>
    <row r="88" spans="1:63" s="12" customFormat="1" ht="22.8" customHeight="1">
      <c r="A88" s="12"/>
      <c r="B88" s="186"/>
      <c r="C88" s="187"/>
      <c r="D88" s="188" t="s">
        <v>70</v>
      </c>
      <c r="E88" s="200" t="s">
        <v>118</v>
      </c>
      <c r="F88" s="200" t="s">
        <v>119</v>
      </c>
      <c r="G88" s="187"/>
      <c r="H88" s="187"/>
      <c r="I88" s="190"/>
      <c r="J88" s="201">
        <f>BK88</f>
        <v>0</v>
      </c>
      <c r="K88" s="187"/>
      <c r="L88" s="192"/>
      <c r="M88" s="193"/>
      <c r="N88" s="194"/>
      <c r="O88" s="194"/>
      <c r="P88" s="195">
        <f>SUM(P89:P102)</f>
        <v>0</v>
      </c>
      <c r="Q88" s="194"/>
      <c r="R88" s="195">
        <f>SUM(R89:R102)</f>
        <v>0</v>
      </c>
      <c r="S88" s="194"/>
      <c r="T88" s="196">
        <f>SUM(T89:T102)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7" t="s">
        <v>81</v>
      </c>
      <c r="AT88" s="198" t="s">
        <v>70</v>
      </c>
      <c r="AU88" s="198" t="s">
        <v>79</v>
      </c>
      <c r="AY88" s="197" t="s">
        <v>117</v>
      </c>
      <c r="BK88" s="199">
        <f>SUM(BK89:BK102)</f>
        <v>0</v>
      </c>
    </row>
    <row r="89" spans="1:65" s="2" customFormat="1" ht="21.75" customHeight="1">
      <c r="A89" s="36"/>
      <c r="B89" s="37"/>
      <c r="C89" s="202" t="s">
        <v>79</v>
      </c>
      <c r="D89" s="202" t="s">
        <v>120</v>
      </c>
      <c r="E89" s="203" t="s">
        <v>121</v>
      </c>
      <c r="F89" s="204" t="s">
        <v>122</v>
      </c>
      <c r="G89" s="205" t="s">
        <v>123</v>
      </c>
      <c r="H89" s="206">
        <v>10</v>
      </c>
      <c r="I89" s="207"/>
      <c r="J89" s="208">
        <f>ROUND(I89*H89,2)</f>
        <v>0</v>
      </c>
      <c r="K89" s="204" t="s">
        <v>124</v>
      </c>
      <c r="L89" s="42"/>
      <c r="M89" s="209" t="s">
        <v>19</v>
      </c>
      <c r="N89" s="210" t="s">
        <v>42</v>
      </c>
      <c r="O89" s="82"/>
      <c r="P89" s="211">
        <f>O89*H89</f>
        <v>0</v>
      </c>
      <c r="Q89" s="211">
        <v>0</v>
      </c>
      <c r="R89" s="211">
        <f>Q89*H89</f>
        <v>0</v>
      </c>
      <c r="S89" s="211">
        <v>0</v>
      </c>
      <c r="T89" s="212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13" t="s">
        <v>125</v>
      </c>
      <c r="AT89" s="213" t="s">
        <v>120</v>
      </c>
      <c r="AU89" s="213" t="s">
        <v>81</v>
      </c>
      <c r="AY89" s="15" t="s">
        <v>117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15" t="s">
        <v>79</v>
      </c>
      <c r="BK89" s="214">
        <f>ROUND(I89*H89,2)</f>
        <v>0</v>
      </c>
      <c r="BL89" s="15" t="s">
        <v>125</v>
      </c>
      <c r="BM89" s="213" t="s">
        <v>81</v>
      </c>
    </row>
    <row r="90" spans="1:47" s="2" customFormat="1" ht="12">
      <c r="A90" s="36"/>
      <c r="B90" s="37"/>
      <c r="C90" s="38"/>
      <c r="D90" s="215" t="s">
        <v>126</v>
      </c>
      <c r="E90" s="38"/>
      <c r="F90" s="216" t="s">
        <v>127</v>
      </c>
      <c r="G90" s="38"/>
      <c r="H90" s="38"/>
      <c r="I90" s="217"/>
      <c r="J90" s="38"/>
      <c r="K90" s="38"/>
      <c r="L90" s="42"/>
      <c r="M90" s="218"/>
      <c r="N90" s="219"/>
      <c r="O90" s="82"/>
      <c r="P90" s="82"/>
      <c r="Q90" s="82"/>
      <c r="R90" s="82"/>
      <c r="S90" s="82"/>
      <c r="T90" s="83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5" t="s">
        <v>126</v>
      </c>
      <c r="AU90" s="15" t="s">
        <v>81</v>
      </c>
    </row>
    <row r="91" spans="1:65" s="2" customFormat="1" ht="16.5" customHeight="1">
      <c r="A91" s="36"/>
      <c r="B91" s="37"/>
      <c r="C91" s="202" t="s">
        <v>81</v>
      </c>
      <c r="D91" s="202" t="s">
        <v>120</v>
      </c>
      <c r="E91" s="203" t="s">
        <v>128</v>
      </c>
      <c r="F91" s="204" t="s">
        <v>129</v>
      </c>
      <c r="G91" s="205" t="s">
        <v>130</v>
      </c>
      <c r="H91" s="206">
        <v>0.009</v>
      </c>
      <c r="I91" s="207"/>
      <c r="J91" s="208">
        <f>ROUND(I91*H91,2)</f>
        <v>0</v>
      </c>
      <c r="K91" s="204" t="s">
        <v>131</v>
      </c>
      <c r="L91" s="42"/>
      <c r="M91" s="209" t="s">
        <v>19</v>
      </c>
      <c r="N91" s="210" t="s">
        <v>42</v>
      </c>
      <c r="O91" s="82"/>
      <c r="P91" s="211">
        <f>O91*H91</f>
        <v>0</v>
      </c>
      <c r="Q91" s="211">
        <v>0</v>
      </c>
      <c r="R91" s="211">
        <f>Q91*H91</f>
        <v>0</v>
      </c>
      <c r="S91" s="211">
        <v>0</v>
      </c>
      <c r="T91" s="212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13" t="s">
        <v>125</v>
      </c>
      <c r="AT91" s="213" t="s">
        <v>120</v>
      </c>
      <c r="AU91" s="213" t="s">
        <v>81</v>
      </c>
      <c r="AY91" s="15" t="s">
        <v>117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15" t="s">
        <v>79</v>
      </c>
      <c r="BK91" s="214">
        <f>ROUND(I91*H91,2)</f>
        <v>0</v>
      </c>
      <c r="BL91" s="15" t="s">
        <v>125</v>
      </c>
      <c r="BM91" s="213" t="s">
        <v>132</v>
      </c>
    </row>
    <row r="92" spans="1:65" s="2" customFormat="1" ht="16.5" customHeight="1">
      <c r="A92" s="36"/>
      <c r="B92" s="37"/>
      <c r="C92" s="220" t="s">
        <v>133</v>
      </c>
      <c r="D92" s="220" t="s">
        <v>134</v>
      </c>
      <c r="E92" s="221" t="s">
        <v>135</v>
      </c>
      <c r="F92" s="222" t="s">
        <v>136</v>
      </c>
      <c r="G92" s="223" t="s">
        <v>123</v>
      </c>
      <c r="H92" s="224">
        <v>10</v>
      </c>
      <c r="I92" s="225"/>
      <c r="J92" s="226">
        <f>ROUND(I92*H92,2)</f>
        <v>0</v>
      </c>
      <c r="K92" s="222" t="s">
        <v>124</v>
      </c>
      <c r="L92" s="227"/>
      <c r="M92" s="228" t="s">
        <v>19</v>
      </c>
      <c r="N92" s="229" t="s">
        <v>42</v>
      </c>
      <c r="O92" s="82"/>
      <c r="P92" s="211">
        <f>O92*H92</f>
        <v>0</v>
      </c>
      <c r="Q92" s="211">
        <v>0</v>
      </c>
      <c r="R92" s="211">
        <f>Q92*H92</f>
        <v>0</v>
      </c>
      <c r="S92" s="211">
        <v>0</v>
      </c>
      <c r="T92" s="212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13" t="s">
        <v>137</v>
      </c>
      <c r="AT92" s="213" t="s">
        <v>134</v>
      </c>
      <c r="AU92" s="213" t="s">
        <v>81</v>
      </c>
      <c r="AY92" s="15" t="s">
        <v>117</v>
      </c>
      <c r="BE92" s="214">
        <f>IF(N92="základní",J92,0)</f>
        <v>0</v>
      </c>
      <c r="BF92" s="214">
        <f>IF(N92="snížená",J92,0)</f>
        <v>0</v>
      </c>
      <c r="BG92" s="214">
        <f>IF(N92="zákl. přenesená",J92,0)</f>
        <v>0</v>
      </c>
      <c r="BH92" s="214">
        <f>IF(N92="sníž. přenesená",J92,0)</f>
        <v>0</v>
      </c>
      <c r="BI92" s="214">
        <f>IF(N92="nulová",J92,0)</f>
        <v>0</v>
      </c>
      <c r="BJ92" s="15" t="s">
        <v>79</v>
      </c>
      <c r="BK92" s="214">
        <f>ROUND(I92*H92,2)</f>
        <v>0</v>
      </c>
      <c r="BL92" s="15" t="s">
        <v>125</v>
      </c>
      <c r="BM92" s="213" t="s">
        <v>138</v>
      </c>
    </row>
    <row r="93" spans="1:65" s="2" customFormat="1" ht="16.5" customHeight="1">
      <c r="A93" s="36"/>
      <c r="B93" s="37"/>
      <c r="C93" s="202" t="s">
        <v>132</v>
      </c>
      <c r="D93" s="202" t="s">
        <v>120</v>
      </c>
      <c r="E93" s="203" t="s">
        <v>139</v>
      </c>
      <c r="F93" s="204" t="s">
        <v>140</v>
      </c>
      <c r="G93" s="205" t="s">
        <v>123</v>
      </c>
      <c r="H93" s="206">
        <v>12</v>
      </c>
      <c r="I93" s="207"/>
      <c r="J93" s="208">
        <f>ROUND(I93*H93,2)</f>
        <v>0</v>
      </c>
      <c r="K93" s="204" t="s">
        <v>131</v>
      </c>
      <c r="L93" s="42"/>
      <c r="M93" s="209" t="s">
        <v>19</v>
      </c>
      <c r="N93" s="210" t="s">
        <v>42</v>
      </c>
      <c r="O93" s="82"/>
      <c r="P93" s="211">
        <f>O93*H93</f>
        <v>0</v>
      </c>
      <c r="Q93" s="211">
        <v>0</v>
      </c>
      <c r="R93" s="211">
        <f>Q93*H93</f>
        <v>0</v>
      </c>
      <c r="S93" s="211">
        <v>0</v>
      </c>
      <c r="T93" s="212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13" t="s">
        <v>125</v>
      </c>
      <c r="AT93" s="213" t="s">
        <v>120</v>
      </c>
      <c r="AU93" s="213" t="s">
        <v>81</v>
      </c>
      <c r="AY93" s="15" t="s">
        <v>117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15" t="s">
        <v>79</v>
      </c>
      <c r="BK93" s="214">
        <f>ROUND(I93*H93,2)</f>
        <v>0</v>
      </c>
      <c r="BL93" s="15" t="s">
        <v>125</v>
      </c>
      <c r="BM93" s="213" t="s">
        <v>141</v>
      </c>
    </row>
    <row r="94" spans="1:65" s="2" customFormat="1" ht="21.75" customHeight="1">
      <c r="A94" s="36"/>
      <c r="B94" s="37"/>
      <c r="C94" s="202" t="s">
        <v>142</v>
      </c>
      <c r="D94" s="202" t="s">
        <v>120</v>
      </c>
      <c r="E94" s="203" t="s">
        <v>143</v>
      </c>
      <c r="F94" s="204" t="s">
        <v>144</v>
      </c>
      <c r="G94" s="205" t="s">
        <v>123</v>
      </c>
      <c r="H94" s="206">
        <v>10</v>
      </c>
      <c r="I94" s="207"/>
      <c r="J94" s="208">
        <f>ROUND(I94*H94,2)</f>
        <v>0</v>
      </c>
      <c r="K94" s="204" t="s">
        <v>124</v>
      </c>
      <c r="L94" s="42"/>
      <c r="M94" s="209" t="s">
        <v>19</v>
      </c>
      <c r="N94" s="210" t="s">
        <v>42</v>
      </c>
      <c r="O94" s="82"/>
      <c r="P94" s="211">
        <f>O94*H94</f>
        <v>0</v>
      </c>
      <c r="Q94" s="211">
        <v>0</v>
      </c>
      <c r="R94" s="211">
        <f>Q94*H94</f>
        <v>0</v>
      </c>
      <c r="S94" s="211">
        <v>0</v>
      </c>
      <c r="T94" s="212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13" t="s">
        <v>125</v>
      </c>
      <c r="AT94" s="213" t="s">
        <v>120</v>
      </c>
      <c r="AU94" s="213" t="s">
        <v>81</v>
      </c>
      <c r="AY94" s="15" t="s">
        <v>117</v>
      </c>
      <c r="BE94" s="214">
        <f>IF(N94="základní",J94,0)</f>
        <v>0</v>
      </c>
      <c r="BF94" s="214">
        <f>IF(N94="snížená",J94,0)</f>
        <v>0</v>
      </c>
      <c r="BG94" s="214">
        <f>IF(N94="zákl. přenesená",J94,0)</f>
        <v>0</v>
      </c>
      <c r="BH94" s="214">
        <f>IF(N94="sníž. přenesená",J94,0)</f>
        <v>0</v>
      </c>
      <c r="BI94" s="214">
        <f>IF(N94="nulová",J94,0)</f>
        <v>0</v>
      </c>
      <c r="BJ94" s="15" t="s">
        <v>79</v>
      </c>
      <c r="BK94" s="214">
        <f>ROUND(I94*H94,2)</f>
        <v>0</v>
      </c>
      <c r="BL94" s="15" t="s">
        <v>125</v>
      </c>
      <c r="BM94" s="213" t="s">
        <v>145</v>
      </c>
    </row>
    <row r="95" spans="1:47" s="2" customFormat="1" ht="12">
      <c r="A95" s="36"/>
      <c r="B95" s="37"/>
      <c r="C95" s="38"/>
      <c r="D95" s="215" t="s">
        <v>126</v>
      </c>
      <c r="E95" s="38"/>
      <c r="F95" s="216" t="s">
        <v>146</v>
      </c>
      <c r="G95" s="38"/>
      <c r="H95" s="38"/>
      <c r="I95" s="217"/>
      <c r="J95" s="38"/>
      <c r="K95" s="38"/>
      <c r="L95" s="42"/>
      <c r="M95" s="218"/>
      <c r="N95" s="219"/>
      <c r="O95" s="82"/>
      <c r="P95" s="82"/>
      <c r="Q95" s="82"/>
      <c r="R95" s="82"/>
      <c r="S95" s="82"/>
      <c r="T95" s="83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5" t="s">
        <v>126</v>
      </c>
      <c r="AU95" s="15" t="s">
        <v>81</v>
      </c>
    </row>
    <row r="96" spans="1:65" s="2" customFormat="1" ht="21.75" customHeight="1">
      <c r="A96" s="36"/>
      <c r="B96" s="37"/>
      <c r="C96" s="202" t="s">
        <v>138</v>
      </c>
      <c r="D96" s="202" t="s">
        <v>120</v>
      </c>
      <c r="E96" s="203" t="s">
        <v>147</v>
      </c>
      <c r="F96" s="204" t="s">
        <v>148</v>
      </c>
      <c r="G96" s="205" t="s">
        <v>123</v>
      </c>
      <c r="H96" s="206">
        <v>12</v>
      </c>
      <c r="I96" s="207"/>
      <c r="J96" s="208">
        <f>ROUND(I96*H96,2)</f>
        <v>0</v>
      </c>
      <c r="K96" s="204" t="s">
        <v>124</v>
      </c>
      <c r="L96" s="42"/>
      <c r="M96" s="209" t="s">
        <v>19</v>
      </c>
      <c r="N96" s="210" t="s">
        <v>42</v>
      </c>
      <c r="O96" s="82"/>
      <c r="P96" s="211">
        <f>O96*H96</f>
        <v>0</v>
      </c>
      <c r="Q96" s="211">
        <v>0</v>
      </c>
      <c r="R96" s="211">
        <f>Q96*H96</f>
        <v>0</v>
      </c>
      <c r="S96" s="211">
        <v>0</v>
      </c>
      <c r="T96" s="212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13" t="s">
        <v>125</v>
      </c>
      <c r="AT96" s="213" t="s">
        <v>120</v>
      </c>
      <c r="AU96" s="213" t="s">
        <v>81</v>
      </c>
      <c r="AY96" s="15" t="s">
        <v>117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15" t="s">
        <v>79</v>
      </c>
      <c r="BK96" s="214">
        <f>ROUND(I96*H96,2)</f>
        <v>0</v>
      </c>
      <c r="BL96" s="15" t="s">
        <v>125</v>
      </c>
      <c r="BM96" s="213" t="s">
        <v>149</v>
      </c>
    </row>
    <row r="97" spans="1:47" s="2" customFormat="1" ht="12">
      <c r="A97" s="36"/>
      <c r="B97" s="37"/>
      <c r="C97" s="38"/>
      <c r="D97" s="215" t="s">
        <v>126</v>
      </c>
      <c r="E97" s="38"/>
      <c r="F97" s="216" t="s">
        <v>150</v>
      </c>
      <c r="G97" s="38"/>
      <c r="H97" s="38"/>
      <c r="I97" s="217"/>
      <c r="J97" s="38"/>
      <c r="K97" s="38"/>
      <c r="L97" s="42"/>
      <c r="M97" s="218"/>
      <c r="N97" s="219"/>
      <c r="O97" s="82"/>
      <c r="P97" s="82"/>
      <c r="Q97" s="82"/>
      <c r="R97" s="82"/>
      <c r="S97" s="82"/>
      <c r="T97" s="83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5" t="s">
        <v>126</v>
      </c>
      <c r="AU97" s="15" t="s">
        <v>81</v>
      </c>
    </row>
    <row r="98" spans="1:65" s="2" customFormat="1" ht="16.5" customHeight="1">
      <c r="A98" s="36"/>
      <c r="B98" s="37"/>
      <c r="C98" s="202" t="s">
        <v>151</v>
      </c>
      <c r="D98" s="202" t="s">
        <v>120</v>
      </c>
      <c r="E98" s="203" t="s">
        <v>152</v>
      </c>
      <c r="F98" s="204" t="s">
        <v>153</v>
      </c>
      <c r="G98" s="205" t="s">
        <v>154</v>
      </c>
      <c r="H98" s="206">
        <v>1</v>
      </c>
      <c r="I98" s="207"/>
      <c r="J98" s="208">
        <f>ROUND(I98*H98,2)</f>
        <v>0</v>
      </c>
      <c r="K98" s="204" t="s">
        <v>131</v>
      </c>
      <c r="L98" s="42"/>
      <c r="M98" s="209" t="s">
        <v>19</v>
      </c>
      <c r="N98" s="210" t="s">
        <v>42</v>
      </c>
      <c r="O98" s="82"/>
      <c r="P98" s="211">
        <f>O98*H98</f>
        <v>0</v>
      </c>
      <c r="Q98" s="211">
        <v>0</v>
      </c>
      <c r="R98" s="211">
        <f>Q98*H98</f>
        <v>0</v>
      </c>
      <c r="S98" s="211">
        <v>0</v>
      </c>
      <c r="T98" s="212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13" t="s">
        <v>125</v>
      </c>
      <c r="AT98" s="213" t="s">
        <v>120</v>
      </c>
      <c r="AU98" s="213" t="s">
        <v>81</v>
      </c>
      <c r="AY98" s="15" t="s">
        <v>117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15" t="s">
        <v>79</v>
      </c>
      <c r="BK98" s="214">
        <f>ROUND(I98*H98,2)</f>
        <v>0</v>
      </c>
      <c r="BL98" s="15" t="s">
        <v>125</v>
      </c>
      <c r="BM98" s="213" t="s">
        <v>155</v>
      </c>
    </row>
    <row r="99" spans="1:65" s="2" customFormat="1" ht="16.5" customHeight="1">
      <c r="A99" s="36"/>
      <c r="B99" s="37"/>
      <c r="C99" s="202" t="s">
        <v>141</v>
      </c>
      <c r="D99" s="202" t="s">
        <v>120</v>
      </c>
      <c r="E99" s="203" t="s">
        <v>156</v>
      </c>
      <c r="F99" s="204" t="s">
        <v>157</v>
      </c>
      <c r="G99" s="205" t="s">
        <v>154</v>
      </c>
      <c r="H99" s="206">
        <v>1</v>
      </c>
      <c r="I99" s="207"/>
      <c r="J99" s="208">
        <f>ROUND(I99*H99,2)</f>
        <v>0</v>
      </c>
      <c r="K99" s="204" t="s">
        <v>131</v>
      </c>
      <c r="L99" s="42"/>
      <c r="M99" s="209" t="s">
        <v>19</v>
      </c>
      <c r="N99" s="210" t="s">
        <v>42</v>
      </c>
      <c r="O99" s="82"/>
      <c r="P99" s="211">
        <f>O99*H99</f>
        <v>0</v>
      </c>
      <c r="Q99" s="211">
        <v>0</v>
      </c>
      <c r="R99" s="211">
        <f>Q99*H99</f>
        <v>0</v>
      </c>
      <c r="S99" s="211">
        <v>0</v>
      </c>
      <c r="T99" s="212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13" t="s">
        <v>125</v>
      </c>
      <c r="AT99" s="213" t="s">
        <v>120</v>
      </c>
      <c r="AU99" s="213" t="s">
        <v>81</v>
      </c>
      <c r="AY99" s="15" t="s">
        <v>117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15" t="s">
        <v>79</v>
      </c>
      <c r="BK99" s="214">
        <f>ROUND(I99*H99,2)</f>
        <v>0</v>
      </c>
      <c r="BL99" s="15" t="s">
        <v>125</v>
      </c>
      <c r="BM99" s="213" t="s">
        <v>125</v>
      </c>
    </row>
    <row r="100" spans="1:65" s="2" customFormat="1" ht="16.5" customHeight="1">
      <c r="A100" s="36"/>
      <c r="B100" s="37"/>
      <c r="C100" s="202" t="s">
        <v>158</v>
      </c>
      <c r="D100" s="202" t="s">
        <v>120</v>
      </c>
      <c r="E100" s="203" t="s">
        <v>159</v>
      </c>
      <c r="F100" s="204" t="s">
        <v>160</v>
      </c>
      <c r="G100" s="205" t="s">
        <v>161</v>
      </c>
      <c r="H100" s="206">
        <v>10</v>
      </c>
      <c r="I100" s="207"/>
      <c r="J100" s="208">
        <f>ROUND(I100*H100,2)</f>
        <v>0</v>
      </c>
      <c r="K100" s="204" t="s">
        <v>131</v>
      </c>
      <c r="L100" s="42"/>
      <c r="M100" s="209" t="s">
        <v>19</v>
      </c>
      <c r="N100" s="210" t="s">
        <v>42</v>
      </c>
      <c r="O100" s="82"/>
      <c r="P100" s="211">
        <f>O100*H100</f>
        <v>0</v>
      </c>
      <c r="Q100" s="211">
        <v>0</v>
      </c>
      <c r="R100" s="211">
        <f>Q100*H100</f>
        <v>0</v>
      </c>
      <c r="S100" s="211">
        <v>0</v>
      </c>
      <c r="T100" s="212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13" t="s">
        <v>125</v>
      </c>
      <c r="AT100" s="213" t="s">
        <v>120</v>
      </c>
      <c r="AU100" s="213" t="s">
        <v>81</v>
      </c>
      <c r="AY100" s="15" t="s">
        <v>117</v>
      </c>
      <c r="BE100" s="214">
        <f>IF(N100="základní",J100,0)</f>
        <v>0</v>
      </c>
      <c r="BF100" s="214">
        <f>IF(N100="snížená",J100,0)</f>
        <v>0</v>
      </c>
      <c r="BG100" s="214">
        <f>IF(N100="zákl. přenesená",J100,0)</f>
        <v>0</v>
      </c>
      <c r="BH100" s="214">
        <f>IF(N100="sníž. přenesená",J100,0)</f>
        <v>0</v>
      </c>
      <c r="BI100" s="214">
        <f>IF(N100="nulová",J100,0)</f>
        <v>0</v>
      </c>
      <c r="BJ100" s="15" t="s">
        <v>79</v>
      </c>
      <c r="BK100" s="214">
        <f>ROUND(I100*H100,2)</f>
        <v>0</v>
      </c>
      <c r="BL100" s="15" t="s">
        <v>125</v>
      </c>
      <c r="BM100" s="213" t="s">
        <v>162</v>
      </c>
    </row>
    <row r="101" spans="1:65" s="2" customFormat="1" ht="16.5" customHeight="1">
      <c r="A101" s="36"/>
      <c r="B101" s="37"/>
      <c r="C101" s="202" t="s">
        <v>145</v>
      </c>
      <c r="D101" s="202" t="s">
        <v>120</v>
      </c>
      <c r="E101" s="203" t="s">
        <v>163</v>
      </c>
      <c r="F101" s="204" t="s">
        <v>164</v>
      </c>
      <c r="G101" s="205" t="s">
        <v>130</v>
      </c>
      <c r="H101" s="206">
        <v>0.02</v>
      </c>
      <c r="I101" s="207"/>
      <c r="J101" s="208">
        <f>ROUND(I101*H101,2)</f>
        <v>0</v>
      </c>
      <c r="K101" s="204" t="s">
        <v>124</v>
      </c>
      <c r="L101" s="42"/>
      <c r="M101" s="209" t="s">
        <v>19</v>
      </c>
      <c r="N101" s="210" t="s">
        <v>42</v>
      </c>
      <c r="O101" s="82"/>
      <c r="P101" s="211">
        <f>O101*H101</f>
        <v>0</v>
      </c>
      <c r="Q101" s="211">
        <v>0</v>
      </c>
      <c r="R101" s="211">
        <f>Q101*H101</f>
        <v>0</v>
      </c>
      <c r="S101" s="211">
        <v>0</v>
      </c>
      <c r="T101" s="212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13" t="s">
        <v>125</v>
      </c>
      <c r="AT101" s="213" t="s">
        <v>120</v>
      </c>
      <c r="AU101" s="213" t="s">
        <v>81</v>
      </c>
      <c r="AY101" s="15" t="s">
        <v>117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15" t="s">
        <v>79</v>
      </c>
      <c r="BK101" s="214">
        <f>ROUND(I101*H101,2)</f>
        <v>0</v>
      </c>
      <c r="BL101" s="15" t="s">
        <v>125</v>
      </c>
      <c r="BM101" s="213" t="s">
        <v>165</v>
      </c>
    </row>
    <row r="102" spans="1:47" s="2" customFormat="1" ht="12">
      <c r="A102" s="36"/>
      <c r="B102" s="37"/>
      <c r="C102" s="38"/>
      <c r="D102" s="215" t="s">
        <v>126</v>
      </c>
      <c r="E102" s="38"/>
      <c r="F102" s="216" t="s">
        <v>166</v>
      </c>
      <c r="G102" s="38"/>
      <c r="H102" s="38"/>
      <c r="I102" s="217"/>
      <c r="J102" s="38"/>
      <c r="K102" s="38"/>
      <c r="L102" s="42"/>
      <c r="M102" s="218"/>
      <c r="N102" s="219"/>
      <c r="O102" s="82"/>
      <c r="P102" s="82"/>
      <c r="Q102" s="82"/>
      <c r="R102" s="82"/>
      <c r="S102" s="82"/>
      <c r="T102" s="83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5" t="s">
        <v>126</v>
      </c>
      <c r="AU102" s="15" t="s">
        <v>81</v>
      </c>
    </row>
    <row r="103" spans="1:63" s="12" customFormat="1" ht="22.8" customHeight="1">
      <c r="A103" s="12"/>
      <c r="B103" s="186"/>
      <c r="C103" s="187"/>
      <c r="D103" s="188" t="s">
        <v>70</v>
      </c>
      <c r="E103" s="200" t="s">
        <v>167</v>
      </c>
      <c r="F103" s="200" t="s">
        <v>168</v>
      </c>
      <c r="G103" s="187"/>
      <c r="H103" s="187"/>
      <c r="I103" s="190"/>
      <c r="J103" s="201">
        <f>BK103</f>
        <v>0</v>
      </c>
      <c r="K103" s="187"/>
      <c r="L103" s="192"/>
      <c r="M103" s="193"/>
      <c r="N103" s="194"/>
      <c r="O103" s="194"/>
      <c r="P103" s="195">
        <f>SUM(P104:P133)</f>
        <v>0</v>
      </c>
      <c r="Q103" s="194"/>
      <c r="R103" s="195">
        <f>SUM(R104:R133)</f>
        <v>0</v>
      </c>
      <c r="S103" s="194"/>
      <c r="T103" s="196">
        <f>SUM(T104:T133)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197" t="s">
        <v>81</v>
      </c>
      <c r="AT103" s="198" t="s">
        <v>70</v>
      </c>
      <c r="AU103" s="198" t="s">
        <v>79</v>
      </c>
      <c r="AY103" s="197" t="s">
        <v>117</v>
      </c>
      <c r="BK103" s="199">
        <f>SUM(BK104:BK133)</f>
        <v>0</v>
      </c>
    </row>
    <row r="104" spans="1:65" s="2" customFormat="1" ht="16.5" customHeight="1">
      <c r="A104" s="36"/>
      <c r="B104" s="37"/>
      <c r="C104" s="202" t="s">
        <v>169</v>
      </c>
      <c r="D104" s="202" t="s">
        <v>120</v>
      </c>
      <c r="E104" s="203" t="s">
        <v>170</v>
      </c>
      <c r="F104" s="204" t="s">
        <v>171</v>
      </c>
      <c r="G104" s="205" t="s">
        <v>172</v>
      </c>
      <c r="H104" s="206">
        <v>1</v>
      </c>
      <c r="I104" s="207"/>
      <c r="J104" s="208">
        <f>ROUND(I104*H104,2)</f>
        <v>0</v>
      </c>
      <c r="K104" s="204" t="s">
        <v>173</v>
      </c>
      <c r="L104" s="42"/>
      <c r="M104" s="209" t="s">
        <v>19</v>
      </c>
      <c r="N104" s="210" t="s">
        <v>42</v>
      </c>
      <c r="O104" s="82"/>
      <c r="P104" s="211">
        <f>O104*H104</f>
        <v>0</v>
      </c>
      <c r="Q104" s="211">
        <v>0</v>
      </c>
      <c r="R104" s="211">
        <f>Q104*H104</f>
        <v>0</v>
      </c>
      <c r="S104" s="211">
        <v>0</v>
      </c>
      <c r="T104" s="212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13" t="s">
        <v>125</v>
      </c>
      <c r="AT104" s="213" t="s">
        <v>120</v>
      </c>
      <c r="AU104" s="213" t="s">
        <v>81</v>
      </c>
      <c r="AY104" s="15" t="s">
        <v>117</v>
      </c>
      <c r="BE104" s="214">
        <f>IF(N104="základní",J104,0)</f>
        <v>0</v>
      </c>
      <c r="BF104" s="214">
        <f>IF(N104="snížená",J104,0)</f>
        <v>0</v>
      </c>
      <c r="BG104" s="214">
        <f>IF(N104="zákl. přenesená",J104,0)</f>
        <v>0</v>
      </c>
      <c r="BH104" s="214">
        <f>IF(N104="sníž. přenesená",J104,0)</f>
        <v>0</v>
      </c>
      <c r="BI104" s="214">
        <f>IF(N104="nulová",J104,0)</f>
        <v>0</v>
      </c>
      <c r="BJ104" s="15" t="s">
        <v>79</v>
      </c>
      <c r="BK104" s="214">
        <f>ROUND(I104*H104,2)</f>
        <v>0</v>
      </c>
      <c r="BL104" s="15" t="s">
        <v>125</v>
      </c>
      <c r="BM104" s="213" t="s">
        <v>174</v>
      </c>
    </row>
    <row r="105" spans="1:47" s="2" customFormat="1" ht="12">
      <c r="A105" s="36"/>
      <c r="B105" s="37"/>
      <c r="C105" s="38"/>
      <c r="D105" s="215" t="s">
        <v>126</v>
      </c>
      <c r="E105" s="38"/>
      <c r="F105" s="216" t="s">
        <v>175</v>
      </c>
      <c r="G105" s="38"/>
      <c r="H105" s="38"/>
      <c r="I105" s="217"/>
      <c r="J105" s="38"/>
      <c r="K105" s="38"/>
      <c r="L105" s="42"/>
      <c r="M105" s="218"/>
      <c r="N105" s="219"/>
      <c r="O105" s="82"/>
      <c r="P105" s="82"/>
      <c r="Q105" s="82"/>
      <c r="R105" s="82"/>
      <c r="S105" s="82"/>
      <c r="T105" s="83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5" t="s">
        <v>126</v>
      </c>
      <c r="AU105" s="15" t="s">
        <v>81</v>
      </c>
    </row>
    <row r="106" spans="1:65" s="2" customFormat="1" ht="16.5" customHeight="1">
      <c r="A106" s="36"/>
      <c r="B106" s="37"/>
      <c r="C106" s="202" t="s">
        <v>149</v>
      </c>
      <c r="D106" s="202" t="s">
        <v>120</v>
      </c>
      <c r="E106" s="203" t="s">
        <v>176</v>
      </c>
      <c r="F106" s="204" t="s">
        <v>177</v>
      </c>
      <c r="G106" s="205" t="s">
        <v>172</v>
      </c>
      <c r="H106" s="206">
        <v>1</v>
      </c>
      <c r="I106" s="207"/>
      <c r="J106" s="208">
        <f>ROUND(I106*H106,2)</f>
        <v>0</v>
      </c>
      <c r="K106" s="204" t="s">
        <v>131</v>
      </c>
      <c r="L106" s="42"/>
      <c r="M106" s="209" t="s">
        <v>19</v>
      </c>
      <c r="N106" s="210" t="s">
        <v>42</v>
      </c>
      <c r="O106" s="82"/>
      <c r="P106" s="211">
        <f>O106*H106</f>
        <v>0</v>
      </c>
      <c r="Q106" s="211">
        <v>0</v>
      </c>
      <c r="R106" s="211">
        <f>Q106*H106</f>
        <v>0</v>
      </c>
      <c r="S106" s="211">
        <v>0</v>
      </c>
      <c r="T106" s="212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13" t="s">
        <v>125</v>
      </c>
      <c r="AT106" s="213" t="s">
        <v>120</v>
      </c>
      <c r="AU106" s="213" t="s">
        <v>81</v>
      </c>
      <c r="AY106" s="15" t="s">
        <v>117</v>
      </c>
      <c r="BE106" s="214">
        <f>IF(N106="základní",J106,0)</f>
        <v>0</v>
      </c>
      <c r="BF106" s="214">
        <f>IF(N106="snížená",J106,0)</f>
        <v>0</v>
      </c>
      <c r="BG106" s="214">
        <f>IF(N106="zákl. přenesená",J106,0)</f>
        <v>0</v>
      </c>
      <c r="BH106" s="214">
        <f>IF(N106="sníž. přenesená",J106,0)</f>
        <v>0</v>
      </c>
      <c r="BI106" s="214">
        <f>IF(N106="nulová",J106,0)</f>
        <v>0</v>
      </c>
      <c r="BJ106" s="15" t="s">
        <v>79</v>
      </c>
      <c r="BK106" s="214">
        <f>ROUND(I106*H106,2)</f>
        <v>0</v>
      </c>
      <c r="BL106" s="15" t="s">
        <v>125</v>
      </c>
      <c r="BM106" s="213" t="s">
        <v>178</v>
      </c>
    </row>
    <row r="107" spans="1:65" s="2" customFormat="1" ht="16.5" customHeight="1">
      <c r="A107" s="36"/>
      <c r="B107" s="37"/>
      <c r="C107" s="202" t="s">
        <v>179</v>
      </c>
      <c r="D107" s="202" t="s">
        <v>120</v>
      </c>
      <c r="E107" s="203" t="s">
        <v>180</v>
      </c>
      <c r="F107" s="204" t="s">
        <v>181</v>
      </c>
      <c r="G107" s="205" t="s">
        <v>130</v>
      </c>
      <c r="H107" s="206">
        <v>0.255</v>
      </c>
      <c r="I107" s="207"/>
      <c r="J107" s="208">
        <f>ROUND(I107*H107,2)</f>
        <v>0</v>
      </c>
      <c r="K107" s="204" t="s">
        <v>131</v>
      </c>
      <c r="L107" s="42"/>
      <c r="M107" s="209" t="s">
        <v>19</v>
      </c>
      <c r="N107" s="210" t="s">
        <v>42</v>
      </c>
      <c r="O107" s="82"/>
      <c r="P107" s="211">
        <f>O107*H107</f>
        <v>0</v>
      </c>
      <c r="Q107" s="211">
        <v>0</v>
      </c>
      <c r="R107" s="211">
        <f>Q107*H107</f>
        <v>0</v>
      </c>
      <c r="S107" s="211">
        <v>0</v>
      </c>
      <c r="T107" s="212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13" t="s">
        <v>125</v>
      </c>
      <c r="AT107" s="213" t="s">
        <v>120</v>
      </c>
      <c r="AU107" s="213" t="s">
        <v>81</v>
      </c>
      <c r="AY107" s="15" t="s">
        <v>117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15" t="s">
        <v>79</v>
      </c>
      <c r="BK107" s="214">
        <f>ROUND(I107*H107,2)</f>
        <v>0</v>
      </c>
      <c r="BL107" s="15" t="s">
        <v>125</v>
      </c>
      <c r="BM107" s="213" t="s">
        <v>182</v>
      </c>
    </row>
    <row r="108" spans="1:65" s="2" customFormat="1" ht="16.5" customHeight="1">
      <c r="A108" s="36"/>
      <c r="B108" s="37"/>
      <c r="C108" s="202" t="s">
        <v>155</v>
      </c>
      <c r="D108" s="202" t="s">
        <v>120</v>
      </c>
      <c r="E108" s="203" t="s">
        <v>183</v>
      </c>
      <c r="F108" s="204" t="s">
        <v>184</v>
      </c>
      <c r="G108" s="205" t="s">
        <v>161</v>
      </c>
      <c r="H108" s="206">
        <v>16</v>
      </c>
      <c r="I108" s="207"/>
      <c r="J108" s="208">
        <f>ROUND(I108*H108,2)</f>
        <v>0</v>
      </c>
      <c r="K108" s="204" t="s">
        <v>131</v>
      </c>
      <c r="L108" s="42"/>
      <c r="M108" s="209" t="s">
        <v>19</v>
      </c>
      <c r="N108" s="210" t="s">
        <v>42</v>
      </c>
      <c r="O108" s="82"/>
      <c r="P108" s="211">
        <f>O108*H108</f>
        <v>0</v>
      </c>
      <c r="Q108" s="211">
        <v>0</v>
      </c>
      <c r="R108" s="211">
        <f>Q108*H108</f>
        <v>0</v>
      </c>
      <c r="S108" s="211">
        <v>0</v>
      </c>
      <c r="T108" s="212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13" t="s">
        <v>125</v>
      </c>
      <c r="AT108" s="213" t="s">
        <v>120</v>
      </c>
      <c r="AU108" s="213" t="s">
        <v>81</v>
      </c>
      <c r="AY108" s="15" t="s">
        <v>117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15" t="s">
        <v>79</v>
      </c>
      <c r="BK108" s="214">
        <f>ROUND(I108*H108,2)</f>
        <v>0</v>
      </c>
      <c r="BL108" s="15" t="s">
        <v>125</v>
      </c>
      <c r="BM108" s="213" t="s">
        <v>185</v>
      </c>
    </row>
    <row r="109" spans="1:65" s="2" customFormat="1" ht="16.5" customHeight="1">
      <c r="A109" s="36"/>
      <c r="B109" s="37"/>
      <c r="C109" s="202" t="s">
        <v>8</v>
      </c>
      <c r="D109" s="202" t="s">
        <v>120</v>
      </c>
      <c r="E109" s="203" t="s">
        <v>186</v>
      </c>
      <c r="F109" s="204" t="s">
        <v>187</v>
      </c>
      <c r="G109" s="205" t="s">
        <v>161</v>
      </c>
      <c r="H109" s="206">
        <v>16</v>
      </c>
      <c r="I109" s="207"/>
      <c r="J109" s="208">
        <f>ROUND(I109*H109,2)</f>
        <v>0</v>
      </c>
      <c r="K109" s="204" t="s">
        <v>131</v>
      </c>
      <c r="L109" s="42"/>
      <c r="M109" s="209" t="s">
        <v>19</v>
      </c>
      <c r="N109" s="210" t="s">
        <v>42</v>
      </c>
      <c r="O109" s="82"/>
      <c r="P109" s="211">
        <f>O109*H109</f>
        <v>0</v>
      </c>
      <c r="Q109" s="211">
        <v>0</v>
      </c>
      <c r="R109" s="211">
        <f>Q109*H109</f>
        <v>0</v>
      </c>
      <c r="S109" s="211">
        <v>0</v>
      </c>
      <c r="T109" s="212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13" t="s">
        <v>125</v>
      </c>
      <c r="AT109" s="213" t="s">
        <v>120</v>
      </c>
      <c r="AU109" s="213" t="s">
        <v>81</v>
      </c>
      <c r="AY109" s="15" t="s">
        <v>117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15" t="s">
        <v>79</v>
      </c>
      <c r="BK109" s="214">
        <f>ROUND(I109*H109,2)</f>
        <v>0</v>
      </c>
      <c r="BL109" s="15" t="s">
        <v>125</v>
      </c>
      <c r="BM109" s="213" t="s">
        <v>188</v>
      </c>
    </row>
    <row r="110" spans="1:65" s="2" customFormat="1" ht="16.5" customHeight="1">
      <c r="A110" s="36"/>
      <c r="B110" s="37"/>
      <c r="C110" s="202" t="s">
        <v>125</v>
      </c>
      <c r="D110" s="202" t="s">
        <v>120</v>
      </c>
      <c r="E110" s="203" t="s">
        <v>189</v>
      </c>
      <c r="F110" s="204" t="s">
        <v>190</v>
      </c>
      <c r="G110" s="205" t="s">
        <v>154</v>
      </c>
      <c r="H110" s="206">
        <v>1</v>
      </c>
      <c r="I110" s="207"/>
      <c r="J110" s="208">
        <f>ROUND(I110*H110,2)</f>
        <v>0</v>
      </c>
      <c r="K110" s="204" t="s">
        <v>131</v>
      </c>
      <c r="L110" s="42"/>
      <c r="M110" s="209" t="s">
        <v>19</v>
      </c>
      <c r="N110" s="210" t="s">
        <v>42</v>
      </c>
      <c r="O110" s="82"/>
      <c r="P110" s="211">
        <f>O110*H110</f>
        <v>0</v>
      </c>
      <c r="Q110" s="211">
        <v>0</v>
      </c>
      <c r="R110" s="211">
        <f>Q110*H110</f>
        <v>0</v>
      </c>
      <c r="S110" s="211">
        <v>0</v>
      </c>
      <c r="T110" s="212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13" t="s">
        <v>125</v>
      </c>
      <c r="AT110" s="213" t="s">
        <v>120</v>
      </c>
      <c r="AU110" s="213" t="s">
        <v>81</v>
      </c>
      <c r="AY110" s="15" t="s">
        <v>117</v>
      </c>
      <c r="BE110" s="214">
        <f>IF(N110="základní",J110,0)</f>
        <v>0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15" t="s">
        <v>79</v>
      </c>
      <c r="BK110" s="214">
        <f>ROUND(I110*H110,2)</f>
        <v>0</v>
      </c>
      <c r="BL110" s="15" t="s">
        <v>125</v>
      </c>
      <c r="BM110" s="213" t="s">
        <v>137</v>
      </c>
    </row>
    <row r="111" spans="1:47" s="2" customFormat="1" ht="12">
      <c r="A111" s="36"/>
      <c r="B111" s="37"/>
      <c r="C111" s="38"/>
      <c r="D111" s="230" t="s">
        <v>191</v>
      </c>
      <c r="E111" s="38"/>
      <c r="F111" s="231" t="s">
        <v>192</v>
      </c>
      <c r="G111" s="38"/>
      <c r="H111" s="38"/>
      <c r="I111" s="217"/>
      <c r="J111" s="38"/>
      <c r="K111" s="38"/>
      <c r="L111" s="42"/>
      <c r="M111" s="218"/>
      <c r="N111" s="219"/>
      <c r="O111" s="82"/>
      <c r="P111" s="82"/>
      <c r="Q111" s="82"/>
      <c r="R111" s="82"/>
      <c r="S111" s="82"/>
      <c r="T111" s="83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5" t="s">
        <v>191</v>
      </c>
      <c r="AU111" s="15" t="s">
        <v>81</v>
      </c>
    </row>
    <row r="112" spans="1:65" s="2" customFormat="1" ht="16.5" customHeight="1">
      <c r="A112" s="36"/>
      <c r="B112" s="37"/>
      <c r="C112" s="202" t="s">
        <v>193</v>
      </c>
      <c r="D112" s="202" t="s">
        <v>120</v>
      </c>
      <c r="E112" s="203" t="s">
        <v>194</v>
      </c>
      <c r="F112" s="204" t="s">
        <v>195</v>
      </c>
      <c r="G112" s="205" t="s">
        <v>154</v>
      </c>
      <c r="H112" s="206">
        <v>1</v>
      </c>
      <c r="I112" s="207"/>
      <c r="J112" s="208">
        <f>ROUND(I112*H112,2)</f>
        <v>0</v>
      </c>
      <c r="K112" s="204" t="s">
        <v>131</v>
      </c>
      <c r="L112" s="42"/>
      <c r="M112" s="209" t="s">
        <v>19</v>
      </c>
      <c r="N112" s="210" t="s">
        <v>42</v>
      </c>
      <c r="O112" s="82"/>
      <c r="P112" s="211">
        <f>O112*H112</f>
        <v>0</v>
      </c>
      <c r="Q112" s="211">
        <v>0</v>
      </c>
      <c r="R112" s="211">
        <f>Q112*H112</f>
        <v>0</v>
      </c>
      <c r="S112" s="211">
        <v>0</v>
      </c>
      <c r="T112" s="212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13" t="s">
        <v>125</v>
      </c>
      <c r="AT112" s="213" t="s">
        <v>120</v>
      </c>
      <c r="AU112" s="213" t="s">
        <v>81</v>
      </c>
      <c r="AY112" s="15" t="s">
        <v>117</v>
      </c>
      <c r="BE112" s="214">
        <f>IF(N112="základní",J112,0)</f>
        <v>0</v>
      </c>
      <c r="BF112" s="214">
        <f>IF(N112="snížená",J112,0)</f>
        <v>0</v>
      </c>
      <c r="BG112" s="214">
        <f>IF(N112="zákl. přenesená",J112,0)</f>
        <v>0</v>
      </c>
      <c r="BH112" s="214">
        <f>IF(N112="sníž. přenesená",J112,0)</f>
        <v>0</v>
      </c>
      <c r="BI112" s="214">
        <f>IF(N112="nulová",J112,0)</f>
        <v>0</v>
      </c>
      <c r="BJ112" s="15" t="s">
        <v>79</v>
      </c>
      <c r="BK112" s="214">
        <f>ROUND(I112*H112,2)</f>
        <v>0</v>
      </c>
      <c r="BL112" s="15" t="s">
        <v>125</v>
      </c>
      <c r="BM112" s="213" t="s">
        <v>196</v>
      </c>
    </row>
    <row r="113" spans="1:65" s="2" customFormat="1" ht="21.75" customHeight="1">
      <c r="A113" s="36"/>
      <c r="B113" s="37"/>
      <c r="C113" s="202" t="s">
        <v>162</v>
      </c>
      <c r="D113" s="202" t="s">
        <v>120</v>
      </c>
      <c r="E113" s="203" t="s">
        <v>197</v>
      </c>
      <c r="F113" s="204" t="s">
        <v>198</v>
      </c>
      <c r="G113" s="205" t="s">
        <v>172</v>
      </c>
      <c r="H113" s="206">
        <v>1</v>
      </c>
      <c r="I113" s="207"/>
      <c r="J113" s="208">
        <f>ROUND(I113*H113,2)</f>
        <v>0</v>
      </c>
      <c r="K113" s="204" t="s">
        <v>131</v>
      </c>
      <c r="L113" s="42"/>
      <c r="M113" s="209" t="s">
        <v>19</v>
      </c>
      <c r="N113" s="210" t="s">
        <v>42</v>
      </c>
      <c r="O113" s="82"/>
      <c r="P113" s="211">
        <f>O113*H113</f>
        <v>0</v>
      </c>
      <c r="Q113" s="211">
        <v>0</v>
      </c>
      <c r="R113" s="211">
        <f>Q113*H113</f>
        <v>0</v>
      </c>
      <c r="S113" s="211">
        <v>0</v>
      </c>
      <c r="T113" s="212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13" t="s">
        <v>125</v>
      </c>
      <c r="AT113" s="213" t="s">
        <v>120</v>
      </c>
      <c r="AU113" s="213" t="s">
        <v>81</v>
      </c>
      <c r="AY113" s="15" t="s">
        <v>117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15" t="s">
        <v>79</v>
      </c>
      <c r="BK113" s="214">
        <f>ROUND(I113*H113,2)</f>
        <v>0</v>
      </c>
      <c r="BL113" s="15" t="s">
        <v>125</v>
      </c>
      <c r="BM113" s="213" t="s">
        <v>199</v>
      </c>
    </row>
    <row r="114" spans="1:65" s="2" customFormat="1" ht="16.5" customHeight="1">
      <c r="A114" s="36"/>
      <c r="B114" s="37"/>
      <c r="C114" s="202" t="s">
        <v>200</v>
      </c>
      <c r="D114" s="202" t="s">
        <v>120</v>
      </c>
      <c r="E114" s="203" t="s">
        <v>201</v>
      </c>
      <c r="F114" s="204" t="s">
        <v>202</v>
      </c>
      <c r="G114" s="205" t="s">
        <v>172</v>
      </c>
      <c r="H114" s="206">
        <v>1</v>
      </c>
      <c r="I114" s="207"/>
      <c r="J114" s="208">
        <f>ROUND(I114*H114,2)</f>
        <v>0</v>
      </c>
      <c r="K114" s="204" t="s">
        <v>131</v>
      </c>
      <c r="L114" s="42"/>
      <c r="M114" s="209" t="s">
        <v>19</v>
      </c>
      <c r="N114" s="210" t="s">
        <v>42</v>
      </c>
      <c r="O114" s="82"/>
      <c r="P114" s="211">
        <f>O114*H114</f>
        <v>0</v>
      </c>
      <c r="Q114" s="211">
        <v>0</v>
      </c>
      <c r="R114" s="211">
        <f>Q114*H114</f>
        <v>0</v>
      </c>
      <c r="S114" s="211">
        <v>0</v>
      </c>
      <c r="T114" s="212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13" t="s">
        <v>125</v>
      </c>
      <c r="AT114" s="213" t="s">
        <v>120</v>
      </c>
      <c r="AU114" s="213" t="s">
        <v>81</v>
      </c>
      <c r="AY114" s="15" t="s">
        <v>117</v>
      </c>
      <c r="BE114" s="214">
        <f>IF(N114="základní",J114,0)</f>
        <v>0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15" t="s">
        <v>79</v>
      </c>
      <c r="BK114" s="214">
        <f>ROUND(I114*H114,2)</f>
        <v>0</v>
      </c>
      <c r="BL114" s="15" t="s">
        <v>125</v>
      </c>
      <c r="BM114" s="213" t="s">
        <v>203</v>
      </c>
    </row>
    <row r="115" spans="1:47" s="2" customFormat="1" ht="12">
      <c r="A115" s="36"/>
      <c r="B115" s="37"/>
      <c r="C115" s="38"/>
      <c r="D115" s="230" t="s">
        <v>191</v>
      </c>
      <c r="E115" s="38"/>
      <c r="F115" s="231" t="s">
        <v>204</v>
      </c>
      <c r="G115" s="38"/>
      <c r="H115" s="38"/>
      <c r="I115" s="217"/>
      <c r="J115" s="38"/>
      <c r="K115" s="38"/>
      <c r="L115" s="42"/>
      <c r="M115" s="218"/>
      <c r="N115" s="219"/>
      <c r="O115" s="82"/>
      <c r="P115" s="82"/>
      <c r="Q115" s="82"/>
      <c r="R115" s="82"/>
      <c r="S115" s="82"/>
      <c r="T115" s="83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5" t="s">
        <v>191</v>
      </c>
      <c r="AU115" s="15" t="s">
        <v>81</v>
      </c>
    </row>
    <row r="116" spans="1:65" s="2" customFormat="1" ht="16.5" customHeight="1">
      <c r="A116" s="36"/>
      <c r="B116" s="37"/>
      <c r="C116" s="202" t="s">
        <v>165</v>
      </c>
      <c r="D116" s="202" t="s">
        <v>120</v>
      </c>
      <c r="E116" s="203" t="s">
        <v>205</v>
      </c>
      <c r="F116" s="204" t="s">
        <v>206</v>
      </c>
      <c r="G116" s="205" t="s">
        <v>172</v>
      </c>
      <c r="H116" s="206">
        <v>1</v>
      </c>
      <c r="I116" s="207"/>
      <c r="J116" s="208">
        <f>ROUND(I116*H116,2)</f>
        <v>0</v>
      </c>
      <c r="K116" s="204" t="s">
        <v>131</v>
      </c>
      <c r="L116" s="42"/>
      <c r="M116" s="209" t="s">
        <v>19</v>
      </c>
      <c r="N116" s="210" t="s">
        <v>42</v>
      </c>
      <c r="O116" s="82"/>
      <c r="P116" s="211">
        <f>O116*H116</f>
        <v>0</v>
      </c>
      <c r="Q116" s="211">
        <v>0</v>
      </c>
      <c r="R116" s="211">
        <f>Q116*H116</f>
        <v>0</v>
      </c>
      <c r="S116" s="211">
        <v>0</v>
      </c>
      <c r="T116" s="212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13" t="s">
        <v>125</v>
      </c>
      <c r="AT116" s="213" t="s">
        <v>120</v>
      </c>
      <c r="AU116" s="213" t="s">
        <v>81</v>
      </c>
      <c r="AY116" s="15" t="s">
        <v>117</v>
      </c>
      <c r="BE116" s="214">
        <f>IF(N116="základní",J116,0)</f>
        <v>0</v>
      </c>
      <c r="BF116" s="214">
        <f>IF(N116="snížená",J116,0)</f>
        <v>0</v>
      </c>
      <c r="BG116" s="214">
        <f>IF(N116="zákl. přenesená",J116,0)</f>
        <v>0</v>
      </c>
      <c r="BH116" s="214">
        <f>IF(N116="sníž. přenesená",J116,0)</f>
        <v>0</v>
      </c>
      <c r="BI116" s="214">
        <f>IF(N116="nulová",J116,0)</f>
        <v>0</v>
      </c>
      <c r="BJ116" s="15" t="s">
        <v>79</v>
      </c>
      <c r="BK116" s="214">
        <f>ROUND(I116*H116,2)</f>
        <v>0</v>
      </c>
      <c r="BL116" s="15" t="s">
        <v>125</v>
      </c>
      <c r="BM116" s="213" t="s">
        <v>207</v>
      </c>
    </row>
    <row r="117" spans="1:65" s="2" customFormat="1" ht="16.5" customHeight="1">
      <c r="A117" s="36"/>
      <c r="B117" s="37"/>
      <c r="C117" s="202" t="s">
        <v>7</v>
      </c>
      <c r="D117" s="202" t="s">
        <v>120</v>
      </c>
      <c r="E117" s="203" t="s">
        <v>208</v>
      </c>
      <c r="F117" s="204" t="s">
        <v>209</v>
      </c>
      <c r="G117" s="205" t="s">
        <v>172</v>
      </c>
      <c r="H117" s="206">
        <v>1</v>
      </c>
      <c r="I117" s="207"/>
      <c r="J117" s="208">
        <f>ROUND(I117*H117,2)</f>
        <v>0</v>
      </c>
      <c r="K117" s="204" t="s">
        <v>131</v>
      </c>
      <c r="L117" s="42"/>
      <c r="M117" s="209" t="s">
        <v>19</v>
      </c>
      <c r="N117" s="210" t="s">
        <v>42</v>
      </c>
      <c r="O117" s="82"/>
      <c r="P117" s="211">
        <f>O117*H117</f>
        <v>0</v>
      </c>
      <c r="Q117" s="211">
        <v>0</v>
      </c>
      <c r="R117" s="211">
        <f>Q117*H117</f>
        <v>0</v>
      </c>
      <c r="S117" s="211">
        <v>0</v>
      </c>
      <c r="T117" s="212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13" t="s">
        <v>125</v>
      </c>
      <c r="AT117" s="213" t="s">
        <v>120</v>
      </c>
      <c r="AU117" s="213" t="s">
        <v>81</v>
      </c>
      <c r="AY117" s="15" t="s">
        <v>117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15" t="s">
        <v>79</v>
      </c>
      <c r="BK117" s="214">
        <f>ROUND(I117*H117,2)</f>
        <v>0</v>
      </c>
      <c r="BL117" s="15" t="s">
        <v>125</v>
      </c>
      <c r="BM117" s="213" t="s">
        <v>210</v>
      </c>
    </row>
    <row r="118" spans="1:65" s="2" customFormat="1" ht="16.5" customHeight="1">
      <c r="A118" s="36"/>
      <c r="B118" s="37"/>
      <c r="C118" s="202" t="s">
        <v>174</v>
      </c>
      <c r="D118" s="202" t="s">
        <v>120</v>
      </c>
      <c r="E118" s="203" t="s">
        <v>211</v>
      </c>
      <c r="F118" s="204" t="s">
        <v>212</v>
      </c>
      <c r="G118" s="205" t="s">
        <v>154</v>
      </c>
      <c r="H118" s="206">
        <v>1</v>
      </c>
      <c r="I118" s="207"/>
      <c r="J118" s="208">
        <f>ROUND(I118*H118,2)</f>
        <v>0</v>
      </c>
      <c r="K118" s="204" t="s">
        <v>131</v>
      </c>
      <c r="L118" s="42"/>
      <c r="M118" s="209" t="s">
        <v>19</v>
      </c>
      <c r="N118" s="210" t="s">
        <v>42</v>
      </c>
      <c r="O118" s="82"/>
      <c r="P118" s="211">
        <f>O118*H118</f>
        <v>0</v>
      </c>
      <c r="Q118" s="211">
        <v>0</v>
      </c>
      <c r="R118" s="211">
        <f>Q118*H118</f>
        <v>0</v>
      </c>
      <c r="S118" s="211">
        <v>0</v>
      </c>
      <c r="T118" s="212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13" t="s">
        <v>125</v>
      </c>
      <c r="AT118" s="213" t="s">
        <v>120</v>
      </c>
      <c r="AU118" s="213" t="s">
        <v>81</v>
      </c>
      <c r="AY118" s="15" t="s">
        <v>117</v>
      </c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15" t="s">
        <v>79</v>
      </c>
      <c r="BK118" s="214">
        <f>ROUND(I118*H118,2)</f>
        <v>0</v>
      </c>
      <c r="BL118" s="15" t="s">
        <v>125</v>
      </c>
      <c r="BM118" s="213" t="s">
        <v>213</v>
      </c>
    </row>
    <row r="119" spans="1:47" s="2" customFormat="1" ht="12">
      <c r="A119" s="36"/>
      <c r="B119" s="37"/>
      <c r="C119" s="38"/>
      <c r="D119" s="230" t="s">
        <v>191</v>
      </c>
      <c r="E119" s="38"/>
      <c r="F119" s="231" t="s">
        <v>214</v>
      </c>
      <c r="G119" s="38"/>
      <c r="H119" s="38"/>
      <c r="I119" s="217"/>
      <c r="J119" s="38"/>
      <c r="K119" s="38"/>
      <c r="L119" s="42"/>
      <c r="M119" s="218"/>
      <c r="N119" s="219"/>
      <c r="O119" s="82"/>
      <c r="P119" s="82"/>
      <c r="Q119" s="82"/>
      <c r="R119" s="82"/>
      <c r="S119" s="82"/>
      <c r="T119" s="83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5" t="s">
        <v>191</v>
      </c>
      <c r="AU119" s="15" t="s">
        <v>81</v>
      </c>
    </row>
    <row r="120" spans="1:65" s="2" customFormat="1" ht="16.5" customHeight="1">
      <c r="A120" s="36"/>
      <c r="B120" s="37"/>
      <c r="C120" s="202" t="s">
        <v>215</v>
      </c>
      <c r="D120" s="202" t="s">
        <v>120</v>
      </c>
      <c r="E120" s="203" t="s">
        <v>216</v>
      </c>
      <c r="F120" s="204" t="s">
        <v>217</v>
      </c>
      <c r="G120" s="205" t="s">
        <v>154</v>
      </c>
      <c r="H120" s="206">
        <v>1</v>
      </c>
      <c r="I120" s="207"/>
      <c r="J120" s="208">
        <f>ROUND(I120*H120,2)</f>
        <v>0</v>
      </c>
      <c r="K120" s="204" t="s">
        <v>131</v>
      </c>
      <c r="L120" s="42"/>
      <c r="M120" s="209" t="s">
        <v>19</v>
      </c>
      <c r="N120" s="210" t="s">
        <v>42</v>
      </c>
      <c r="O120" s="82"/>
      <c r="P120" s="211">
        <f>O120*H120</f>
        <v>0</v>
      </c>
      <c r="Q120" s="211">
        <v>0</v>
      </c>
      <c r="R120" s="211">
        <f>Q120*H120</f>
        <v>0</v>
      </c>
      <c r="S120" s="211">
        <v>0</v>
      </c>
      <c r="T120" s="212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13" t="s">
        <v>125</v>
      </c>
      <c r="AT120" s="213" t="s">
        <v>120</v>
      </c>
      <c r="AU120" s="213" t="s">
        <v>81</v>
      </c>
      <c r="AY120" s="15" t="s">
        <v>117</v>
      </c>
      <c r="BE120" s="214">
        <f>IF(N120="základní",J120,0)</f>
        <v>0</v>
      </c>
      <c r="BF120" s="214">
        <f>IF(N120="snížená",J120,0)</f>
        <v>0</v>
      </c>
      <c r="BG120" s="214">
        <f>IF(N120="zákl. přenesená",J120,0)</f>
        <v>0</v>
      </c>
      <c r="BH120" s="214">
        <f>IF(N120="sníž. přenesená",J120,0)</f>
        <v>0</v>
      </c>
      <c r="BI120" s="214">
        <f>IF(N120="nulová",J120,0)</f>
        <v>0</v>
      </c>
      <c r="BJ120" s="15" t="s">
        <v>79</v>
      </c>
      <c r="BK120" s="214">
        <f>ROUND(I120*H120,2)</f>
        <v>0</v>
      </c>
      <c r="BL120" s="15" t="s">
        <v>125</v>
      </c>
      <c r="BM120" s="213" t="s">
        <v>218</v>
      </c>
    </row>
    <row r="121" spans="1:47" s="2" customFormat="1" ht="12">
      <c r="A121" s="36"/>
      <c r="B121" s="37"/>
      <c r="C121" s="38"/>
      <c r="D121" s="230" t="s">
        <v>191</v>
      </c>
      <c r="E121" s="38"/>
      <c r="F121" s="231" t="s">
        <v>219</v>
      </c>
      <c r="G121" s="38"/>
      <c r="H121" s="38"/>
      <c r="I121" s="217"/>
      <c r="J121" s="38"/>
      <c r="K121" s="38"/>
      <c r="L121" s="42"/>
      <c r="M121" s="218"/>
      <c r="N121" s="219"/>
      <c r="O121" s="82"/>
      <c r="P121" s="82"/>
      <c r="Q121" s="82"/>
      <c r="R121" s="82"/>
      <c r="S121" s="82"/>
      <c r="T121" s="83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191</v>
      </c>
      <c r="AU121" s="15" t="s">
        <v>81</v>
      </c>
    </row>
    <row r="122" spans="1:65" s="2" customFormat="1" ht="16.5" customHeight="1">
      <c r="A122" s="36"/>
      <c r="B122" s="37"/>
      <c r="C122" s="202" t="s">
        <v>178</v>
      </c>
      <c r="D122" s="202" t="s">
        <v>120</v>
      </c>
      <c r="E122" s="203" t="s">
        <v>220</v>
      </c>
      <c r="F122" s="204" t="s">
        <v>221</v>
      </c>
      <c r="G122" s="205" t="s">
        <v>154</v>
      </c>
      <c r="H122" s="206">
        <v>1</v>
      </c>
      <c r="I122" s="207"/>
      <c r="J122" s="208">
        <f>ROUND(I122*H122,2)</f>
        <v>0</v>
      </c>
      <c r="K122" s="204" t="s">
        <v>131</v>
      </c>
      <c r="L122" s="42"/>
      <c r="M122" s="209" t="s">
        <v>19</v>
      </c>
      <c r="N122" s="210" t="s">
        <v>42</v>
      </c>
      <c r="O122" s="82"/>
      <c r="P122" s="211">
        <f>O122*H122</f>
        <v>0</v>
      </c>
      <c r="Q122" s="211">
        <v>0</v>
      </c>
      <c r="R122" s="211">
        <f>Q122*H122</f>
        <v>0</v>
      </c>
      <c r="S122" s="211">
        <v>0</v>
      </c>
      <c r="T122" s="212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13" t="s">
        <v>125</v>
      </c>
      <c r="AT122" s="213" t="s">
        <v>120</v>
      </c>
      <c r="AU122" s="213" t="s">
        <v>81</v>
      </c>
      <c r="AY122" s="15" t="s">
        <v>117</v>
      </c>
      <c r="BE122" s="214">
        <f>IF(N122="základní",J122,0)</f>
        <v>0</v>
      </c>
      <c r="BF122" s="214">
        <f>IF(N122="snížená",J122,0)</f>
        <v>0</v>
      </c>
      <c r="BG122" s="214">
        <f>IF(N122="zákl. přenesená",J122,0)</f>
        <v>0</v>
      </c>
      <c r="BH122" s="214">
        <f>IF(N122="sníž. přenesená",J122,0)</f>
        <v>0</v>
      </c>
      <c r="BI122" s="214">
        <f>IF(N122="nulová",J122,0)</f>
        <v>0</v>
      </c>
      <c r="BJ122" s="15" t="s">
        <v>79</v>
      </c>
      <c r="BK122" s="214">
        <f>ROUND(I122*H122,2)</f>
        <v>0</v>
      </c>
      <c r="BL122" s="15" t="s">
        <v>125</v>
      </c>
      <c r="BM122" s="213" t="s">
        <v>222</v>
      </c>
    </row>
    <row r="123" spans="1:65" s="2" customFormat="1" ht="16.5" customHeight="1">
      <c r="A123" s="36"/>
      <c r="B123" s="37"/>
      <c r="C123" s="202" t="s">
        <v>223</v>
      </c>
      <c r="D123" s="202" t="s">
        <v>120</v>
      </c>
      <c r="E123" s="203" t="s">
        <v>224</v>
      </c>
      <c r="F123" s="204" t="s">
        <v>225</v>
      </c>
      <c r="G123" s="205" t="s">
        <v>154</v>
      </c>
      <c r="H123" s="206">
        <v>1</v>
      </c>
      <c r="I123" s="207"/>
      <c r="J123" s="208">
        <f>ROUND(I123*H123,2)</f>
        <v>0</v>
      </c>
      <c r="K123" s="204" t="s">
        <v>131</v>
      </c>
      <c r="L123" s="42"/>
      <c r="M123" s="209" t="s">
        <v>19</v>
      </c>
      <c r="N123" s="210" t="s">
        <v>42</v>
      </c>
      <c r="O123" s="82"/>
      <c r="P123" s="211">
        <f>O123*H123</f>
        <v>0</v>
      </c>
      <c r="Q123" s="211">
        <v>0</v>
      </c>
      <c r="R123" s="211">
        <f>Q123*H123</f>
        <v>0</v>
      </c>
      <c r="S123" s="211">
        <v>0</v>
      </c>
      <c r="T123" s="212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13" t="s">
        <v>125</v>
      </c>
      <c r="AT123" s="213" t="s">
        <v>120</v>
      </c>
      <c r="AU123" s="213" t="s">
        <v>81</v>
      </c>
      <c r="AY123" s="15" t="s">
        <v>117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15" t="s">
        <v>79</v>
      </c>
      <c r="BK123" s="214">
        <f>ROUND(I123*H123,2)</f>
        <v>0</v>
      </c>
      <c r="BL123" s="15" t="s">
        <v>125</v>
      </c>
      <c r="BM123" s="213" t="s">
        <v>226</v>
      </c>
    </row>
    <row r="124" spans="1:65" s="2" customFormat="1" ht="16.5" customHeight="1">
      <c r="A124" s="36"/>
      <c r="B124" s="37"/>
      <c r="C124" s="202" t="s">
        <v>182</v>
      </c>
      <c r="D124" s="202" t="s">
        <v>120</v>
      </c>
      <c r="E124" s="203" t="s">
        <v>227</v>
      </c>
      <c r="F124" s="204" t="s">
        <v>228</v>
      </c>
      <c r="G124" s="205" t="s">
        <v>154</v>
      </c>
      <c r="H124" s="206">
        <v>1</v>
      </c>
      <c r="I124" s="207"/>
      <c r="J124" s="208">
        <f>ROUND(I124*H124,2)</f>
        <v>0</v>
      </c>
      <c r="K124" s="204" t="s">
        <v>131</v>
      </c>
      <c r="L124" s="42"/>
      <c r="M124" s="209" t="s">
        <v>19</v>
      </c>
      <c r="N124" s="210" t="s">
        <v>42</v>
      </c>
      <c r="O124" s="82"/>
      <c r="P124" s="211">
        <f>O124*H124</f>
        <v>0</v>
      </c>
      <c r="Q124" s="211">
        <v>0</v>
      </c>
      <c r="R124" s="211">
        <f>Q124*H124</f>
        <v>0</v>
      </c>
      <c r="S124" s="211">
        <v>0</v>
      </c>
      <c r="T124" s="212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13" t="s">
        <v>125</v>
      </c>
      <c r="AT124" s="213" t="s">
        <v>120</v>
      </c>
      <c r="AU124" s="213" t="s">
        <v>81</v>
      </c>
      <c r="AY124" s="15" t="s">
        <v>117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15" t="s">
        <v>79</v>
      </c>
      <c r="BK124" s="214">
        <f>ROUND(I124*H124,2)</f>
        <v>0</v>
      </c>
      <c r="BL124" s="15" t="s">
        <v>125</v>
      </c>
      <c r="BM124" s="213" t="s">
        <v>229</v>
      </c>
    </row>
    <row r="125" spans="1:65" s="2" customFormat="1" ht="16.5" customHeight="1">
      <c r="A125" s="36"/>
      <c r="B125" s="37"/>
      <c r="C125" s="202" t="s">
        <v>230</v>
      </c>
      <c r="D125" s="202" t="s">
        <v>120</v>
      </c>
      <c r="E125" s="203" t="s">
        <v>231</v>
      </c>
      <c r="F125" s="204" t="s">
        <v>232</v>
      </c>
      <c r="G125" s="205" t="s">
        <v>161</v>
      </c>
      <c r="H125" s="206">
        <v>10</v>
      </c>
      <c r="I125" s="207"/>
      <c r="J125" s="208">
        <f>ROUND(I125*H125,2)</f>
        <v>0</v>
      </c>
      <c r="K125" s="204" t="s">
        <v>131</v>
      </c>
      <c r="L125" s="42"/>
      <c r="M125" s="209" t="s">
        <v>19</v>
      </c>
      <c r="N125" s="210" t="s">
        <v>42</v>
      </c>
      <c r="O125" s="82"/>
      <c r="P125" s="211">
        <f>O125*H125</f>
        <v>0</v>
      </c>
      <c r="Q125" s="211">
        <v>0</v>
      </c>
      <c r="R125" s="211">
        <f>Q125*H125</f>
        <v>0</v>
      </c>
      <c r="S125" s="211">
        <v>0</v>
      </c>
      <c r="T125" s="212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13" t="s">
        <v>125</v>
      </c>
      <c r="AT125" s="213" t="s">
        <v>120</v>
      </c>
      <c r="AU125" s="213" t="s">
        <v>81</v>
      </c>
      <c r="AY125" s="15" t="s">
        <v>117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15" t="s">
        <v>79</v>
      </c>
      <c r="BK125" s="214">
        <f>ROUND(I125*H125,2)</f>
        <v>0</v>
      </c>
      <c r="BL125" s="15" t="s">
        <v>125</v>
      </c>
      <c r="BM125" s="213" t="s">
        <v>233</v>
      </c>
    </row>
    <row r="126" spans="1:65" s="2" customFormat="1" ht="16.5" customHeight="1">
      <c r="A126" s="36"/>
      <c r="B126" s="37"/>
      <c r="C126" s="202" t="s">
        <v>185</v>
      </c>
      <c r="D126" s="202" t="s">
        <v>120</v>
      </c>
      <c r="E126" s="203" t="s">
        <v>234</v>
      </c>
      <c r="F126" s="204" t="s">
        <v>235</v>
      </c>
      <c r="G126" s="205" t="s">
        <v>154</v>
      </c>
      <c r="H126" s="206">
        <v>1</v>
      </c>
      <c r="I126" s="207"/>
      <c r="J126" s="208">
        <f>ROUND(I126*H126,2)</f>
        <v>0</v>
      </c>
      <c r="K126" s="204" t="s">
        <v>131</v>
      </c>
      <c r="L126" s="42"/>
      <c r="M126" s="209" t="s">
        <v>19</v>
      </c>
      <c r="N126" s="210" t="s">
        <v>42</v>
      </c>
      <c r="O126" s="82"/>
      <c r="P126" s="211">
        <f>O126*H126</f>
        <v>0</v>
      </c>
      <c r="Q126" s="211">
        <v>0</v>
      </c>
      <c r="R126" s="211">
        <f>Q126*H126</f>
        <v>0</v>
      </c>
      <c r="S126" s="211">
        <v>0</v>
      </c>
      <c r="T126" s="212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13" t="s">
        <v>125</v>
      </c>
      <c r="AT126" s="213" t="s">
        <v>120</v>
      </c>
      <c r="AU126" s="213" t="s">
        <v>81</v>
      </c>
      <c r="AY126" s="15" t="s">
        <v>117</v>
      </c>
      <c r="BE126" s="214">
        <f>IF(N126="základní",J126,0)</f>
        <v>0</v>
      </c>
      <c r="BF126" s="214">
        <f>IF(N126="snížená",J126,0)</f>
        <v>0</v>
      </c>
      <c r="BG126" s="214">
        <f>IF(N126="zákl. přenesená",J126,0)</f>
        <v>0</v>
      </c>
      <c r="BH126" s="214">
        <f>IF(N126="sníž. přenesená",J126,0)</f>
        <v>0</v>
      </c>
      <c r="BI126" s="214">
        <f>IF(N126="nulová",J126,0)</f>
        <v>0</v>
      </c>
      <c r="BJ126" s="15" t="s">
        <v>79</v>
      </c>
      <c r="BK126" s="214">
        <f>ROUND(I126*H126,2)</f>
        <v>0</v>
      </c>
      <c r="BL126" s="15" t="s">
        <v>125</v>
      </c>
      <c r="BM126" s="213" t="s">
        <v>236</v>
      </c>
    </row>
    <row r="127" spans="1:65" s="2" customFormat="1" ht="16.5" customHeight="1">
      <c r="A127" s="36"/>
      <c r="B127" s="37"/>
      <c r="C127" s="202" t="s">
        <v>237</v>
      </c>
      <c r="D127" s="202" t="s">
        <v>120</v>
      </c>
      <c r="E127" s="203" t="s">
        <v>238</v>
      </c>
      <c r="F127" s="204" t="s">
        <v>239</v>
      </c>
      <c r="G127" s="205" t="s">
        <v>161</v>
      </c>
      <c r="H127" s="206">
        <v>12</v>
      </c>
      <c r="I127" s="207"/>
      <c r="J127" s="208">
        <f>ROUND(I127*H127,2)</f>
        <v>0</v>
      </c>
      <c r="K127" s="204" t="s">
        <v>131</v>
      </c>
      <c r="L127" s="42"/>
      <c r="M127" s="209" t="s">
        <v>19</v>
      </c>
      <c r="N127" s="210" t="s">
        <v>42</v>
      </c>
      <c r="O127" s="82"/>
      <c r="P127" s="211">
        <f>O127*H127</f>
        <v>0</v>
      </c>
      <c r="Q127" s="211">
        <v>0</v>
      </c>
      <c r="R127" s="211">
        <f>Q127*H127</f>
        <v>0</v>
      </c>
      <c r="S127" s="211">
        <v>0</v>
      </c>
      <c r="T127" s="212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13" t="s">
        <v>125</v>
      </c>
      <c r="AT127" s="213" t="s">
        <v>120</v>
      </c>
      <c r="AU127" s="213" t="s">
        <v>81</v>
      </c>
      <c r="AY127" s="15" t="s">
        <v>117</v>
      </c>
      <c r="BE127" s="214">
        <f>IF(N127="základní",J127,0)</f>
        <v>0</v>
      </c>
      <c r="BF127" s="214">
        <f>IF(N127="snížená",J127,0)</f>
        <v>0</v>
      </c>
      <c r="BG127" s="214">
        <f>IF(N127="zákl. přenesená",J127,0)</f>
        <v>0</v>
      </c>
      <c r="BH127" s="214">
        <f>IF(N127="sníž. přenesená",J127,0)</f>
        <v>0</v>
      </c>
      <c r="BI127" s="214">
        <f>IF(N127="nulová",J127,0)</f>
        <v>0</v>
      </c>
      <c r="BJ127" s="15" t="s">
        <v>79</v>
      </c>
      <c r="BK127" s="214">
        <f>ROUND(I127*H127,2)</f>
        <v>0</v>
      </c>
      <c r="BL127" s="15" t="s">
        <v>125</v>
      </c>
      <c r="BM127" s="213" t="s">
        <v>240</v>
      </c>
    </row>
    <row r="128" spans="1:65" s="2" customFormat="1" ht="16.5" customHeight="1">
      <c r="A128" s="36"/>
      <c r="B128" s="37"/>
      <c r="C128" s="202" t="s">
        <v>188</v>
      </c>
      <c r="D128" s="202" t="s">
        <v>120</v>
      </c>
      <c r="E128" s="203" t="s">
        <v>241</v>
      </c>
      <c r="F128" s="204" t="s">
        <v>242</v>
      </c>
      <c r="G128" s="205" t="s">
        <v>154</v>
      </c>
      <c r="H128" s="206">
        <v>1</v>
      </c>
      <c r="I128" s="207"/>
      <c r="J128" s="208">
        <f>ROUND(I128*H128,2)</f>
        <v>0</v>
      </c>
      <c r="K128" s="204" t="s">
        <v>124</v>
      </c>
      <c r="L128" s="42"/>
      <c r="M128" s="209" t="s">
        <v>19</v>
      </c>
      <c r="N128" s="210" t="s">
        <v>42</v>
      </c>
      <c r="O128" s="82"/>
      <c r="P128" s="211">
        <f>O128*H128</f>
        <v>0</v>
      </c>
      <c r="Q128" s="211">
        <v>0</v>
      </c>
      <c r="R128" s="211">
        <f>Q128*H128</f>
        <v>0</v>
      </c>
      <c r="S128" s="211">
        <v>0</v>
      </c>
      <c r="T128" s="212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13" t="s">
        <v>125</v>
      </c>
      <c r="AT128" s="213" t="s">
        <v>120</v>
      </c>
      <c r="AU128" s="213" t="s">
        <v>81</v>
      </c>
      <c r="AY128" s="15" t="s">
        <v>117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15" t="s">
        <v>79</v>
      </c>
      <c r="BK128" s="214">
        <f>ROUND(I128*H128,2)</f>
        <v>0</v>
      </c>
      <c r="BL128" s="15" t="s">
        <v>125</v>
      </c>
      <c r="BM128" s="213" t="s">
        <v>243</v>
      </c>
    </row>
    <row r="129" spans="1:47" s="2" customFormat="1" ht="12">
      <c r="A129" s="36"/>
      <c r="B129" s="37"/>
      <c r="C129" s="38"/>
      <c r="D129" s="215" t="s">
        <v>126</v>
      </c>
      <c r="E129" s="38"/>
      <c r="F129" s="216" t="s">
        <v>244</v>
      </c>
      <c r="G129" s="38"/>
      <c r="H129" s="38"/>
      <c r="I129" s="217"/>
      <c r="J129" s="38"/>
      <c r="K129" s="38"/>
      <c r="L129" s="42"/>
      <c r="M129" s="218"/>
      <c r="N129" s="219"/>
      <c r="O129" s="82"/>
      <c r="P129" s="82"/>
      <c r="Q129" s="82"/>
      <c r="R129" s="82"/>
      <c r="S129" s="82"/>
      <c r="T129" s="83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126</v>
      </c>
      <c r="AU129" s="15" t="s">
        <v>81</v>
      </c>
    </row>
    <row r="130" spans="1:65" s="2" customFormat="1" ht="16.5" customHeight="1">
      <c r="A130" s="36"/>
      <c r="B130" s="37"/>
      <c r="C130" s="202" t="s">
        <v>245</v>
      </c>
      <c r="D130" s="202" t="s">
        <v>120</v>
      </c>
      <c r="E130" s="203" t="s">
        <v>246</v>
      </c>
      <c r="F130" s="204" t="s">
        <v>247</v>
      </c>
      <c r="G130" s="205" t="s">
        <v>154</v>
      </c>
      <c r="H130" s="206">
        <v>1</v>
      </c>
      <c r="I130" s="207"/>
      <c r="J130" s="208">
        <f>ROUND(I130*H130,2)</f>
        <v>0</v>
      </c>
      <c r="K130" s="204" t="s">
        <v>131</v>
      </c>
      <c r="L130" s="42"/>
      <c r="M130" s="209" t="s">
        <v>19</v>
      </c>
      <c r="N130" s="210" t="s">
        <v>42</v>
      </c>
      <c r="O130" s="82"/>
      <c r="P130" s="211">
        <f>O130*H130</f>
        <v>0</v>
      </c>
      <c r="Q130" s="211">
        <v>0</v>
      </c>
      <c r="R130" s="211">
        <f>Q130*H130</f>
        <v>0</v>
      </c>
      <c r="S130" s="211">
        <v>0</v>
      </c>
      <c r="T130" s="212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13" t="s">
        <v>125</v>
      </c>
      <c r="AT130" s="213" t="s">
        <v>120</v>
      </c>
      <c r="AU130" s="213" t="s">
        <v>81</v>
      </c>
      <c r="AY130" s="15" t="s">
        <v>117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15" t="s">
        <v>79</v>
      </c>
      <c r="BK130" s="214">
        <f>ROUND(I130*H130,2)</f>
        <v>0</v>
      </c>
      <c r="BL130" s="15" t="s">
        <v>125</v>
      </c>
      <c r="BM130" s="213" t="s">
        <v>248</v>
      </c>
    </row>
    <row r="131" spans="1:65" s="2" customFormat="1" ht="16.5" customHeight="1">
      <c r="A131" s="36"/>
      <c r="B131" s="37"/>
      <c r="C131" s="202" t="s">
        <v>137</v>
      </c>
      <c r="D131" s="202" t="s">
        <v>120</v>
      </c>
      <c r="E131" s="203" t="s">
        <v>249</v>
      </c>
      <c r="F131" s="204" t="s">
        <v>250</v>
      </c>
      <c r="G131" s="205" t="s">
        <v>172</v>
      </c>
      <c r="H131" s="206">
        <v>1</v>
      </c>
      <c r="I131" s="207"/>
      <c r="J131" s="208">
        <f>ROUND(I131*H131,2)</f>
        <v>0</v>
      </c>
      <c r="K131" s="204" t="s">
        <v>131</v>
      </c>
      <c r="L131" s="42"/>
      <c r="M131" s="209" t="s">
        <v>19</v>
      </c>
      <c r="N131" s="210" t="s">
        <v>42</v>
      </c>
      <c r="O131" s="82"/>
      <c r="P131" s="211">
        <f>O131*H131</f>
        <v>0</v>
      </c>
      <c r="Q131" s="211">
        <v>0</v>
      </c>
      <c r="R131" s="211">
        <f>Q131*H131</f>
        <v>0</v>
      </c>
      <c r="S131" s="211">
        <v>0</v>
      </c>
      <c r="T131" s="212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13" t="s">
        <v>125</v>
      </c>
      <c r="AT131" s="213" t="s">
        <v>120</v>
      </c>
      <c r="AU131" s="213" t="s">
        <v>81</v>
      </c>
      <c r="AY131" s="15" t="s">
        <v>117</v>
      </c>
      <c r="BE131" s="214">
        <f>IF(N131="základní",J131,0)</f>
        <v>0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15" t="s">
        <v>79</v>
      </c>
      <c r="BK131" s="214">
        <f>ROUND(I131*H131,2)</f>
        <v>0</v>
      </c>
      <c r="BL131" s="15" t="s">
        <v>125</v>
      </c>
      <c r="BM131" s="213" t="s">
        <v>251</v>
      </c>
    </row>
    <row r="132" spans="1:65" s="2" customFormat="1" ht="16.5" customHeight="1">
      <c r="A132" s="36"/>
      <c r="B132" s="37"/>
      <c r="C132" s="202" t="s">
        <v>252</v>
      </c>
      <c r="D132" s="202" t="s">
        <v>120</v>
      </c>
      <c r="E132" s="203" t="s">
        <v>253</v>
      </c>
      <c r="F132" s="204" t="s">
        <v>254</v>
      </c>
      <c r="G132" s="205" t="s">
        <v>130</v>
      </c>
      <c r="H132" s="206">
        <v>0.277</v>
      </c>
      <c r="I132" s="207"/>
      <c r="J132" s="208">
        <f>ROUND(I132*H132,2)</f>
        <v>0</v>
      </c>
      <c r="K132" s="204" t="s">
        <v>124</v>
      </c>
      <c r="L132" s="42"/>
      <c r="M132" s="209" t="s">
        <v>19</v>
      </c>
      <c r="N132" s="210" t="s">
        <v>42</v>
      </c>
      <c r="O132" s="82"/>
      <c r="P132" s="211">
        <f>O132*H132</f>
        <v>0</v>
      </c>
      <c r="Q132" s="211">
        <v>0</v>
      </c>
      <c r="R132" s="211">
        <f>Q132*H132</f>
        <v>0</v>
      </c>
      <c r="S132" s="211">
        <v>0</v>
      </c>
      <c r="T132" s="212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13" t="s">
        <v>125</v>
      </c>
      <c r="AT132" s="213" t="s">
        <v>120</v>
      </c>
      <c r="AU132" s="213" t="s">
        <v>81</v>
      </c>
      <c r="AY132" s="15" t="s">
        <v>117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15" t="s">
        <v>79</v>
      </c>
      <c r="BK132" s="214">
        <f>ROUND(I132*H132,2)</f>
        <v>0</v>
      </c>
      <c r="BL132" s="15" t="s">
        <v>125</v>
      </c>
      <c r="BM132" s="213" t="s">
        <v>255</v>
      </c>
    </row>
    <row r="133" spans="1:47" s="2" customFormat="1" ht="12">
      <c r="A133" s="36"/>
      <c r="B133" s="37"/>
      <c r="C133" s="38"/>
      <c r="D133" s="215" t="s">
        <v>126</v>
      </c>
      <c r="E133" s="38"/>
      <c r="F133" s="216" t="s">
        <v>256</v>
      </c>
      <c r="G133" s="38"/>
      <c r="H133" s="38"/>
      <c r="I133" s="217"/>
      <c r="J133" s="38"/>
      <c r="K133" s="38"/>
      <c r="L133" s="42"/>
      <c r="M133" s="218"/>
      <c r="N133" s="219"/>
      <c r="O133" s="82"/>
      <c r="P133" s="82"/>
      <c r="Q133" s="82"/>
      <c r="R133" s="82"/>
      <c r="S133" s="82"/>
      <c r="T133" s="83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126</v>
      </c>
      <c r="AU133" s="15" t="s">
        <v>81</v>
      </c>
    </row>
    <row r="134" spans="1:63" s="12" customFormat="1" ht="22.8" customHeight="1">
      <c r="A134" s="12"/>
      <c r="B134" s="186"/>
      <c r="C134" s="187"/>
      <c r="D134" s="188" t="s">
        <v>70</v>
      </c>
      <c r="E134" s="200" t="s">
        <v>257</v>
      </c>
      <c r="F134" s="200" t="s">
        <v>258</v>
      </c>
      <c r="G134" s="187"/>
      <c r="H134" s="187"/>
      <c r="I134" s="190"/>
      <c r="J134" s="201">
        <f>BK134</f>
        <v>0</v>
      </c>
      <c r="K134" s="187"/>
      <c r="L134" s="192"/>
      <c r="M134" s="193"/>
      <c r="N134" s="194"/>
      <c r="O134" s="194"/>
      <c r="P134" s="195">
        <f>SUM(P135:P149)</f>
        <v>0</v>
      </c>
      <c r="Q134" s="194"/>
      <c r="R134" s="195">
        <f>SUM(R135:R149)</f>
        <v>0</v>
      </c>
      <c r="S134" s="194"/>
      <c r="T134" s="196">
        <f>SUM(T135:T149)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97" t="s">
        <v>81</v>
      </c>
      <c r="AT134" s="198" t="s">
        <v>70</v>
      </c>
      <c r="AU134" s="198" t="s">
        <v>79</v>
      </c>
      <c r="AY134" s="197" t="s">
        <v>117</v>
      </c>
      <c r="BK134" s="199">
        <f>SUM(BK135:BK149)</f>
        <v>0</v>
      </c>
    </row>
    <row r="135" spans="1:65" s="2" customFormat="1" ht="16.5" customHeight="1">
      <c r="A135" s="36"/>
      <c r="B135" s="37"/>
      <c r="C135" s="202" t="s">
        <v>196</v>
      </c>
      <c r="D135" s="202" t="s">
        <v>120</v>
      </c>
      <c r="E135" s="203" t="s">
        <v>259</v>
      </c>
      <c r="F135" s="204" t="s">
        <v>260</v>
      </c>
      <c r="G135" s="205" t="s">
        <v>123</v>
      </c>
      <c r="H135" s="206">
        <v>10</v>
      </c>
      <c r="I135" s="207"/>
      <c r="J135" s="208">
        <f>ROUND(I135*H135,2)</f>
        <v>0</v>
      </c>
      <c r="K135" s="204" t="s">
        <v>124</v>
      </c>
      <c r="L135" s="42"/>
      <c r="M135" s="209" t="s">
        <v>19</v>
      </c>
      <c r="N135" s="210" t="s">
        <v>42</v>
      </c>
      <c r="O135" s="82"/>
      <c r="P135" s="211">
        <f>O135*H135</f>
        <v>0</v>
      </c>
      <c r="Q135" s="211">
        <v>0</v>
      </c>
      <c r="R135" s="211">
        <f>Q135*H135</f>
        <v>0</v>
      </c>
      <c r="S135" s="211">
        <v>0</v>
      </c>
      <c r="T135" s="21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13" t="s">
        <v>125</v>
      </c>
      <c r="AT135" s="213" t="s">
        <v>120</v>
      </c>
      <c r="AU135" s="213" t="s">
        <v>81</v>
      </c>
      <c r="AY135" s="15" t="s">
        <v>117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15" t="s">
        <v>79</v>
      </c>
      <c r="BK135" s="214">
        <f>ROUND(I135*H135,2)</f>
        <v>0</v>
      </c>
      <c r="BL135" s="15" t="s">
        <v>125</v>
      </c>
      <c r="BM135" s="213" t="s">
        <v>261</v>
      </c>
    </row>
    <row r="136" spans="1:47" s="2" customFormat="1" ht="12">
      <c r="A136" s="36"/>
      <c r="B136" s="37"/>
      <c r="C136" s="38"/>
      <c r="D136" s="215" t="s">
        <v>126</v>
      </c>
      <c r="E136" s="38"/>
      <c r="F136" s="216" t="s">
        <v>262</v>
      </c>
      <c r="G136" s="38"/>
      <c r="H136" s="38"/>
      <c r="I136" s="217"/>
      <c r="J136" s="38"/>
      <c r="K136" s="38"/>
      <c r="L136" s="42"/>
      <c r="M136" s="218"/>
      <c r="N136" s="219"/>
      <c r="O136" s="82"/>
      <c r="P136" s="82"/>
      <c r="Q136" s="82"/>
      <c r="R136" s="82"/>
      <c r="S136" s="82"/>
      <c r="T136" s="83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5" t="s">
        <v>126</v>
      </c>
      <c r="AU136" s="15" t="s">
        <v>81</v>
      </c>
    </row>
    <row r="137" spans="1:65" s="2" customFormat="1" ht="24.15" customHeight="1">
      <c r="A137" s="36"/>
      <c r="B137" s="37"/>
      <c r="C137" s="202" t="s">
        <v>263</v>
      </c>
      <c r="D137" s="202" t="s">
        <v>120</v>
      </c>
      <c r="E137" s="203" t="s">
        <v>264</v>
      </c>
      <c r="F137" s="204" t="s">
        <v>265</v>
      </c>
      <c r="G137" s="205" t="s">
        <v>130</v>
      </c>
      <c r="H137" s="206">
        <v>0.047</v>
      </c>
      <c r="I137" s="207"/>
      <c r="J137" s="208">
        <f>ROUND(I137*H137,2)</f>
        <v>0</v>
      </c>
      <c r="K137" s="204" t="s">
        <v>131</v>
      </c>
      <c r="L137" s="42"/>
      <c r="M137" s="209" t="s">
        <v>19</v>
      </c>
      <c r="N137" s="210" t="s">
        <v>42</v>
      </c>
      <c r="O137" s="82"/>
      <c r="P137" s="211">
        <f>O137*H137</f>
        <v>0</v>
      </c>
      <c r="Q137" s="211">
        <v>0</v>
      </c>
      <c r="R137" s="211">
        <f>Q137*H137</f>
        <v>0</v>
      </c>
      <c r="S137" s="211">
        <v>0</v>
      </c>
      <c r="T137" s="212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13" t="s">
        <v>125</v>
      </c>
      <c r="AT137" s="213" t="s">
        <v>120</v>
      </c>
      <c r="AU137" s="213" t="s">
        <v>81</v>
      </c>
      <c r="AY137" s="15" t="s">
        <v>117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15" t="s">
        <v>79</v>
      </c>
      <c r="BK137" s="214">
        <f>ROUND(I137*H137,2)</f>
        <v>0</v>
      </c>
      <c r="BL137" s="15" t="s">
        <v>125</v>
      </c>
      <c r="BM137" s="213" t="s">
        <v>266</v>
      </c>
    </row>
    <row r="138" spans="1:65" s="2" customFormat="1" ht="16.5" customHeight="1">
      <c r="A138" s="36"/>
      <c r="B138" s="37"/>
      <c r="C138" s="202" t="s">
        <v>199</v>
      </c>
      <c r="D138" s="202" t="s">
        <v>120</v>
      </c>
      <c r="E138" s="203" t="s">
        <v>267</v>
      </c>
      <c r="F138" s="204" t="s">
        <v>268</v>
      </c>
      <c r="G138" s="205" t="s">
        <v>123</v>
      </c>
      <c r="H138" s="206">
        <v>12</v>
      </c>
      <c r="I138" s="207"/>
      <c r="J138" s="208">
        <f>ROUND(I138*H138,2)</f>
        <v>0</v>
      </c>
      <c r="K138" s="204" t="s">
        <v>124</v>
      </c>
      <c r="L138" s="42"/>
      <c r="M138" s="209" t="s">
        <v>19</v>
      </c>
      <c r="N138" s="210" t="s">
        <v>42</v>
      </c>
      <c r="O138" s="82"/>
      <c r="P138" s="211">
        <f>O138*H138</f>
        <v>0</v>
      </c>
      <c r="Q138" s="211">
        <v>0</v>
      </c>
      <c r="R138" s="211">
        <f>Q138*H138</f>
        <v>0</v>
      </c>
      <c r="S138" s="211">
        <v>0</v>
      </c>
      <c r="T138" s="21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13" t="s">
        <v>125</v>
      </c>
      <c r="AT138" s="213" t="s">
        <v>120</v>
      </c>
      <c r="AU138" s="213" t="s">
        <v>81</v>
      </c>
      <c r="AY138" s="15" t="s">
        <v>117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15" t="s">
        <v>79</v>
      </c>
      <c r="BK138" s="214">
        <f>ROUND(I138*H138,2)</f>
        <v>0</v>
      </c>
      <c r="BL138" s="15" t="s">
        <v>125</v>
      </c>
      <c r="BM138" s="213" t="s">
        <v>269</v>
      </c>
    </row>
    <row r="139" spans="1:47" s="2" customFormat="1" ht="12">
      <c r="A139" s="36"/>
      <c r="B139" s="37"/>
      <c r="C139" s="38"/>
      <c r="D139" s="215" t="s">
        <v>126</v>
      </c>
      <c r="E139" s="38"/>
      <c r="F139" s="216" t="s">
        <v>270</v>
      </c>
      <c r="G139" s="38"/>
      <c r="H139" s="38"/>
      <c r="I139" s="217"/>
      <c r="J139" s="38"/>
      <c r="K139" s="38"/>
      <c r="L139" s="42"/>
      <c r="M139" s="218"/>
      <c r="N139" s="219"/>
      <c r="O139" s="82"/>
      <c r="P139" s="82"/>
      <c r="Q139" s="82"/>
      <c r="R139" s="82"/>
      <c r="S139" s="82"/>
      <c r="T139" s="83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5" t="s">
        <v>126</v>
      </c>
      <c r="AU139" s="15" t="s">
        <v>81</v>
      </c>
    </row>
    <row r="140" spans="1:65" s="2" customFormat="1" ht="16.5" customHeight="1">
      <c r="A140" s="36"/>
      <c r="B140" s="37"/>
      <c r="C140" s="202" t="s">
        <v>271</v>
      </c>
      <c r="D140" s="202" t="s">
        <v>120</v>
      </c>
      <c r="E140" s="203" t="s">
        <v>272</v>
      </c>
      <c r="F140" s="204" t="s">
        <v>273</v>
      </c>
      <c r="G140" s="205" t="s">
        <v>123</v>
      </c>
      <c r="H140" s="206">
        <v>12</v>
      </c>
      <c r="I140" s="207"/>
      <c r="J140" s="208">
        <f>ROUND(I140*H140,2)</f>
        <v>0</v>
      </c>
      <c r="K140" s="204" t="s">
        <v>124</v>
      </c>
      <c r="L140" s="42"/>
      <c r="M140" s="209" t="s">
        <v>19</v>
      </c>
      <c r="N140" s="210" t="s">
        <v>42</v>
      </c>
      <c r="O140" s="82"/>
      <c r="P140" s="211">
        <f>O140*H140</f>
        <v>0</v>
      </c>
      <c r="Q140" s="211">
        <v>0</v>
      </c>
      <c r="R140" s="211">
        <f>Q140*H140</f>
        <v>0</v>
      </c>
      <c r="S140" s="211">
        <v>0</v>
      </c>
      <c r="T140" s="212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13" t="s">
        <v>125</v>
      </c>
      <c r="AT140" s="213" t="s">
        <v>120</v>
      </c>
      <c r="AU140" s="213" t="s">
        <v>81</v>
      </c>
      <c r="AY140" s="15" t="s">
        <v>117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15" t="s">
        <v>79</v>
      </c>
      <c r="BK140" s="214">
        <f>ROUND(I140*H140,2)</f>
        <v>0</v>
      </c>
      <c r="BL140" s="15" t="s">
        <v>125</v>
      </c>
      <c r="BM140" s="213" t="s">
        <v>274</v>
      </c>
    </row>
    <row r="141" spans="1:47" s="2" customFormat="1" ht="12">
      <c r="A141" s="36"/>
      <c r="B141" s="37"/>
      <c r="C141" s="38"/>
      <c r="D141" s="215" t="s">
        <v>126</v>
      </c>
      <c r="E141" s="38"/>
      <c r="F141" s="216" t="s">
        <v>275</v>
      </c>
      <c r="G141" s="38"/>
      <c r="H141" s="38"/>
      <c r="I141" s="217"/>
      <c r="J141" s="38"/>
      <c r="K141" s="38"/>
      <c r="L141" s="42"/>
      <c r="M141" s="218"/>
      <c r="N141" s="219"/>
      <c r="O141" s="82"/>
      <c r="P141" s="82"/>
      <c r="Q141" s="82"/>
      <c r="R141" s="82"/>
      <c r="S141" s="82"/>
      <c r="T141" s="83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126</v>
      </c>
      <c r="AU141" s="15" t="s">
        <v>81</v>
      </c>
    </row>
    <row r="142" spans="1:65" s="2" customFormat="1" ht="16.5" customHeight="1">
      <c r="A142" s="36"/>
      <c r="B142" s="37"/>
      <c r="C142" s="202" t="s">
        <v>203</v>
      </c>
      <c r="D142" s="202" t="s">
        <v>120</v>
      </c>
      <c r="E142" s="203" t="s">
        <v>276</v>
      </c>
      <c r="F142" s="204" t="s">
        <v>277</v>
      </c>
      <c r="G142" s="205" t="s">
        <v>172</v>
      </c>
      <c r="H142" s="206">
        <v>2</v>
      </c>
      <c r="I142" s="207"/>
      <c r="J142" s="208">
        <f>ROUND(I142*H142,2)</f>
        <v>0</v>
      </c>
      <c r="K142" s="204" t="s">
        <v>131</v>
      </c>
      <c r="L142" s="42"/>
      <c r="M142" s="209" t="s">
        <v>19</v>
      </c>
      <c r="N142" s="210" t="s">
        <v>42</v>
      </c>
      <c r="O142" s="82"/>
      <c r="P142" s="211">
        <f>O142*H142</f>
        <v>0</v>
      </c>
      <c r="Q142" s="211">
        <v>0</v>
      </c>
      <c r="R142" s="211">
        <f>Q142*H142</f>
        <v>0</v>
      </c>
      <c r="S142" s="211">
        <v>0</v>
      </c>
      <c r="T142" s="212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13" t="s">
        <v>125</v>
      </c>
      <c r="AT142" s="213" t="s">
        <v>120</v>
      </c>
      <c r="AU142" s="213" t="s">
        <v>81</v>
      </c>
      <c r="AY142" s="15" t="s">
        <v>117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15" t="s">
        <v>79</v>
      </c>
      <c r="BK142" s="214">
        <f>ROUND(I142*H142,2)</f>
        <v>0</v>
      </c>
      <c r="BL142" s="15" t="s">
        <v>125</v>
      </c>
      <c r="BM142" s="213" t="s">
        <v>278</v>
      </c>
    </row>
    <row r="143" spans="1:65" s="2" customFormat="1" ht="16.5" customHeight="1">
      <c r="A143" s="36"/>
      <c r="B143" s="37"/>
      <c r="C143" s="202" t="s">
        <v>279</v>
      </c>
      <c r="D143" s="202" t="s">
        <v>120</v>
      </c>
      <c r="E143" s="203" t="s">
        <v>280</v>
      </c>
      <c r="F143" s="204" t="s">
        <v>281</v>
      </c>
      <c r="G143" s="205" t="s">
        <v>161</v>
      </c>
      <c r="H143" s="206">
        <v>8</v>
      </c>
      <c r="I143" s="207"/>
      <c r="J143" s="208">
        <f>ROUND(I143*H143,2)</f>
        <v>0</v>
      </c>
      <c r="K143" s="204" t="s">
        <v>131</v>
      </c>
      <c r="L143" s="42"/>
      <c r="M143" s="209" t="s">
        <v>19</v>
      </c>
      <c r="N143" s="210" t="s">
        <v>42</v>
      </c>
      <c r="O143" s="82"/>
      <c r="P143" s="211">
        <f>O143*H143</f>
        <v>0</v>
      </c>
      <c r="Q143" s="211">
        <v>0</v>
      </c>
      <c r="R143" s="211">
        <f>Q143*H143</f>
        <v>0</v>
      </c>
      <c r="S143" s="211">
        <v>0</v>
      </c>
      <c r="T143" s="212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13" t="s">
        <v>125</v>
      </c>
      <c r="AT143" s="213" t="s">
        <v>120</v>
      </c>
      <c r="AU143" s="213" t="s">
        <v>81</v>
      </c>
      <c r="AY143" s="15" t="s">
        <v>117</v>
      </c>
      <c r="BE143" s="214">
        <f>IF(N143="základní",J143,0)</f>
        <v>0</v>
      </c>
      <c r="BF143" s="214">
        <f>IF(N143="snížená",J143,0)</f>
        <v>0</v>
      </c>
      <c r="BG143" s="214">
        <f>IF(N143="zákl. přenesená",J143,0)</f>
        <v>0</v>
      </c>
      <c r="BH143" s="214">
        <f>IF(N143="sníž. přenesená",J143,0)</f>
        <v>0</v>
      </c>
      <c r="BI143" s="214">
        <f>IF(N143="nulová",J143,0)</f>
        <v>0</v>
      </c>
      <c r="BJ143" s="15" t="s">
        <v>79</v>
      </c>
      <c r="BK143" s="214">
        <f>ROUND(I143*H143,2)</f>
        <v>0</v>
      </c>
      <c r="BL143" s="15" t="s">
        <v>125</v>
      </c>
      <c r="BM143" s="213" t="s">
        <v>282</v>
      </c>
    </row>
    <row r="144" spans="1:65" s="2" customFormat="1" ht="16.5" customHeight="1">
      <c r="A144" s="36"/>
      <c r="B144" s="37"/>
      <c r="C144" s="202" t="s">
        <v>207</v>
      </c>
      <c r="D144" s="202" t="s">
        <v>120</v>
      </c>
      <c r="E144" s="203" t="s">
        <v>283</v>
      </c>
      <c r="F144" s="204" t="s">
        <v>284</v>
      </c>
      <c r="G144" s="205" t="s">
        <v>161</v>
      </c>
      <c r="H144" s="206">
        <v>16</v>
      </c>
      <c r="I144" s="207"/>
      <c r="J144" s="208">
        <f>ROUND(I144*H144,2)</f>
        <v>0</v>
      </c>
      <c r="K144" s="204" t="s">
        <v>131</v>
      </c>
      <c r="L144" s="42"/>
      <c r="M144" s="209" t="s">
        <v>19</v>
      </c>
      <c r="N144" s="210" t="s">
        <v>42</v>
      </c>
      <c r="O144" s="82"/>
      <c r="P144" s="211">
        <f>O144*H144</f>
        <v>0</v>
      </c>
      <c r="Q144" s="211">
        <v>0</v>
      </c>
      <c r="R144" s="211">
        <f>Q144*H144</f>
        <v>0</v>
      </c>
      <c r="S144" s="211">
        <v>0</v>
      </c>
      <c r="T144" s="212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13" t="s">
        <v>125</v>
      </c>
      <c r="AT144" s="213" t="s">
        <v>120</v>
      </c>
      <c r="AU144" s="213" t="s">
        <v>81</v>
      </c>
      <c r="AY144" s="15" t="s">
        <v>117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15" t="s">
        <v>79</v>
      </c>
      <c r="BK144" s="214">
        <f>ROUND(I144*H144,2)</f>
        <v>0</v>
      </c>
      <c r="BL144" s="15" t="s">
        <v>125</v>
      </c>
      <c r="BM144" s="213" t="s">
        <v>285</v>
      </c>
    </row>
    <row r="145" spans="1:65" s="2" customFormat="1" ht="16.5" customHeight="1">
      <c r="A145" s="36"/>
      <c r="B145" s="37"/>
      <c r="C145" s="202" t="s">
        <v>286</v>
      </c>
      <c r="D145" s="202" t="s">
        <v>120</v>
      </c>
      <c r="E145" s="203" t="s">
        <v>287</v>
      </c>
      <c r="F145" s="204" t="s">
        <v>288</v>
      </c>
      <c r="G145" s="205" t="s">
        <v>161</v>
      </c>
      <c r="H145" s="206">
        <v>16</v>
      </c>
      <c r="I145" s="207"/>
      <c r="J145" s="208">
        <f>ROUND(I145*H145,2)</f>
        <v>0</v>
      </c>
      <c r="K145" s="204" t="s">
        <v>131</v>
      </c>
      <c r="L145" s="42"/>
      <c r="M145" s="209" t="s">
        <v>19</v>
      </c>
      <c r="N145" s="210" t="s">
        <v>42</v>
      </c>
      <c r="O145" s="82"/>
      <c r="P145" s="211">
        <f>O145*H145</f>
        <v>0</v>
      </c>
      <c r="Q145" s="211">
        <v>0</v>
      </c>
      <c r="R145" s="211">
        <f>Q145*H145</f>
        <v>0</v>
      </c>
      <c r="S145" s="211">
        <v>0</v>
      </c>
      <c r="T145" s="212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13" t="s">
        <v>125</v>
      </c>
      <c r="AT145" s="213" t="s">
        <v>120</v>
      </c>
      <c r="AU145" s="213" t="s">
        <v>81</v>
      </c>
      <c r="AY145" s="15" t="s">
        <v>117</v>
      </c>
      <c r="BE145" s="214">
        <f>IF(N145="základní",J145,0)</f>
        <v>0</v>
      </c>
      <c r="BF145" s="214">
        <f>IF(N145="snížená",J145,0)</f>
        <v>0</v>
      </c>
      <c r="BG145" s="214">
        <f>IF(N145="zákl. přenesená",J145,0)</f>
        <v>0</v>
      </c>
      <c r="BH145" s="214">
        <f>IF(N145="sníž. přenesená",J145,0)</f>
        <v>0</v>
      </c>
      <c r="BI145" s="214">
        <f>IF(N145="nulová",J145,0)</f>
        <v>0</v>
      </c>
      <c r="BJ145" s="15" t="s">
        <v>79</v>
      </c>
      <c r="BK145" s="214">
        <f>ROUND(I145*H145,2)</f>
        <v>0</v>
      </c>
      <c r="BL145" s="15" t="s">
        <v>125</v>
      </c>
      <c r="BM145" s="213" t="s">
        <v>289</v>
      </c>
    </row>
    <row r="146" spans="1:65" s="2" customFormat="1" ht="16.5" customHeight="1">
      <c r="A146" s="36"/>
      <c r="B146" s="37"/>
      <c r="C146" s="202" t="s">
        <v>210</v>
      </c>
      <c r="D146" s="202" t="s">
        <v>120</v>
      </c>
      <c r="E146" s="203" t="s">
        <v>290</v>
      </c>
      <c r="F146" s="204" t="s">
        <v>291</v>
      </c>
      <c r="G146" s="205" t="s">
        <v>161</v>
      </c>
      <c r="H146" s="206">
        <v>72</v>
      </c>
      <c r="I146" s="207"/>
      <c r="J146" s="208">
        <f>ROUND(I146*H146,2)</f>
        <v>0</v>
      </c>
      <c r="K146" s="204" t="s">
        <v>131</v>
      </c>
      <c r="L146" s="42"/>
      <c r="M146" s="209" t="s">
        <v>19</v>
      </c>
      <c r="N146" s="210" t="s">
        <v>42</v>
      </c>
      <c r="O146" s="82"/>
      <c r="P146" s="211">
        <f>O146*H146</f>
        <v>0</v>
      </c>
      <c r="Q146" s="211">
        <v>0</v>
      </c>
      <c r="R146" s="211">
        <f>Q146*H146</f>
        <v>0</v>
      </c>
      <c r="S146" s="211">
        <v>0</v>
      </c>
      <c r="T146" s="212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13" t="s">
        <v>125</v>
      </c>
      <c r="AT146" s="213" t="s">
        <v>120</v>
      </c>
      <c r="AU146" s="213" t="s">
        <v>81</v>
      </c>
      <c r="AY146" s="15" t="s">
        <v>117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15" t="s">
        <v>79</v>
      </c>
      <c r="BK146" s="214">
        <f>ROUND(I146*H146,2)</f>
        <v>0</v>
      </c>
      <c r="BL146" s="15" t="s">
        <v>125</v>
      </c>
      <c r="BM146" s="213" t="s">
        <v>292</v>
      </c>
    </row>
    <row r="147" spans="1:65" s="2" customFormat="1" ht="16.5" customHeight="1">
      <c r="A147" s="36"/>
      <c r="B147" s="37"/>
      <c r="C147" s="202" t="s">
        <v>293</v>
      </c>
      <c r="D147" s="202" t="s">
        <v>120</v>
      </c>
      <c r="E147" s="203" t="s">
        <v>294</v>
      </c>
      <c r="F147" s="204" t="s">
        <v>295</v>
      </c>
      <c r="G147" s="205" t="s">
        <v>161</v>
      </c>
      <c r="H147" s="206">
        <v>24</v>
      </c>
      <c r="I147" s="207"/>
      <c r="J147" s="208">
        <f>ROUND(I147*H147,2)</f>
        <v>0</v>
      </c>
      <c r="K147" s="204" t="s">
        <v>131</v>
      </c>
      <c r="L147" s="42"/>
      <c r="M147" s="209" t="s">
        <v>19</v>
      </c>
      <c r="N147" s="210" t="s">
        <v>42</v>
      </c>
      <c r="O147" s="82"/>
      <c r="P147" s="211">
        <f>O147*H147</f>
        <v>0</v>
      </c>
      <c r="Q147" s="211">
        <v>0</v>
      </c>
      <c r="R147" s="211">
        <f>Q147*H147</f>
        <v>0</v>
      </c>
      <c r="S147" s="211">
        <v>0</v>
      </c>
      <c r="T147" s="212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13" t="s">
        <v>125</v>
      </c>
      <c r="AT147" s="213" t="s">
        <v>120</v>
      </c>
      <c r="AU147" s="213" t="s">
        <v>81</v>
      </c>
      <c r="AY147" s="15" t="s">
        <v>117</v>
      </c>
      <c r="BE147" s="214">
        <f>IF(N147="základní",J147,0)</f>
        <v>0</v>
      </c>
      <c r="BF147" s="214">
        <f>IF(N147="snížená",J147,0)</f>
        <v>0</v>
      </c>
      <c r="BG147" s="214">
        <f>IF(N147="zákl. přenesená",J147,0)</f>
        <v>0</v>
      </c>
      <c r="BH147" s="214">
        <f>IF(N147="sníž. přenesená",J147,0)</f>
        <v>0</v>
      </c>
      <c r="BI147" s="214">
        <f>IF(N147="nulová",J147,0)</f>
        <v>0</v>
      </c>
      <c r="BJ147" s="15" t="s">
        <v>79</v>
      </c>
      <c r="BK147" s="214">
        <f>ROUND(I147*H147,2)</f>
        <v>0</v>
      </c>
      <c r="BL147" s="15" t="s">
        <v>125</v>
      </c>
      <c r="BM147" s="213" t="s">
        <v>296</v>
      </c>
    </row>
    <row r="148" spans="1:65" s="2" customFormat="1" ht="16.5" customHeight="1">
      <c r="A148" s="36"/>
      <c r="B148" s="37"/>
      <c r="C148" s="202" t="s">
        <v>213</v>
      </c>
      <c r="D148" s="202" t="s">
        <v>120</v>
      </c>
      <c r="E148" s="203" t="s">
        <v>297</v>
      </c>
      <c r="F148" s="204" t="s">
        <v>298</v>
      </c>
      <c r="G148" s="205" t="s">
        <v>172</v>
      </c>
      <c r="H148" s="206">
        <v>1</v>
      </c>
      <c r="I148" s="207"/>
      <c r="J148" s="208">
        <f>ROUND(I148*H148,2)</f>
        <v>0</v>
      </c>
      <c r="K148" s="204" t="s">
        <v>131</v>
      </c>
      <c r="L148" s="42"/>
      <c r="M148" s="209" t="s">
        <v>19</v>
      </c>
      <c r="N148" s="210" t="s">
        <v>42</v>
      </c>
      <c r="O148" s="82"/>
      <c r="P148" s="211">
        <f>O148*H148</f>
        <v>0</v>
      </c>
      <c r="Q148" s="211">
        <v>0</v>
      </c>
      <c r="R148" s="211">
        <f>Q148*H148</f>
        <v>0</v>
      </c>
      <c r="S148" s="211">
        <v>0</v>
      </c>
      <c r="T148" s="212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13" t="s">
        <v>125</v>
      </c>
      <c r="AT148" s="213" t="s">
        <v>120</v>
      </c>
      <c r="AU148" s="213" t="s">
        <v>81</v>
      </c>
      <c r="AY148" s="15" t="s">
        <v>117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15" t="s">
        <v>79</v>
      </c>
      <c r="BK148" s="214">
        <f>ROUND(I148*H148,2)</f>
        <v>0</v>
      </c>
      <c r="BL148" s="15" t="s">
        <v>125</v>
      </c>
      <c r="BM148" s="213" t="s">
        <v>299</v>
      </c>
    </row>
    <row r="149" spans="1:65" s="2" customFormat="1" ht="24.15" customHeight="1">
      <c r="A149" s="36"/>
      <c r="B149" s="37"/>
      <c r="C149" s="202" t="s">
        <v>300</v>
      </c>
      <c r="D149" s="202" t="s">
        <v>120</v>
      </c>
      <c r="E149" s="203" t="s">
        <v>301</v>
      </c>
      <c r="F149" s="204" t="s">
        <v>302</v>
      </c>
      <c r="G149" s="205" t="s">
        <v>130</v>
      </c>
      <c r="H149" s="206">
        <v>0.055</v>
      </c>
      <c r="I149" s="207"/>
      <c r="J149" s="208">
        <f>ROUND(I149*H149,2)</f>
        <v>0</v>
      </c>
      <c r="K149" s="204" t="s">
        <v>131</v>
      </c>
      <c r="L149" s="42"/>
      <c r="M149" s="209" t="s">
        <v>19</v>
      </c>
      <c r="N149" s="210" t="s">
        <v>42</v>
      </c>
      <c r="O149" s="82"/>
      <c r="P149" s="211">
        <f>O149*H149</f>
        <v>0</v>
      </c>
      <c r="Q149" s="211">
        <v>0</v>
      </c>
      <c r="R149" s="211">
        <f>Q149*H149</f>
        <v>0</v>
      </c>
      <c r="S149" s="211">
        <v>0</v>
      </c>
      <c r="T149" s="212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13" t="s">
        <v>125</v>
      </c>
      <c r="AT149" s="213" t="s">
        <v>120</v>
      </c>
      <c r="AU149" s="213" t="s">
        <v>81</v>
      </c>
      <c r="AY149" s="15" t="s">
        <v>117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15" t="s">
        <v>79</v>
      </c>
      <c r="BK149" s="214">
        <f>ROUND(I149*H149,2)</f>
        <v>0</v>
      </c>
      <c r="BL149" s="15" t="s">
        <v>125</v>
      </c>
      <c r="BM149" s="213" t="s">
        <v>303</v>
      </c>
    </row>
    <row r="150" spans="1:63" s="12" customFormat="1" ht="22.8" customHeight="1">
      <c r="A150" s="12"/>
      <c r="B150" s="186"/>
      <c r="C150" s="187"/>
      <c r="D150" s="188" t="s">
        <v>70</v>
      </c>
      <c r="E150" s="200" t="s">
        <v>304</v>
      </c>
      <c r="F150" s="200" t="s">
        <v>305</v>
      </c>
      <c r="G150" s="187"/>
      <c r="H150" s="187"/>
      <c r="I150" s="190"/>
      <c r="J150" s="201">
        <f>BK150</f>
        <v>0</v>
      </c>
      <c r="K150" s="187"/>
      <c r="L150" s="192"/>
      <c r="M150" s="193"/>
      <c r="N150" s="194"/>
      <c r="O150" s="194"/>
      <c r="P150" s="195">
        <f>SUM(P151:P173)</f>
        <v>0</v>
      </c>
      <c r="Q150" s="194"/>
      <c r="R150" s="195">
        <f>SUM(R151:R173)</f>
        <v>0</v>
      </c>
      <c r="S150" s="194"/>
      <c r="T150" s="196">
        <f>SUM(T151:T173)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97" t="s">
        <v>81</v>
      </c>
      <c r="AT150" s="198" t="s">
        <v>70</v>
      </c>
      <c r="AU150" s="198" t="s">
        <v>79</v>
      </c>
      <c r="AY150" s="197" t="s">
        <v>117</v>
      </c>
      <c r="BK150" s="199">
        <f>SUM(BK151:BK173)</f>
        <v>0</v>
      </c>
    </row>
    <row r="151" spans="1:65" s="2" customFormat="1" ht="16.5" customHeight="1">
      <c r="A151" s="36"/>
      <c r="B151" s="37"/>
      <c r="C151" s="202" t="s">
        <v>218</v>
      </c>
      <c r="D151" s="202" t="s">
        <v>120</v>
      </c>
      <c r="E151" s="203" t="s">
        <v>306</v>
      </c>
      <c r="F151" s="204" t="s">
        <v>307</v>
      </c>
      <c r="G151" s="205" t="s">
        <v>172</v>
      </c>
      <c r="H151" s="206">
        <v>4</v>
      </c>
      <c r="I151" s="207"/>
      <c r="J151" s="208">
        <f>ROUND(I151*H151,2)</f>
        <v>0</v>
      </c>
      <c r="K151" s="204" t="s">
        <v>124</v>
      </c>
      <c r="L151" s="42"/>
      <c r="M151" s="209" t="s">
        <v>19</v>
      </c>
      <c r="N151" s="210" t="s">
        <v>42</v>
      </c>
      <c r="O151" s="82"/>
      <c r="P151" s="211">
        <f>O151*H151</f>
        <v>0</v>
      </c>
      <c r="Q151" s="211">
        <v>0</v>
      </c>
      <c r="R151" s="211">
        <f>Q151*H151</f>
        <v>0</v>
      </c>
      <c r="S151" s="211">
        <v>0</v>
      </c>
      <c r="T151" s="212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13" t="s">
        <v>125</v>
      </c>
      <c r="AT151" s="213" t="s">
        <v>120</v>
      </c>
      <c r="AU151" s="213" t="s">
        <v>81</v>
      </c>
      <c r="AY151" s="15" t="s">
        <v>117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15" t="s">
        <v>79</v>
      </c>
      <c r="BK151" s="214">
        <f>ROUND(I151*H151,2)</f>
        <v>0</v>
      </c>
      <c r="BL151" s="15" t="s">
        <v>125</v>
      </c>
      <c r="BM151" s="213" t="s">
        <v>308</v>
      </c>
    </row>
    <row r="152" spans="1:47" s="2" customFormat="1" ht="12">
      <c r="A152" s="36"/>
      <c r="B152" s="37"/>
      <c r="C152" s="38"/>
      <c r="D152" s="215" t="s">
        <v>126</v>
      </c>
      <c r="E152" s="38"/>
      <c r="F152" s="216" t="s">
        <v>309</v>
      </c>
      <c r="G152" s="38"/>
      <c r="H152" s="38"/>
      <c r="I152" s="217"/>
      <c r="J152" s="38"/>
      <c r="K152" s="38"/>
      <c r="L152" s="42"/>
      <c r="M152" s="218"/>
      <c r="N152" s="219"/>
      <c r="O152" s="82"/>
      <c r="P152" s="82"/>
      <c r="Q152" s="82"/>
      <c r="R152" s="82"/>
      <c r="S152" s="82"/>
      <c r="T152" s="83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5" t="s">
        <v>126</v>
      </c>
      <c r="AU152" s="15" t="s">
        <v>81</v>
      </c>
    </row>
    <row r="153" spans="1:65" s="2" customFormat="1" ht="16.5" customHeight="1">
      <c r="A153" s="36"/>
      <c r="B153" s="37"/>
      <c r="C153" s="202" t="s">
        <v>310</v>
      </c>
      <c r="D153" s="202" t="s">
        <v>120</v>
      </c>
      <c r="E153" s="203" t="s">
        <v>311</v>
      </c>
      <c r="F153" s="204" t="s">
        <v>312</v>
      </c>
      <c r="G153" s="205" t="s">
        <v>172</v>
      </c>
      <c r="H153" s="206">
        <v>4</v>
      </c>
      <c r="I153" s="207"/>
      <c r="J153" s="208">
        <f>ROUND(I153*H153,2)</f>
        <v>0</v>
      </c>
      <c r="K153" s="204" t="s">
        <v>124</v>
      </c>
      <c r="L153" s="42"/>
      <c r="M153" s="209" t="s">
        <v>19</v>
      </c>
      <c r="N153" s="210" t="s">
        <v>42</v>
      </c>
      <c r="O153" s="82"/>
      <c r="P153" s="211">
        <f>O153*H153</f>
        <v>0</v>
      </c>
      <c r="Q153" s="211">
        <v>0</v>
      </c>
      <c r="R153" s="211">
        <f>Q153*H153</f>
        <v>0</v>
      </c>
      <c r="S153" s="211">
        <v>0</v>
      </c>
      <c r="T153" s="212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13" t="s">
        <v>125</v>
      </c>
      <c r="AT153" s="213" t="s">
        <v>120</v>
      </c>
      <c r="AU153" s="213" t="s">
        <v>81</v>
      </c>
      <c r="AY153" s="15" t="s">
        <v>117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15" t="s">
        <v>79</v>
      </c>
      <c r="BK153" s="214">
        <f>ROUND(I153*H153,2)</f>
        <v>0</v>
      </c>
      <c r="BL153" s="15" t="s">
        <v>125</v>
      </c>
      <c r="BM153" s="213" t="s">
        <v>313</v>
      </c>
    </row>
    <row r="154" spans="1:47" s="2" customFormat="1" ht="12">
      <c r="A154" s="36"/>
      <c r="B154" s="37"/>
      <c r="C154" s="38"/>
      <c r="D154" s="215" t="s">
        <v>126</v>
      </c>
      <c r="E154" s="38"/>
      <c r="F154" s="216" t="s">
        <v>314</v>
      </c>
      <c r="G154" s="38"/>
      <c r="H154" s="38"/>
      <c r="I154" s="217"/>
      <c r="J154" s="38"/>
      <c r="K154" s="38"/>
      <c r="L154" s="42"/>
      <c r="M154" s="218"/>
      <c r="N154" s="219"/>
      <c r="O154" s="82"/>
      <c r="P154" s="82"/>
      <c r="Q154" s="82"/>
      <c r="R154" s="82"/>
      <c r="S154" s="82"/>
      <c r="T154" s="83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5" t="s">
        <v>126</v>
      </c>
      <c r="AU154" s="15" t="s">
        <v>81</v>
      </c>
    </row>
    <row r="155" spans="1:65" s="2" customFormat="1" ht="16.5" customHeight="1">
      <c r="A155" s="36"/>
      <c r="B155" s="37"/>
      <c r="C155" s="202" t="s">
        <v>222</v>
      </c>
      <c r="D155" s="202" t="s">
        <v>120</v>
      </c>
      <c r="E155" s="203" t="s">
        <v>315</v>
      </c>
      <c r="F155" s="204" t="s">
        <v>316</v>
      </c>
      <c r="G155" s="205" t="s">
        <v>130</v>
      </c>
      <c r="H155" s="206">
        <v>0.023</v>
      </c>
      <c r="I155" s="207"/>
      <c r="J155" s="208">
        <f>ROUND(I155*H155,2)</f>
        <v>0</v>
      </c>
      <c r="K155" s="204" t="s">
        <v>131</v>
      </c>
      <c r="L155" s="42"/>
      <c r="M155" s="209" t="s">
        <v>19</v>
      </c>
      <c r="N155" s="210" t="s">
        <v>42</v>
      </c>
      <c r="O155" s="82"/>
      <c r="P155" s="211">
        <f>O155*H155</f>
        <v>0</v>
      </c>
      <c r="Q155" s="211">
        <v>0</v>
      </c>
      <c r="R155" s="211">
        <f>Q155*H155</f>
        <v>0</v>
      </c>
      <c r="S155" s="211">
        <v>0</v>
      </c>
      <c r="T155" s="212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13" t="s">
        <v>125</v>
      </c>
      <c r="AT155" s="213" t="s">
        <v>120</v>
      </c>
      <c r="AU155" s="213" t="s">
        <v>81</v>
      </c>
      <c r="AY155" s="15" t="s">
        <v>117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15" t="s">
        <v>79</v>
      </c>
      <c r="BK155" s="214">
        <f>ROUND(I155*H155,2)</f>
        <v>0</v>
      </c>
      <c r="BL155" s="15" t="s">
        <v>125</v>
      </c>
      <c r="BM155" s="213" t="s">
        <v>317</v>
      </c>
    </row>
    <row r="156" spans="1:65" s="2" customFormat="1" ht="16.5" customHeight="1">
      <c r="A156" s="36"/>
      <c r="B156" s="37"/>
      <c r="C156" s="202" t="s">
        <v>318</v>
      </c>
      <c r="D156" s="202" t="s">
        <v>120</v>
      </c>
      <c r="E156" s="203" t="s">
        <v>319</v>
      </c>
      <c r="F156" s="204" t="s">
        <v>320</v>
      </c>
      <c r="G156" s="205" t="s">
        <v>172</v>
      </c>
      <c r="H156" s="206">
        <v>1</v>
      </c>
      <c r="I156" s="207"/>
      <c r="J156" s="208">
        <f>ROUND(I156*H156,2)</f>
        <v>0</v>
      </c>
      <c r="K156" s="204" t="s">
        <v>124</v>
      </c>
      <c r="L156" s="42"/>
      <c r="M156" s="209" t="s">
        <v>19</v>
      </c>
      <c r="N156" s="210" t="s">
        <v>42</v>
      </c>
      <c r="O156" s="82"/>
      <c r="P156" s="211">
        <f>O156*H156</f>
        <v>0</v>
      </c>
      <c r="Q156" s="211">
        <v>0</v>
      </c>
      <c r="R156" s="211">
        <f>Q156*H156</f>
        <v>0</v>
      </c>
      <c r="S156" s="211">
        <v>0</v>
      </c>
      <c r="T156" s="212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13" t="s">
        <v>125</v>
      </c>
      <c r="AT156" s="213" t="s">
        <v>120</v>
      </c>
      <c r="AU156" s="213" t="s">
        <v>81</v>
      </c>
      <c r="AY156" s="15" t="s">
        <v>117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15" t="s">
        <v>79</v>
      </c>
      <c r="BK156" s="214">
        <f>ROUND(I156*H156,2)</f>
        <v>0</v>
      </c>
      <c r="BL156" s="15" t="s">
        <v>125</v>
      </c>
      <c r="BM156" s="213" t="s">
        <v>321</v>
      </c>
    </row>
    <row r="157" spans="1:47" s="2" customFormat="1" ht="12">
      <c r="A157" s="36"/>
      <c r="B157" s="37"/>
      <c r="C157" s="38"/>
      <c r="D157" s="215" t="s">
        <v>126</v>
      </c>
      <c r="E157" s="38"/>
      <c r="F157" s="216" t="s">
        <v>322</v>
      </c>
      <c r="G157" s="38"/>
      <c r="H157" s="38"/>
      <c r="I157" s="217"/>
      <c r="J157" s="38"/>
      <c r="K157" s="38"/>
      <c r="L157" s="42"/>
      <c r="M157" s="218"/>
      <c r="N157" s="219"/>
      <c r="O157" s="82"/>
      <c r="P157" s="82"/>
      <c r="Q157" s="82"/>
      <c r="R157" s="82"/>
      <c r="S157" s="82"/>
      <c r="T157" s="83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5" t="s">
        <v>126</v>
      </c>
      <c r="AU157" s="15" t="s">
        <v>81</v>
      </c>
    </row>
    <row r="158" spans="1:65" s="2" customFormat="1" ht="16.5" customHeight="1">
      <c r="A158" s="36"/>
      <c r="B158" s="37"/>
      <c r="C158" s="202" t="s">
        <v>226</v>
      </c>
      <c r="D158" s="202" t="s">
        <v>120</v>
      </c>
      <c r="E158" s="203" t="s">
        <v>323</v>
      </c>
      <c r="F158" s="204" t="s">
        <v>324</v>
      </c>
      <c r="G158" s="205" t="s">
        <v>172</v>
      </c>
      <c r="H158" s="206">
        <v>1</v>
      </c>
      <c r="I158" s="207"/>
      <c r="J158" s="208">
        <f>ROUND(I158*H158,2)</f>
        <v>0</v>
      </c>
      <c r="K158" s="204" t="s">
        <v>124</v>
      </c>
      <c r="L158" s="42"/>
      <c r="M158" s="209" t="s">
        <v>19</v>
      </c>
      <c r="N158" s="210" t="s">
        <v>42</v>
      </c>
      <c r="O158" s="82"/>
      <c r="P158" s="211">
        <f>O158*H158</f>
        <v>0</v>
      </c>
      <c r="Q158" s="211">
        <v>0</v>
      </c>
      <c r="R158" s="211">
        <f>Q158*H158</f>
        <v>0</v>
      </c>
      <c r="S158" s="211">
        <v>0</v>
      </c>
      <c r="T158" s="212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13" t="s">
        <v>125</v>
      </c>
      <c r="AT158" s="213" t="s">
        <v>120</v>
      </c>
      <c r="AU158" s="213" t="s">
        <v>81</v>
      </c>
      <c r="AY158" s="15" t="s">
        <v>117</v>
      </c>
      <c r="BE158" s="214">
        <f>IF(N158="základní",J158,0)</f>
        <v>0</v>
      </c>
      <c r="BF158" s="214">
        <f>IF(N158="snížená",J158,0)</f>
        <v>0</v>
      </c>
      <c r="BG158" s="214">
        <f>IF(N158="zákl. přenesená",J158,0)</f>
        <v>0</v>
      </c>
      <c r="BH158" s="214">
        <f>IF(N158="sníž. přenesená",J158,0)</f>
        <v>0</v>
      </c>
      <c r="BI158" s="214">
        <f>IF(N158="nulová",J158,0)</f>
        <v>0</v>
      </c>
      <c r="BJ158" s="15" t="s">
        <v>79</v>
      </c>
      <c r="BK158" s="214">
        <f>ROUND(I158*H158,2)</f>
        <v>0</v>
      </c>
      <c r="BL158" s="15" t="s">
        <v>125</v>
      </c>
      <c r="BM158" s="213" t="s">
        <v>325</v>
      </c>
    </row>
    <row r="159" spans="1:47" s="2" customFormat="1" ht="12">
      <c r="A159" s="36"/>
      <c r="B159" s="37"/>
      <c r="C159" s="38"/>
      <c r="D159" s="215" t="s">
        <v>126</v>
      </c>
      <c r="E159" s="38"/>
      <c r="F159" s="216" t="s">
        <v>326</v>
      </c>
      <c r="G159" s="38"/>
      <c r="H159" s="38"/>
      <c r="I159" s="217"/>
      <c r="J159" s="38"/>
      <c r="K159" s="38"/>
      <c r="L159" s="42"/>
      <c r="M159" s="218"/>
      <c r="N159" s="219"/>
      <c r="O159" s="82"/>
      <c r="P159" s="82"/>
      <c r="Q159" s="82"/>
      <c r="R159" s="82"/>
      <c r="S159" s="82"/>
      <c r="T159" s="83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5" t="s">
        <v>126</v>
      </c>
      <c r="AU159" s="15" t="s">
        <v>81</v>
      </c>
    </row>
    <row r="160" spans="1:65" s="2" customFormat="1" ht="16.5" customHeight="1">
      <c r="A160" s="36"/>
      <c r="B160" s="37"/>
      <c r="C160" s="202" t="s">
        <v>327</v>
      </c>
      <c r="D160" s="202" t="s">
        <v>120</v>
      </c>
      <c r="E160" s="203" t="s">
        <v>328</v>
      </c>
      <c r="F160" s="204" t="s">
        <v>329</v>
      </c>
      <c r="G160" s="205" t="s">
        <v>172</v>
      </c>
      <c r="H160" s="206">
        <v>2</v>
      </c>
      <c r="I160" s="207"/>
      <c r="J160" s="208">
        <f>ROUND(I160*H160,2)</f>
        <v>0</v>
      </c>
      <c r="K160" s="204" t="s">
        <v>124</v>
      </c>
      <c r="L160" s="42"/>
      <c r="M160" s="209" t="s">
        <v>19</v>
      </c>
      <c r="N160" s="210" t="s">
        <v>42</v>
      </c>
      <c r="O160" s="82"/>
      <c r="P160" s="211">
        <f>O160*H160</f>
        <v>0</v>
      </c>
      <c r="Q160" s="211">
        <v>0</v>
      </c>
      <c r="R160" s="211">
        <f>Q160*H160</f>
        <v>0</v>
      </c>
      <c r="S160" s="211">
        <v>0</v>
      </c>
      <c r="T160" s="212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13" t="s">
        <v>125</v>
      </c>
      <c r="AT160" s="213" t="s">
        <v>120</v>
      </c>
      <c r="AU160" s="213" t="s">
        <v>81</v>
      </c>
      <c r="AY160" s="15" t="s">
        <v>117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15" t="s">
        <v>79</v>
      </c>
      <c r="BK160" s="214">
        <f>ROUND(I160*H160,2)</f>
        <v>0</v>
      </c>
      <c r="BL160" s="15" t="s">
        <v>125</v>
      </c>
      <c r="BM160" s="213" t="s">
        <v>330</v>
      </c>
    </row>
    <row r="161" spans="1:47" s="2" customFormat="1" ht="12">
      <c r="A161" s="36"/>
      <c r="B161" s="37"/>
      <c r="C161" s="38"/>
      <c r="D161" s="215" t="s">
        <v>126</v>
      </c>
      <c r="E161" s="38"/>
      <c r="F161" s="216" t="s">
        <v>331</v>
      </c>
      <c r="G161" s="38"/>
      <c r="H161" s="38"/>
      <c r="I161" s="217"/>
      <c r="J161" s="38"/>
      <c r="K161" s="38"/>
      <c r="L161" s="42"/>
      <c r="M161" s="218"/>
      <c r="N161" s="219"/>
      <c r="O161" s="82"/>
      <c r="P161" s="82"/>
      <c r="Q161" s="82"/>
      <c r="R161" s="82"/>
      <c r="S161" s="82"/>
      <c r="T161" s="83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5" t="s">
        <v>126</v>
      </c>
      <c r="AU161" s="15" t="s">
        <v>81</v>
      </c>
    </row>
    <row r="162" spans="1:65" s="2" customFormat="1" ht="16.5" customHeight="1">
      <c r="A162" s="36"/>
      <c r="B162" s="37"/>
      <c r="C162" s="202" t="s">
        <v>229</v>
      </c>
      <c r="D162" s="202" t="s">
        <v>120</v>
      </c>
      <c r="E162" s="203" t="s">
        <v>332</v>
      </c>
      <c r="F162" s="204" t="s">
        <v>333</v>
      </c>
      <c r="G162" s="205" t="s">
        <v>172</v>
      </c>
      <c r="H162" s="206">
        <v>2</v>
      </c>
      <c r="I162" s="207"/>
      <c r="J162" s="208">
        <f>ROUND(I162*H162,2)</f>
        <v>0</v>
      </c>
      <c r="K162" s="204" t="s">
        <v>124</v>
      </c>
      <c r="L162" s="42"/>
      <c r="M162" s="209" t="s">
        <v>19</v>
      </c>
      <c r="N162" s="210" t="s">
        <v>42</v>
      </c>
      <c r="O162" s="82"/>
      <c r="P162" s="211">
        <f>O162*H162</f>
        <v>0</v>
      </c>
      <c r="Q162" s="211">
        <v>0</v>
      </c>
      <c r="R162" s="211">
        <f>Q162*H162</f>
        <v>0</v>
      </c>
      <c r="S162" s="211">
        <v>0</v>
      </c>
      <c r="T162" s="212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13" t="s">
        <v>125</v>
      </c>
      <c r="AT162" s="213" t="s">
        <v>120</v>
      </c>
      <c r="AU162" s="213" t="s">
        <v>81</v>
      </c>
      <c r="AY162" s="15" t="s">
        <v>117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15" t="s">
        <v>79</v>
      </c>
      <c r="BK162" s="214">
        <f>ROUND(I162*H162,2)</f>
        <v>0</v>
      </c>
      <c r="BL162" s="15" t="s">
        <v>125</v>
      </c>
      <c r="BM162" s="213" t="s">
        <v>334</v>
      </c>
    </row>
    <row r="163" spans="1:47" s="2" customFormat="1" ht="12">
      <c r="A163" s="36"/>
      <c r="B163" s="37"/>
      <c r="C163" s="38"/>
      <c r="D163" s="215" t="s">
        <v>126</v>
      </c>
      <c r="E163" s="38"/>
      <c r="F163" s="216" t="s">
        <v>335</v>
      </c>
      <c r="G163" s="38"/>
      <c r="H163" s="38"/>
      <c r="I163" s="217"/>
      <c r="J163" s="38"/>
      <c r="K163" s="38"/>
      <c r="L163" s="42"/>
      <c r="M163" s="218"/>
      <c r="N163" s="219"/>
      <c r="O163" s="82"/>
      <c r="P163" s="82"/>
      <c r="Q163" s="82"/>
      <c r="R163" s="82"/>
      <c r="S163" s="82"/>
      <c r="T163" s="83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5" t="s">
        <v>126</v>
      </c>
      <c r="AU163" s="15" t="s">
        <v>81</v>
      </c>
    </row>
    <row r="164" spans="1:65" s="2" customFormat="1" ht="16.5" customHeight="1">
      <c r="A164" s="36"/>
      <c r="B164" s="37"/>
      <c r="C164" s="202" t="s">
        <v>336</v>
      </c>
      <c r="D164" s="202" t="s">
        <v>120</v>
      </c>
      <c r="E164" s="203" t="s">
        <v>337</v>
      </c>
      <c r="F164" s="204" t="s">
        <v>338</v>
      </c>
      <c r="G164" s="205" t="s">
        <v>172</v>
      </c>
      <c r="H164" s="206">
        <v>2</v>
      </c>
      <c r="I164" s="207"/>
      <c r="J164" s="208">
        <f>ROUND(I164*H164,2)</f>
        <v>0</v>
      </c>
      <c r="K164" s="204" t="s">
        <v>124</v>
      </c>
      <c r="L164" s="42"/>
      <c r="M164" s="209" t="s">
        <v>19</v>
      </c>
      <c r="N164" s="210" t="s">
        <v>42</v>
      </c>
      <c r="O164" s="82"/>
      <c r="P164" s="211">
        <f>O164*H164</f>
        <v>0</v>
      </c>
      <c r="Q164" s="211">
        <v>0</v>
      </c>
      <c r="R164" s="211">
        <f>Q164*H164</f>
        <v>0</v>
      </c>
      <c r="S164" s="211">
        <v>0</v>
      </c>
      <c r="T164" s="212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13" t="s">
        <v>125</v>
      </c>
      <c r="AT164" s="213" t="s">
        <v>120</v>
      </c>
      <c r="AU164" s="213" t="s">
        <v>81</v>
      </c>
      <c r="AY164" s="15" t="s">
        <v>117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15" t="s">
        <v>79</v>
      </c>
      <c r="BK164" s="214">
        <f>ROUND(I164*H164,2)</f>
        <v>0</v>
      </c>
      <c r="BL164" s="15" t="s">
        <v>125</v>
      </c>
      <c r="BM164" s="213" t="s">
        <v>339</v>
      </c>
    </row>
    <row r="165" spans="1:47" s="2" customFormat="1" ht="12">
      <c r="A165" s="36"/>
      <c r="B165" s="37"/>
      <c r="C165" s="38"/>
      <c r="D165" s="215" t="s">
        <v>126</v>
      </c>
      <c r="E165" s="38"/>
      <c r="F165" s="216" t="s">
        <v>340</v>
      </c>
      <c r="G165" s="38"/>
      <c r="H165" s="38"/>
      <c r="I165" s="217"/>
      <c r="J165" s="38"/>
      <c r="K165" s="38"/>
      <c r="L165" s="42"/>
      <c r="M165" s="218"/>
      <c r="N165" s="219"/>
      <c r="O165" s="82"/>
      <c r="P165" s="82"/>
      <c r="Q165" s="82"/>
      <c r="R165" s="82"/>
      <c r="S165" s="82"/>
      <c r="T165" s="83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5" t="s">
        <v>126</v>
      </c>
      <c r="AU165" s="15" t="s">
        <v>81</v>
      </c>
    </row>
    <row r="166" spans="1:65" s="2" customFormat="1" ht="16.5" customHeight="1">
      <c r="A166" s="36"/>
      <c r="B166" s="37"/>
      <c r="C166" s="202" t="s">
        <v>233</v>
      </c>
      <c r="D166" s="202" t="s">
        <v>120</v>
      </c>
      <c r="E166" s="203" t="s">
        <v>341</v>
      </c>
      <c r="F166" s="204" t="s">
        <v>342</v>
      </c>
      <c r="G166" s="205" t="s">
        <v>172</v>
      </c>
      <c r="H166" s="206">
        <v>6</v>
      </c>
      <c r="I166" s="207"/>
      <c r="J166" s="208">
        <f>ROUND(I166*H166,2)</f>
        <v>0</v>
      </c>
      <c r="K166" s="204" t="s">
        <v>124</v>
      </c>
      <c r="L166" s="42"/>
      <c r="M166" s="209" t="s">
        <v>19</v>
      </c>
      <c r="N166" s="210" t="s">
        <v>42</v>
      </c>
      <c r="O166" s="82"/>
      <c r="P166" s="211">
        <f>O166*H166</f>
        <v>0</v>
      </c>
      <c r="Q166" s="211">
        <v>0</v>
      </c>
      <c r="R166" s="211">
        <f>Q166*H166</f>
        <v>0</v>
      </c>
      <c r="S166" s="211">
        <v>0</v>
      </c>
      <c r="T166" s="212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13" t="s">
        <v>125</v>
      </c>
      <c r="AT166" s="213" t="s">
        <v>120</v>
      </c>
      <c r="AU166" s="213" t="s">
        <v>81</v>
      </c>
      <c r="AY166" s="15" t="s">
        <v>117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15" t="s">
        <v>79</v>
      </c>
      <c r="BK166" s="214">
        <f>ROUND(I166*H166,2)</f>
        <v>0</v>
      </c>
      <c r="BL166" s="15" t="s">
        <v>125</v>
      </c>
      <c r="BM166" s="213" t="s">
        <v>343</v>
      </c>
    </row>
    <row r="167" spans="1:47" s="2" customFormat="1" ht="12">
      <c r="A167" s="36"/>
      <c r="B167" s="37"/>
      <c r="C167" s="38"/>
      <c r="D167" s="215" t="s">
        <v>126</v>
      </c>
      <c r="E167" s="38"/>
      <c r="F167" s="216" t="s">
        <v>344</v>
      </c>
      <c r="G167" s="38"/>
      <c r="H167" s="38"/>
      <c r="I167" s="217"/>
      <c r="J167" s="38"/>
      <c r="K167" s="38"/>
      <c r="L167" s="42"/>
      <c r="M167" s="218"/>
      <c r="N167" s="219"/>
      <c r="O167" s="82"/>
      <c r="P167" s="82"/>
      <c r="Q167" s="82"/>
      <c r="R167" s="82"/>
      <c r="S167" s="82"/>
      <c r="T167" s="83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126</v>
      </c>
      <c r="AU167" s="15" t="s">
        <v>81</v>
      </c>
    </row>
    <row r="168" spans="1:47" s="2" customFormat="1" ht="12">
      <c r="A168" s="36"/>
      <c r="B168" s="37"/>
      <c r="C168" s="38"/>
      <c r="D168" s="230" t="s">
        <v>191</v>
      </c>
      <c r="E168" s="38"/>
      <c r="F168" s="231" t="s">
        <v>345</v>
      </c>
      <c r="G168" s="38"/>
      <c r="H168" s="38"/>
      <c r="I168" s="217"/>
      <c r="J168" s="38"/>
      <c r="K168" s="38"/>
      <c r="L168" s="42"/>
      <c r="M168" s="218"/>
      <c r="N168" s="219"/>
      <c r="O168" s="82"/>
      <c r="P168" s="82"/>
      <c r="Q168" s="82"/>
      <c r="R168" s="82"/>
      <c r="S168" s="82"/>
      <c r="T168" s="83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5" t="s">
        <v>191</v>
      </c>
      <c r="AU168" s="15" t="s">
        <v>81</v>
      </c>
    </row>
    <row r="169" spans="1:65" s="2" customFormat="1" ht="16.5" customHeight="1">
      <c r="A169" s="36"/>
      <c r="B169" s="37"/>
      <c r="C169" s="202" t="s">
        <v>346</v>
      </c>
      <c r="D169" s="202" t="s">
        <v>120</v>
      </c>
      <c r="E169" s="203" t="s">
        <v>347</v>
      </c>
      <c r="F169" s="204" t="s">
        <v>348</v>
      </c>
      <c r="G169" s="205" t="s">
        <v>172</v>
      </c>
      <c r="H169" s="206">
        <v>1</v>
      </c>
      <c r="I169" s="207"/>
      <c r="J169" s="208">
        <f>ROUND(I169*H169,2)</f>
        <v>0</v>
      </c>
      <c r="K169" s="204" t="s">
        <v>131</v>
      </c>
      <c r="L169" s="42"/>
      <c r="M169" s="209" t="s">
        <v>19</v>
      </c>
      <c r="N169" s="210" t="s">
        <v>42</v>
      </c>
      <c r="O169" s="82"/>
      <c r="P169" s="211">
        <f>O169*H169</f>
        <v>0</v>
      </c>
      <c r="Q169" s="211">
        <v>0</v>
      </c>
      <c r="R169" s="211">
        <f>Q169*H169</f>
        <v>0</v>
      </c>
      <c r="S169" s="211">
        <v>0</v>
      </c>
      <c r="T169" s="212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13" t="s">
        <v>125</v>
      </c>
      <c r="AT169" s="213" t="s">
        <v>120</v>
      </c>
      <c r="AU169" s="213" t="s">
        <v>81</v>
      </c>
      <c r="AY169" s="15" t="s">
        <v>117</v>
      </c>
      <c r="BE169" s="214">
        <f>IF(N169="základní",J169,0)</f>
        <v>0</v>
      </c>
      <c r="BF169" s="214">
        <f>IF(N169="snížená",J169,0)</f>
        <v>0</v>
      </c>
      <c r="BG169" s="214">
        <f>IF(N169="zákl. přenesená",J169,0)</f>
        <v>0</v>
      </c>
      <c r="BH169" s="214">
        <f>IF(N169="sníž. přenesená",J169,0)</f>
        <v>0</v>
      </c>
      <c r="BI169" s="214">
        <f>IF(N169="nulová",J169,0)</f>
        <v>0</v>
      </c>
      <c r="BJ169" s="15" t="s">
        <v>79</v>
      </c>
      <c r="BK169" s="214">
        <f>ROUND(I169*H169,2)</f>
        <v>0</v>
      </c>
      <c r="BL169" s="15" t="s">
        <v>125</v>
      </c>
      <c r="BM169" s="213" t="s">
        <v>349</v>
      </c>
    </row>
    <row r="170" spans="1:65" s="2" customFormat="1" ht="16.5" customHeight="1">
      <c r="A170" s="36"/>
      <c r="B170" s="37"/>
      <c r="C170" s="202" t="s">
        <v>236</v>
      </c>
      <c r="D170" s="202" t="s">
        <v>120</v>
      </c>
      <c r="E170" s="203" t="s">
        <v>350</v>
      </c>
      <c r="F170" s="204" t="s">
        <v>351</v>
      </c>
      <c r="G170" s="205" t="s">
        <v>172</v>
      </c>
      <c r="H170" s="206">
        <v>1</v>
      </c>
      <c r="I170" s="207"/>
      <c r="J170" s="208">
        <f>ROUND(I170*H170,2)</f>
        <v>0</v>
      </c>
      <c r="K170" s="204" t="s">
        <v>124</v>
      </c>
      <c r="L170" s="42"/>
      <c r="M170" s="209" t="s">
        <v>19</v>
      </c>
      <c r="N170" s="210" t="s">
        <v>42</v>
      </c>
      <c r="O170" s="82"/>
      <c r="P170" s="211">
        <f>O170*H170</f>
        <v>0</v>
      </c>
      <c r="Q170" s="211">
        <v>0</v>
      </c>
      <c r="R170" s="211">
        <f>Q170*H170</f>
        <v>0</v>
      </c>
      <c r="S170" s="211">
        <v>0</v>
      </c>
      <c r="T170" s="212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13" t="s">
        <v>125</v>
      </c>
      <c r="AT170" s="213" t="s">
        <v>120</v>
      </c>
      <c r="AU170" s="213" t="s">
        <v>81</v>
      </c>
      <c r="AY170" s="15" t="s">
        <v>117</v>
      </c>
      <c r="BE170" s="214">
        <f>IF(N170="základní",J170,0)</f>
        <v>0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15" t="s">
        <v>79</v>
      </c>
      <c r="BK170" s="214">
        <f>ROUND(I170*H170,2)</f>
        <v>0</v>
      </c>
      <c r="BL170" s="15" t="s">
        <v>125</v>
      </c>
      <c r="BM170" s="213" t="s">
        <v>352</v>
      </c>
    </row>
    <row r="171" spans="1:47" s="2" customFormat="1" ht="12">
      <c r="A171" s="36"/>
      <c r="B171" s="37"/>
      <c r="C171" s="38"/>
      <c r="D171" s="215" t="s">
        <v>126</v>
      </c>
      <c r="E171" s="38"/>
      <c r="F171" s="216" t="s">
        <v>353</v>
      </c>
      <c r="G171" s="38"/>
      <c r="H171" s="38"/>
      <c r="I171" s="217"/>
      <c r="J171" s="38"/>
      <c r="K171" s="38"/>
      <c r="L171" s="42"/>
      <c r="M171" s="218"/>
      <c r="N171" s="219"/>
      <c r="O171" s="82"/>
      <c r="P171" s="82"/>
      <c r="Q171" s="82"/>
      <c r="R171" s="82"/>
      <c r="S171" s="82"/>
      <c r="T171" s="83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5" t="s">
        <v>126</v>
      </c>
      <c r="AU171" s="15" t="s">
        <v>81</v>
      </c>
    </row>
    <row r="172" spans="1:65" s="2" customFormat="1" ht="16.5" customHeight="1">
      <c r="A172" s="36"/>
      <c r="B172" s="37"/>
      <c r="C172" s="202" t="s">
        <v>354</v>
      </c>
      <c r="D172" s="202" t="s">
        <v>120</v>
      </c>
      <c r="E172" s="203" t="s">
        <v>355</v>
      </c>
      <c r="F172" s="204" t="s">
        <v>356</v>
      </c>
      <c r="G172" s="205" t="s">
        <v>130</v>
      </c>
      <c r="H172" s="206">
        <v>0.011</v>
      </c>
      <c r="I172" s="207"/>
      <c r="J172" s="208">
        <f>ROUND(I172*H172,2)</f>
        <v>0</v>
      </c>
      <c r="K172" s="204" t="s">
        <v>124</v>
      </c>
      <c r="L172" s="42"/>
      <c r="M172" s="209" t="s">
        <v>19</v>
      </c>
      <c r="N172" s="210" t="s">
        <v>42</v>
      </c>
      <c r="O172" s="82"/>
      <c r="P172" s="211">
        <f>O172*H172</f>
        <v>0</v>
      </c>
      <c r="Q172" s="211">
        <v>0</v>
      </c>
      <c r="R172" s="211">
        <f>Q172*H172</f>
        <v>0</v>
      </c>
      <c r="S172" s="211">
        <v>0</v>
      </c>
      <c r="T172" s="212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13" t="s">
        <v>125</v>
      </c>
      <c r="AT172" s="213" t="s">
        <v>120</v>
      </c>
      <c r="AU172" s="213" t="s">
        <v>81</v>
      </c>
      <c r="AY172" s="15" t="s">
        <v>117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15" t="s">
        <v>79</v>
      </c>
      <c r="BK172" s="214">
        <f>ROUND(I172*H172,2)</f>
        <v>0</v>
      </c>
      <c r="BL172" s="15" t="s">
        <v>125</v>
      </c>
      <c r="BM172" s="213" t="s">
        <v>357</v>
      </c>
    </row>
    <row r="173" spans="1:47" s="2" customFormat="1" ht="12">
      <c r="A173" s="36"/>
      <c r="B173" s="37"/>
      <c r="C173" s="38"/>
      <c r="D173" s="215" t="s">
        <v>126</v>
      </c>
      <c r="E173" s="38"/>
      <c r="F173" s="216" t="s">
        <v>358</v>
      </c>
      <c r="G173" s="38"/>
      <c r="H173" s="38"/>
      <c r="I173" s="217"/>
      <c r="J173" s="38"/>
      <c r="K173" s="38"/>
      <c r="L173" s="42"/>
      <c r="M173" s="218"/>
      <c r="N173" s="219"/>
      <c r="O173" s="82"/>
      <c r="P173" s="82"/>
      <c r="Q173" s="82"/>
      <c r="R173" s="82"/>
      <c r="S173" s="82"/>
      <c r="T173" s="83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5" t="s">
        <v>126</v>
      </c>
      <c r="AU173" s="15" t="s">
        <v>81</v>
      </c>
    </row>
    <row r="174" spans="1:63" s="12" customFormat="1" ht="22.8" customHeight="1">
      <c r="A174" s="12"/>
      <c r="B174" s="186"/>
      <c r="C174" s="187"/>
      <c r="D174" s="188" t="s">
        <v>70</v>
      </c>
      <c r="E174" s="200" t="s">
        <v>359</v>
      </c>
      <c r="F174" s="200" t="s">
        <v>360</v>
      </c>
      <c r="G174" s="187"/>
      <c r="H174" s="187"/>
      <c r="I174" s="190"/>
      <c r="J174" s="201">
        <f>BK174</f>
        <v>0</v>
      </c>
      <c r="K174" s="187"/>
      <c r="L174" s="192"/>
      <c r="M174" s="193"/>
      <c r="N174" s="194"/>
      <c r="O174" s="194"/>
      <c r="P174" s="195">
        <f>SUM(P175:P177)</f>
        <v>0</v>
      </c>
      <c r="Q174" s="194"/>
      <c r="R174" s="195">
        <f>SUM(R175:R177)</f>
        <v>0</v>
      </c>
      <c r="S174" s="194"/>
      <c r="T174" s="196">
        <f>SUM(T175:T177)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97" t="s">
        <v>81</v>
      </c>
      <c r="AT174" s="198" t="s">
        <v>70</v>
      </c>
      <c r="AU174" s="198" t="s">
        <v>79</v>
      </c>
      <c r="AY174" s="197" t="s">
        <v>117</v>
      </c>
      <c r="BK174" s="199">
        <f>SUM(BK175:BK177)</f>
        <v>0</v>
      </c>
    </row>
    <row r="175" spans="1:65" s="2" customFormat="1" ht="16.5" customHeight="1">
      <c r="A175" s="36"/>
      <c r="B175" s="37"/>
      <c r="C175" s="202" t="s">
        <v>240</v>
      </c>
      <c r="D175" s="202" t="s">
        <v>120</v>
      </c>
      <c r="E175" s="203" t="s">
        <v>361</v>
      </c>
      <c r="F175" s="204" t="s">
        <v>362</v>
      </c>
      <c r="G175" s="205" t="s">
        <v>123</v>
      </c>
      <c r="H175" s="206">
        <v>24</v>
      </c>
      <c r="I175" s="207"/>
      <c r="J175" s="208">
        <f>ROUND(I175*H175,2)</f>
        <v>0</v>
      </c>
      <c r="K175" s="204" t="s">
        <v>124</v>
      </c>
      <c r="L175" s="42"/>
      <c r="M175" s="209" t="s">
        <v>19</v>
      </c>
      <c r="N175" s="210" t="s">
        <v>42</v>
      </c>
      <c r="O175" s="82"/>
      <c r="P175" s="211">
        <f>O175*H175</f>
        <v>0</v>
      </c>
      <c r="Q175" s="211">
        <v>0</v>
      </c>
      <c r="R175" s="211">
        <f>Q175*H175</f>
        <v>0</v>
      </c>
      <c r="S175" s="211">
        <v>0</v>
      </c>
      <c r="T175" s="212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13" t="s">
        <v>125</v>
      </c>
      <c r="AT175" s="213" t="s">
        <v>120</v>
      </c>
      <c r="AU175" s="213" t="s">
        <v>81</v>
      </c>
      <c r="AY175" s="15" t="s">
        <v>117</v>
      </c>
      <c r="BE175" s="214">
        <f>IF(N175="základní",J175,0)</f>
        <v>0</v>
      </c>
      <c r="BF175" s="214">
        <f>IF(N175="snížená",J175,0)</f>
        <v>0</v>
      </c>
      <c r="BG175" s="214">
        <f>IF(N175="zákl. přenesená",J175,0)</f>
        <v>0</v>
      </c>
      <c r="BH175" s="214">
        <f>IF(N175="sníž. přenesená",J175,0)</f>
        <v>0</v>
      </c>
      <c r="BI175" s="214">
        <f>IF(N175="nulová",J175,0)</f>
        <v>0</v>
      </c>
      <c r="BJ175" s="15" t="s">
        <v>79</v>
      </c>
      <c r="BK175" s="214">
        <f>ROUND(I175*H175,2)</f>
        <v>0</v>
      </c>
      <c r="BL175" s="15" t="s">
        <v>125</v>
      </c>
      <c r="BM175" s="213" t="s">
        <v>363</v>
      </c>
    </row>
    <row r="176" spans="1:47" s="2" customFormat="1" ht="12">
      <c r="A176" s="36"/>
      <c r="B176" s="37"/>
      <c r="C176" s="38"/>
      <c r="D176" s="215" t="s">
        <v>126</v>
      </c>
      <c r="E176" s="38"/>
      <c r="F176" s="216" t="s">
        <v>364</v>
      </c>
      <c r="G176" s="38"/>
      <c r="H176" s="38"/>
      <c r="I176" s="217"/>
      <c r="J176" s="38"/>
      <c r="K176" s="38"/>
      <c r="L176" s="42"/>
      <c r="M176" s="218"/>
      <c r="N176" s="219"/>
      <c r="O176" s="82"/>
      <c r="P176" s="82"/>
      <c r="Q176" s="82"/>
      <c r="R176" s="82"/>
      <c r="S176" s="82"/>
      <c r="T176" s="83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5" t="s">
        <v>126</v>
      </c>
      <c r="AU176" s="15" t="s">
        <v>81</v>
      </c>
    </row>
    <row r="177" spans="1:47" s="2" customFormat="1" ht="12">
      <c r="A177" s="36"/>
      <c r="B177" s="37"/>
      <c r="C177" s="38"/>
      <c r="D177" s="230" t="s">
        <v>191</v>
      </c>
      <c r="E177" s="38"/>
      <c r="F177" s="231" t="s">
        <v>365</v>
      </c>
      <c r="G177" s="38"/>
      <c r="H177" s="38"/>
      <c r="I177" s="217"/>
      <c r="J177" s="38"/>
      <c r="K177" s="38"/>
      <c r="L177" s="42"/>
      <c r="M177" s="218"/>
      <c r="N177" s="219"/>
      <c r="O177" s="82"/>
      <c r="P177" s="82"/>
      <c r="Q177" s="82"/>
      <c r="R177" s="82"/>
      <c r="S177" s="82"/>
      <c r="T177" s="83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5" t="s">
        <v>191</v>
      </c>
      <c r="AU177" s="15" t="s">
        <v>81</v>
      </c>
    </row>
    <row r="178" spans="1:63" s="12" customFormat="1" ht="22.8" customHeight="1">
      <c r="A178" s="12"/>
      <c r="B178" s="186"/>
      <c r="C178" s="187"/>
      <c r="D178" s="188" t="s">
        <v>70</v>
      </c>
      <c r="E178" s="200" t="s">
        <v>366</v>
      </c>
      <c r="F178" s="200" t="s">
        <v>367</v>
      </c>
      <c r="G178" s="187"/>
      <c r="H178" s="187"/>
      <c r="I178" s="190"/>
      <c r="J178" s="201">
        <f>BK178</f>
        <v>0</v>
      </c>
      <c r="K178" s="187"/>
      <c r="L178" s="192"/>
      <c r="M178" s="193"/>
      <c r="N178" s="194"/>
      <c r="O178" s="194"/>
      <c r="P178" s="195">
        <f>P179</f>
        <v>0</v>
      </c>
      <c r="Q178" s="194"/>
      <c r="R178" s="195">
        <f>R179</f>
        <v>0</v>
      </c>
      <c r="S178" s="194"/>
      <c r="T178" s="196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97" t="s">
        <v>79</v>
      </c>
      <c r="AT178" s="198" t="s">
        <v>70</v>
      </c>
      <c r="AU178" s="198" t="s">
        <v>79</v>
      </c>
      <c r="AY178" s="197" t="s">
        <v>117</v>
      </c>
      <c r="BK178" s="199">
        <f>BK179</f>
        <v>0</v>
      </c>
    </row>
    <row r="179" spans="1:65" s="2" customFormat="1" ht="16.5" customHeight="1">
      <c r="A179" s="36"/>
      <c r="B179" s="37"/>
      <c r="C179" s="202" t="s">
        <v>368</v>
      </c>
      <c r="D179" s="202" t="s">
        <v>120</v>
      </c>
      <c r="E179" s="203" t="s">
        <v>369</v>
      </c>
      <c r="F179" s="204" t="s">
        <v>370</v>
      </c>
      <c r="G179" s="205" t="s">
        <v>154</v>
      </c>
      <c r="H179" s="206">
        <v>1</v>
      </c>
      <c r="I179" s="207"/>
      <c r="J179" s="208">
        <f>ROUND(I179*H179,2)</f>
        <v>0</v>
      </c>
      <c r="K179" s="204" t="s">
        <v>131</v>
      </c>
      <c r="L179" s="42"/>
      <c r="M179" s="232" t="s">
        <v>19</v>
      </c>
      <c r="N179" s="233" t="s">
        <v>42</v>
      </c>
      <c r="O179" s="234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13" t="s">
        <v>132</v>
      </c>
      <c r="AT179" s="213" t="s">
        <v>120</v>
      </c>
      <c r="AU179" s="213" t="s">
        <v>81</v>
      </c>
      <c r="AY179" s="15" t="s">
        <v>117</v>
      </c>
      <c r="BE179" s="214">
        <f>IF(N179="základní",J179,0)</f>
        <v>0</v>
      </c>
      <c r="BF179" s="214">
        <f>IF(N179="snížená",J179,0)</f>
        <v>0</v>
      </c>
      <c r="BG179" s="214">
        <f>IF(N179="zákl. přenesená",J179,0)</f>
        <v>0</v>
      </c>
      <c r="BH179" s="214">
        <f>IF(N179="sníž. přenesená",J179,0)</f>
        <v>0</v>
      </c>
      <c r="BI179" s="214">
        <f>IF(N179="nulová",J179,0)</f>
        <v>0</v>
      </c>
      <c r="BJ179" s="15" t="s">
        <v>79</v>
      </c>
      <c r="BK179" s="214">
        <f>ROUND(I179*H179,2)</f>
        <v>0</v>
      </c>
      <c r="BL179" s="15" t="s">
        <v>132</v>
      </c>
      <c r="BM179" s="213" t="s">
        <v>371</v>
      </c>
    </row>
    <row r="180" spans="1:31" s="2" customFormat="1" ht="6.95" customHeight="1">
      <c r="A180" s="36"/>
      <c r="B180" s="57"/>
      <c r="C180" s="58"/>
      <c r="D180" s="58"/>
      <c r="E180" s="58"/>
      <c r="F180" s="58"/>
      <c r="G180" s="58"/>
      <c r="H180" s="58"/>
      <c r="I180" s="58"/>
      <c r="J180" s="58"/>
      <c r="K180" s="58"/>
      <c r="L180" s="42"/>
      <c r="M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</row>
  </sheetData>
  <sheetProtection password="CC35" sheet="1" objects="1" scenarios="1" formatColumns="0" formatRows="0" autoFilter="0"/>
  <autoFilter ref="C85:K179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3_02/713410831"/>
    <hyperlink ref="F95" r:id="rId2" display="https://podminky.urs.cz/item/CS_URS_2023_02/713463212"/>
    <hyperlink ref="F97" r:id="rId3" display="https://podminky.urs.cz/item/CS_URS_2023_02/713463213"/>
    <hyperlink ref="F102" r:id="rId4" display="https://podminky.urs.cz/item/CS_URS_2023_02/R-713-05"/>
    <hyperlink ref="F105" r:id="rId5" display="https://podminky.urs.cz/item/CS_URS_2023_01/732420812."/>
    <hyperlink ref="F129" r:id="rId6" display="https://podminky.urs.cz/item/CS_URS_2023_02/732429215"/>
    <hyperlink ref="F133" r:id="rId7" display="https://podminky.urs.cz/item/CS_URS_2023_02/998732101"/>
    <hyperlink ref="F136" r:id="rId8" display="https://podminky.urs.cz/item/CS_URS_2023_02/733120819"/>
    <hyperlink ref="F139" r:id="rId9" display="https://podminky.urs.cz/item/CS_URS_2023_02/733121158"/>
    <hyperlink ref="F141" r:id="rId10" display="https://podminky.urs.cz/item/CS_URS_2023_02/733190219"/>
    <hyperlink ref="F152" r:id="rId11" display="https://podminky.urs.cz/item/CS_URS_2023_02/734200823"/>
    <hyperlink ref="F154" r:id="rId12" display="https://podminky.urs.cz/item/CS_URS_2023_02/734200824"/>
    <hyperlink ref="F157" r:id="rId13" display="https://podminky.urs.cz/item/CS_URS_2023_02/734251212"/>
    <hyperlink ref="F159" r:id="rId14" display="https://podminky.urs.cz/item/CS_URS_2023_02/734292714"/>
    <hyperlink ref="F161" r:id="rId15" display="https://podminky.urs.cz/item/CS_URS_2023_02/734292718"/>
    <hyperlink ref="F163" r:id="rId16" display="https://podminky.urs.cz/item/CS_URS_2023_02/734411117"/>
    <hyperlink ref="F165" r:id="rId17" display="https://podminky.urs.cz/item/CS_URS_2023_02/734421102"/>
    <hyperlink ref="F167" r:id="rId18" display="https://podminky.urs.cz/item/CS_URS_2023_02/734494214"/>
    <hyperlink ref="F171" r:id="rId19" display="https://podminky.urs.cz/item/CS_URS_2023_02/734209118"/>
    <hyperlink ref="F173" r:id="rId20" display="https://podminky.urs.cz/item/CS_URS_2023_02/998734101"/>
    <hyperlink ref="F176" r:id="rId21" display="https://podminky.urs.cz/item/CS_URS_2023_02/78361465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84</v>
      </c>
    </row>
    <row r="3" spans="2:46" s="1" customFormat="1" ht="6.9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8"/>
      <c r="AT3" s="15" t="s">
        <v>81</v>
      </c>
    </row>
    <row r="4" spans="2:46" s="1" customFormat="1" ht="24.95" customHeight="1">
      <c r="B4" s="18"/>
      <c r="D4" s="128" t="s">
        <v>88</v>
      </c>
      <c r="L4" s="18"/>
      <c r="M4" s="12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0" t="s">
        <v>16</v>
      </c>
      <c r="L6" s="18"/>
    </row>
    <row r="7" spans="2:12" s="1" customFormat="1" ht="26.25" customHeight="1">
      <c r="B7" s="18"/>
      <c r="E7" s="131" t="str">
        <f>'Rekapitulace stavby'!K6</f>
        <v>19.10.2023-AKTUALNI-_VÝMĚNA_PLYNOVÉHO_KOTLE_PRO_FF_UP_V_OLOMOUCI_OBJEKT_KŘIŽKOVSKÉHO_14,_OLOMOUC</v>
      </c>
      <c r="F7" s="130"/>
      <c r="G7" s="130"/>
      <c r="H7" s="130"/>
      <c r="L7" s="18"/>
    </row>
    <row r="8" spans="1:31" s="2" customFormat="1" ht="12" customHeight="1">
      <c r="A8" s="36"/>
      <c r="B8" s="42"/>
      <c r="C8" s="36"/>
      <c r="D8" s="130" t="s">
        <v>89</v>
      </c>
      <c r="E8" s="36"/>
      <c r="F8" s="36"/>
      <c r="G8" s="36"/>
      <c r="H8" s="36"/>
      <c r="I8" s="36"/>
      <c r="J8" s="36"/>
      <c r="K8" s="36"/>
      <c r="L8" s="13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33" t="s">
        <v>372</v>
      </c>
      <c r="F9" s="36"/>
      <c r="G9" s="36"/>
      <c r="H9" s="36"/>
      <c r="I9" s="36"/>
      <c r="J9" s="36"/>
      <c r="K9" s="36"/>
      <c r="L9" s="13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13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0" t="s">
        <v>18</v>
      </c>
      <c r="E11" s="36"/>
      <c r="F11" s="134" t="s">
        <v>19</v>
      </c>
      <c r="G11" s="36"/>
      <c r="H11" s="36"/>
      <c r="I11" s="130" t="s">
        <v>20</v>
      </c>
      <c r="J11" s="134" t="s">
        <v>19</v>
      </c>
      <c r="K11" s="36"/>
      <c r="L11" s="13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0" t="s">
        <v>21</v>
      </c>
      <c r="E12" s="36"/>
      <c r="F12" s="134" t="s">
        <v>27</v>
      </c>
      <c r="G12" s="36"/>
      <c r="H12" s="36"/>
      <c r="I12" s="130" t="s">
        <v>23</v>
      </c>
      <c r="J12" s="135" t="str">
        <f>'Rekapitulace stavby'!AN8</f>
        <v>19. 10. 2023</v>
      </c>
      <c r="K12" s="36"/>
      <c r="L12" s="13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13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0" t="s">
        <v>25</v>
      </c>
      <c r="E14" s="36"/>
      <c r="F14" s="36"/>
      <c r="G14" s="36"/>
      <c r="H14" s="36"/>
      <c r="I14" s="130" t="s">
        <v>26</v>
      </c>
      <c r="J14" s="134" t="str">
        <f>IF('Rekapitulace stavby'!AN10="","",'Rekapitulace stavby'!AN10)</f>
        <v/>
      </c>
      <c r="K14" s="36"/>
      <c r="L14" s="13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4" t="str">
        <f>IF('Rekapitulace stavby'!E11="","",'Rekapitulace stavby'!E11)</f>
        <v xml:space="preserve"> </v>
      </c>
      <c r="F15" s="36"/>
      <c r="G15" s="36"/>
      <c r="H15" s="36"/>
      <c r="I15" s="130" t="s">
        <v>28</v>
      </c>
      <c r="J15" s="134" t="str">
        <f>IF('Rekapitulace stavby'!AN11="","",'Rekapitulace stavby'!AN11)</f>
        <v/>
      </c>
      <c r="K15" s="36"/>
      <c r="L15" s="13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13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0" t="s">
        <v>29</v>
      </c>
      <c r="E17" s="36"/>
      <c r="F17" s="36"/>
      <c r="G17" s="36"/>
      <c r="H17" s="36"/>
      <c r="I17" s="130" t="s">
        <v>26</v>
      </c>
      <c r="J17" s="31" t="str">
        <f>'Rekapitulace stavby'!AN13</f>
        <v>Vyplň údaj</v>
      </c>
      <c r="K17" s="36"/>
      <c r="L17" s="13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4"/>
      <c r="G18" s="134"/>
      <c r="H18" s="134"/>
      <c r="I18" s="130" t="s">
        <v>28</v>
      </c>
      <c r="J18" s="31" t="str">
        <f>'Rekapitulace stavby'!AN14</f>
        <v>Vyplň údaj</v>
      </c>
      <c r="K18" s="36"/>
      <c r="L18" s="13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13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0" t="s">
        <v>31</v>
      </c>
      <c r="E20" s="36"/>
      <c r="F20" s="36"/>
      <c r="G20" s="36"/>
      <c r="H20" s="36"/>
      <c r="I20" s="130" t="s">
        <v>26</v>
      </c>
      <c r="J20" s="134" t="str">
        <f>IF('Rekapitulace stavby'!AN16="","",'Rekapitulace stavby'!AN16)</f>
        <v/>
      </c>
      <c r="K20" s="36"/>
      <c r="L20" s="13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4" t="str">
        <f>IF('Rekapitulace stavby'!E17="","",'Rekapitulace stavby'!E17)</f>
        <v>Ing. Petr Machalec</v>
      </c>
      <c r="F21" s="36"/>
      <c r="G21" s="36"/>
      <c r="H21" s="36"/>
      <c r="I21" s="130" t="s">
        <v>28</v>
      </c>
      <c r="J21" s="134" t="str">
        <f>IF('Rekapitulace stavby'!AN17="","",'Rekapitulace stavby'!AN17)</f>
        <v/>
      </c>
      <c r="K21" s="36"/>
      <c r="L21" s="13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13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0" t="s">
        <v>34</v>
      </c>
      <c r="E23" s="36"/>
      <c r="F23" s="36"/>
      <c r="G23" s="36"/>
      <c r="H23" s="36"/>
      <c r="I23" s="130" t="s">
        <v>26</v>
      </c>
      <c r="J23" s="134" t="str">
        <f>IF('Rekapitulace stavby'!AN19="","",'Rekapitulace stavby'!AN19)</f>
        <v/>
      </c>
      <c r="K23" s="36"/>
      <c r="L23" s="13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4" t="str">
        <f>IF('Rekapitulace stavby'!E20="","",'Rekapitulace stavby'!E20)</f>
        <v>Ing. Petr Machalec</v>
      </c>
      <c r="F24" s="36"/>
      <c r="G24" s="36"/>
      <c r="H24" s="36"/>
      <c r="I24" s="130" t="s">
        <v>28</v>
      </c>
      <c r="J24" s="134" t="str">
        <f>IF('Rekapitulace stavby'!AN20="","",'Rekapitulace stavby'!AN20)</f>
        <v/>
      </c>
      <c r="K24" s="36"/>
      <c r="L24" s="13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13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0" t="s">
        <v>35</v>
      </c>
      <c r="E26" s="36"/>
      <c r="F26" s="36"/>
      <c r="G26" s="36"/>
      <c r="H26" s="36"/>
      <c r="I26" s="36"/>
      <c r="J26" s="36"/>
      <c r="K26" s="36"/>
      <c r="L26" s="13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6"/>
      <c r="B27" s="137"/>
      <c r="C27" s="136"/>
      <c r="D27" s="136"/>
      <c r="E27" s="138" t="s">
        <v>19</v>
      </c>
      <c r="F27" s="138"/>
      <c r="G27" s="138"/>
      <c r="H27" s="138"/>
      <c r="I27" s="136"/>
      <c r="J27" s="136"/>
      <c r="K27" s="136"/>
      <c r="L27" s="13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13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0"/>
      <c r="E29" s="140"/>
      <c r="F29" s="140"/>
      <c r="G29" s="140"/>
      <c r="H29" s="140"/>
      <c r="I29" s="140"/>
      <c r="J29" s="140"/>
      <c r="K29" s="140"/>
      <c r="L29" s="13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1" t="s">
        <v>37</v>
      </c>
      <c r="E30" s="36"/>
      <c r="F30" s="36"/>
      <c r="G30" s="36"/>
      <c r="H30" s="36"/>
      <c r="I30" s="36"/>
      <c r="J30" s="142">
        <f>ROUND(J84,2)</f>
        <v>0</v>
      </c>
      <c r="K30" s="36"/>
      <c r="L30" s="13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0"/>
      <c r="E31" s="140"/>
      <c r="F31" s="140"/>
      <c r="G31" s="140"/>
      <c r="H31" s="140"/>
      <c r="I31" s="140"/>
      <c r="J31" s="140"/>
      <c r="K31" s="140"/>
      <c r="L31" s="13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43" t="s">
        <v>39</v>
      </c>
      <c r="G32" s="36"/>
      <c r="H32" s="36"/>
      <c r="I32" s="143" t="s">
        <v>38</v>
      </c>
      <c r="J32" s="143" t="s">
        <v>40</v>
      </c>
      <c r="K32" s="36"/>
      <c r="L32" s="13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44" t="s">
        <v>41</v>
      </c>
      <c r="E33" s="130" t="s">
        <v>42</v>
      </c>
      <c r="F33" s="145">
        <f>ROUND((SUM(BE84:BE138)),2)</f>
        <v>0</v>
      </c>
      <c r="G33" s="36"/>
      <c r="H33" s="36"/>
      <c r="I33" s="146">
        <v>0.21</v>
      </c>
      <c r="J33" s="145">
        <f>ROUND(((SUM(BE84:BE138))*I33),2)</f>
        <v>0</v>
      </c>
      <c r="K33" s="36"/>
      <c r="L33" s="13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0" t="s">
        <v>43</v>
      </c>
      <c r="F34" s="145">
        <f>ROUND((SUM(BF84:BF138)),2)</f>
        <v>0</v>
      </c>
      <c r="G34" s="36"/>
      <c r="H34" s="36"/>
      <c r="I34" s="146">
        <v>0.15</v>
      </c>
      <c r="J34" s="145">
        <f>ROUND(((SUM(BF84:BF138))*I34),2)</f>
        <v>0</v>
      </c>
      <c r="K34" s="36"/>
      <c r="L34" s="13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0" t="s">
        <v>44</v>
      </c>
      <c r="F35" s="145">
        <f>ROUND((SUM(BG84:BG138)),2)</f>
        <v>0</v>
      </c>
      <c r="G35" s="36"/>
      <c r="H35" s="36"/>
      <c r="I35" s="146">
        <v>0.21</v>
      </c>
      <c r="J35" s="145">
        <f>0</f>
        <v>0</v>
      </c>
      <c r="K35" s="36"/>
      <c r="L35" s="13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0" t="s">
        <v>45</v>
      </c>
      <c r="F36" s="145">
        <f>ROUND((SUM(BH84:BH138)),2)</f>
        <v>0</v>
      </c>
      <c r="G36" s="36"/>
      <c r="H36" s="36"/>
      <c r="I36" s="146">
        <v>0.15</v>
      </c>
      <c r="J36" s="145">
        <f>0</f>
        <v>0</v>
      </c>
      <c r="K36" s="36"/>
      <c r="L36" s="13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0" t="s">
        <v>46</v>
      </c>
      <c r="F37" s="145">
        <f>ROUND((SUM(BI84:BI138)),2)</f>
        <v>0</v>
      </c>
      <c r="G37" s="36"/>
      <c r="H37" s="36"/>
      <c r="I37" s="146">
        <v>0</v>
      </c>
      <c r="J37" s="145">
        <f>0</f>
        <v>0</v>
      </c>
      <c r="K37" s="36"/>
      <c r="L37" s="13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13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47"/>
      <c r="D39" s="148" t="s">
        <v>47</v>
      </c>
      <c r="E39" s="149"/>
      <c r="F39" s="149"/>
      <c r="G39" s="150" t="s">
        <v>48</v>
      </c>
      <c r="H39" s="151" t="s">
        <v>49</v>
      </c>
      <c r="I39" s="149"/>
      <c r="J39" s="152">
        <f>SUM(J30:J37)</f>
        <v>0</v>
      </c>
      <c r="K39" s="153"/>
      <c r="L39" s="13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3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3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1" t="s">
        <v>91</v>
      </c>
      <c r="D45" s="38"/>
      <c r="E45" s="38"/>
      <c r="F45" s="38"/>
      <c r="G45" s="38"/>
      <c r="H45" s="38"/>
      <c r="I45" s="38"/>
      <c r="J45" s="38"/>
      <c r="K45" s="38"/>
      <c r="L45" s="13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3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3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6.25" customHeight="1">
      <c r="A48" s="36"/>
      <c r="B48" s="37"/>
      <c r="C48" s="38"/>
      <c r="D48" s="38"/>
      <c r="E48" s="158" t="str">
        <f>E7</f>
        <v>19.10.2023-AKTUALNI-_VÝMĚNA_PLYNOVÉHO_KOTLE_PRO_FF_UP_V_OLOMOUCI_OBJEKT_KŘIŽKOVSKÉHO_14,_OLOMOUC</v>
      </c>
      <c r="F48" s="30"/>
      <c r="G48" s="30"/>
      <c r="H48" s="30"/>
      <c r="I48" s="38"/>
      <c r="J48" s="38"/>
      <c r="K48" s="38"/>
      <c r="L48" s="13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89</v>
      </c>
      <c r="D49" s="38"/>
      <c r="E49" s="38"/>
      <c r="F49" s="38"/>
      <c r="G49" s="38"/>
      <c r="H49" s="38"/>
      <c r="I49" s="38"/>
      <c r="J49" s="38"/>
      <c r="K49" s="38"/>
      <c r="L49" s="13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67" t="str">
        <f>E9</f>
        <v>02 - Zdravotně technické ...</v>
      </c>
      <c r="F50" s="38"/>
      <c r="G50" s="38"/>
      <c r="H50" s="38"/>
      <c r="I50" s="38"/>
      <c r="J50" s="38"/>
      <c r="K50" s="38"/>
      <c r="L50" s="13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3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21</v>
      </c>
      <c r="D52" s="38"/>
      <c r="E52" s="38"/>
      <c r="F52" s="25" t="str">
        <f>F12</f>
        <v xml:space="preserve"> </v>
      </c>
      <c r="G52" s="38"/>
      <c r="H52" s="38"/>
      <c r="I52" s="30" t="s">
        <v>23</v>
      </c>
      <c r="J52" s="70" t="str">
        <f>IF(J12="","",J12)</f>
        <v>19. 10. 2023</v>
      </c>
      <c r="K52" s="38"/>
      <c r="L52" s="13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3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0" t="s">
        <v>25</v>
      </c>
      <c r="D54" s="38"/>
      <c r="E54" s="38"/>
      <c r="F54" s="25" t="str">
        <f>E15</f>
        <v xml:space="preserve"> </v>
      </c>
      <c r="G54" s="38"/>
      <c r="H54" s="38"/>
      <c r="I54" s="30" t="s">
        <v>31</v>
      </c>
      <c r="J54" s="34" t="str">
        <f>E21</f>
        <v>Ing. Petr Machalec</v>
      </c>
      <c r="K54" s="38"/>
      <c r="L54" s="13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0" t="s">
        <v>29</v>
      </c>
      <c r="D55" s="38"/>
      <c r="E55" s="38"/>
      <c r="F55" s="25" t="str">
        <f>IF(E18="","",E18)</f>
        <v>Vyplň údaj</v>
      </c>
      <c r="G55" s="38"/>
      <c r="H55" s="38"/>
      <c r="I55" s="30" t="s">
        <v>34</v>
      </c>
      <c r="J55" s="34" t="str">
        <f>E24</f>
        <v>Ing. Petr Machalec</v>
      </c>
      <c r="K55" s="38"/>
      <c r="L55" s="13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3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59" t="s">
        <v>92</v>
      </c>
      <c r="D57" s="160"/>
      <c r="E57" s="160"/>
      <c r="F57" s="160"/>
      <c r="G57" s="160"/>
      <c r="H57" s="160"/>
      <c r="I57" s="160"/>
      <c r="J57" s="161" t="s">
        <v>93</v>
      </c>
      <c r="K57" s="160"/>
      <c r="L57" s="13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3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62" t="s">
        <v>69</v>
      </c>
      <c r="D59" s="38"/>
      <c r="E59" s="38"/>
      <c r="F59" s="38"/>
      <c r="G59" s="38"/>
      <c r="H59" s="38"/>
      <c r="I59" s="38"/>
      <c r="J59" s="100">
        <f>J84</f>
        <v>0</v>
      </c>
      <c r="K59" s="38"/>
      <c r="L59" s="13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94</v>
      </c>
    </row>
    <row r="60" spans="1:31" s="9" customFormat="1" ht="24.95" customHeight="1">
      <c r="A60" s="9"/>
      <c r="B60" s="163"/>
      <c r="C60" s="164"/>
      <c r="D60" s="165" t="s">
        <v>95</v>
      </c>
      <c r="E60" s="166"/>
      <c r="F60" s="166"/>
      <c r="G60" s="166"/>
      <c r="H60" s="166"/>
      <c r="I60" s="166"/>
      <c r="J60" s="167">
        <f>J85</f>
        <v>0</v>
      </c>
      <c r="K60" s="164"/>
      <c r="L60" s="16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9"/>
      <c r="C61" s="170"/>
      <c r="D61" s="171" t="s">
        <v>373</v>
      </c>
      <c r="E61" s="172"/>
      <c r="F61" s="172"/>
      <c r="G61" s="172"/>
      <c r="H61" s="172"/>
      <c r="I61" s="172"/>
      <c r="J61" s="173">
        <f>J86</f>
        <v>0</v>
      </c>
      <c r="K61" s="170"/>
      <c r="L61" s="17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9"/>
      <c r="C62" s="170"/>
      <c r="D62" s="171" t="s">
        <v>374</v>
      </c>
      <c r="E62" s="172"/>
      <c r="F62" s="172"/>
      <c r="G62" s="172"/>
      <c r="H62" s="172"/>
      <c r="I62" s="172"/>
      <c r="J62" s="173">
        <f>J97</f>
        <v>0</v>
      </c>
      <c r="K62" s="170"/>
      <c r="L62" s="17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9"/>
      <c r="C63" s="170"/>
      <c r="D63" s="171" t="s">
        <v>100</v>
      </c>
      <c r="E63" s="172"/>
      <c r="F63" s="172"/>
      <c r="G63" s="172"/>
      <c r="H63" s="172"/>
      <c r="I63" s="172"/>
      <c r="J63" s="173">
        <f>J132</f>
        <v>0</v>
      </c>
      <c r="K63" s="170"/>
      <c r="L63" s="17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9"/>
      <c r="C64" s="170"/>
      <c r="D64" s="171" t="s">
        <v>101</v>
      </c>
      <c r="E64" s="172"/>
      <c r="F64" s="172"/>
      <c r="G64" s="172"/>
      <c r="H64" s="172"/>
      <c r="I64" s="172"/>
      <c r="J64" s="173">
        <f>J137</f>
        <v>0</v>
      </c>
      <c r="K64" s="170"/>
      <c r="L64" s="17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32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132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32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1" t="s">
        <v>102</v>
      </c>
      <c r="D71" s="38"/>
      <c r="E71" s="38"/>
      <c r="F71" s="38"/>
      <c r="G71" s="38"/>
      <c r="H71" s="38"/>
      <c r="I71" s="38"/>
      <c r="J71" s="38"/>
      <c r="K71" s="38"/>
      <c r="L71" s="132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32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0" t="s">
        <v>16</v>
      </c>
      <c r="D73" s="38"/>
      <c r="E73" s="38"/>
      <c r="F73" s="38"/>
      <c r="G73" s="38"/>
      <c r="H73" s="38"/>
      <c r="I73" s="38"/>
      <c r="J73" s="38"/>
      <c r="K73" s="38"/>
      <c r="L73" s="132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6.25" customHeight="1">
      <c r="A74" s="36"/>
      <c r="B74" s="37"/>
      <c r="C74" s="38"/>
      <c r="D74" s="38"/>
      <c r="E74" s="158" t="str">
        <f>E7</f>
        <v>19.10.2023-AKTUALNI-_VÝMĚNA_PLYNOVÉHO_KOTLE_PRO_FF_UP_V_OLOMOUCI_OBJEKT_KŘIŽKOVSKÉHO_14,_OLOMOUC</v>
      </c>
      <c r="F74" s="30"/>
      <c r="G74" s="30"/>
      <c r="H74" s="30"/>
      <c r="I74" s="38"/>
      <c r="J74" s="38"/>
      <c r="K74" s="38"/>
      <c r="L74" s="132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89</v>
      </c>
      <c r="D75" s="38"/>
      <c r="E75" s="38"/>
      <c r="F75" s="38"/>
      <c r="G75" s="38"/>
      <c r="H75" s="38"/>
      <c r="I75" s="38"/>
      <c r="J75" s="38"/>
      <c r="K75" s="38"/>
      <c r="L75" s="132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67" t="str">
        <f>E9</f>
        <v>02 - Zdravotně technické ...</v>
      </c>
      <c r="F76" s="38"/>
      <c r="G76" s="38"/>
      <c r="H76" s="38"/>
      <c r="I76" s="38"/>
      <c r="J76" s="38"/>
      <c r="K76" s="38"/>
      <c r="L76" s="13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3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21</v>
      </c>
      <c r="D78" s="38"/>
      <c r="E78" s="38"/>
      <c r="F78" s="25" t="str">
        <f>F12</f>
        <v xml:space="preserve"> </v>
      </c>
      <c r="G78" s="38"/>
      <c r="H78" s="38"/>
      <c r="I78" s="30" t="s">
        <v>23</v>
      </c>
      <c r="J78" s="70" t="str">
        <f>IF(J12="","",J12)</f>
        <v>19. 10. 2023</v>
      </c>
      <c r="K78" s="38"/>
      <c r="L78" s="132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32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15" customHeight="1">
      <c r="A80" s="36"/>
      <c r="B80" s="37"/>
      <c r="C80" s="30" t="s">
        <v>25</v>
      </c>
      <c r="D80" s="38"/>
      <c r="E80" s="38"/>
      <c r="F80" s="25" t="str">
        <f>E15</f>
        <v xml:space="preserve"> </v>
      </c>
      <c r="G80" s="38"/>
      <c r="H80" s="38"/>
      <c r="I80" s="30" t="s">
        <v>31</v>
      </c>
      <c r="J80" s="34" t="str">
        <f>E21</f>
        <v>Ing. Petr Machalec</v>
      </c>
      <c r="K80" s="38"/>
      <c r="L80" s="132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15" customHeight="1">
      <c r="A81" s="36"/>
      <c r="B81" s="37"/>
      <c r="C81" s="30" t="s">
        <v>29</v>
      </c>
      <c r="D81" s="38"/>
      <c r="E81" s="38"/>
      <c r="F81" s="25" t="str">
        <f>IF(E18="","",E18)</f>
        <v>Vyplň údaj</v>
      </c>
      <c r="G81" s="38"/>
      <c r="H81" s="38"/>
      <c r="I81" s="30" t="s">
        <v>34</v>
      </c>
      <c r="J81" s="34" t="str">
        <f>E24</f>
        <v>Ing. Petr Machalec</v>
      </c>
      <c r="K81" s="38"/>
      <c r="L81" s="132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32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75"/>
      <c r="B83" s="176"/>
      <c r="C83" s="177" t="s">
        <v>103</v>
      </c>
      <c r="D83" s="178" t="s">
        <v>56</v>
      </c>
      <c r="E83" s="178" t="s">
        <v>52</v>
      </c>
      <c r="F83" s="178" t="s">
        <v>53</v>
      </c>
      <c r="G83" s="178" t="s">
        <v>104</v>
      </c>
      <c r="H83" s="178" t="s">
        <v>105</v>
      </c>
      <c r="I83" s="178" t="s">
        <v>106</v>
      </c>
      <c r="J83" s="178" t="s">
        <v>93</v>
      </c>
      <c r="K83" s="179" t="s">
        <v>107</v>
      </c>
      <c r="L83" s="180"/>
      <c r="M83" s="90" t="s">
        <v>19</v>
      </c>
      <c r="N83" s="91" t="s">
        <v>41</v>
      </c>
      <c r="O83" s="91" t="s">
        <v>108</v>
      </c>
      <c r="P83" s="91" t="s">
        <v>109</v>
      </c>
      <c r="Q83" s="91" t="s">
        <v>110</v>
      </c>
      <c r="R83" s="91" t="s">
        <v>111</v>
      </c>
      <c r="S83" s="91" t="s">
        <v>112</v>
      </c>
      <c r="T83" s="92" t="s">
        <v>113</v>
      </c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</row>
    <row r="84" spans="1:63" s="2" customFormat="1" ht="22.8" customHeight="1">
      <c r="A84" s="36"/>
      <c r="B84" s="37"/>
      <c r="C84" s="97" t="s">
        <v>114</v>
      </c>
      <c r="D84" s="38"/>
      <c r="E84" s="38"/>
      <c r="F84" s="38"/>
      <c r="G84" s="38"/>
      <c r="H84" s="38"/>
      <c r="I84" s="38"/>
      <c r="J84" s="181">
        <f>BK84</f>
        <v>0</v>
      </c>
      <c r="K84" s="38"/>
      <c r="L84" s="42"/>
      <c r="M84" s="93"/>
      <c r="N84" s="182"/>
      <c r="O84" s="94"/>
      <c r="P84" s="183">
        <f>P85</f>
        <v>0</v>
      </c>
      <c r="Q84" s="94"/>
      <c r="R84" s="183">
        <f>R85</f>
        <v>0</v>
      </c>
      <c r="S84" s="94"/>
      <c r="T84" s="184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5" t="s">
        <v>70</v>
      </c>
      <c r="AU84" s="15" t="s">
        <v>94</v>
      </c>
      <c r="BK84" s="185">
        <f>BK85</f>
        <v>0</v>
      </c>
    </row>
    <row r="85" spans="1:63" s="12" customFormat="1" ht="25.9" customHeight="1">
      <c r="A85" s="12"/>
      <c r="B85" s="186"/>
      <c r="C85" s="187"/>
      <c r="D85" s="188" t="s">
        <v>70</v>
      </c>
      <c r="E85" s="189" t="s">
        <v>115</v>
      </c>
      <c r="F85" s="189" t="s">
        <v>116</v>
      </c>
      <c r="G85" s="187"/>
      <c r="H85" s="187"/>
      <c r="I85" s="190"/>
      <c r="J85" s="191">
        <f>BK85</f>
        <v>0</v>
      </c>
      <c r="K85" s="187"/>
      <c r="L85" s="192"/>
      <c r="M85" s="193"/>
      <c r="N85" s="194"/>
      <c r="O85" s="194"/>
      <c r="P85" s="195">
        <f>P86+P97+P132+P137</f>
        <v>0</v>
      </c>
      <c r="Q85" s="194"/>
      <c r="R85" s="195">
        <f>R86+R97+R132+R137</f>
        <v>0</v>
      </c>
      <c r="S85" s="194"/>
      <c r="T85" s="196">
        <f>T86+T97+T132+T137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7" t="s">
        <v>81</v>
      </c>
      <c r="AT85" s="198" t="s">
        <v>70</v>
      </c>
      <c r="AU85" s="198" t="s">
        <v>71</v>
      </c>
      <c r="AY85" s="197" t="s">
        <v>117</v>
      </c>
      <c r="BK85" s="199">
        <f>BK86+BK97+BK132+BK137</f>
        <v>0</v>
      </c>
    </row>
    <row r="86" spans="1:63" s="12" customFormat="1" ht="22.8" customHeight="1">
      <c r="A86" s="12"/>
      <c r="B86" s="186"/>
      <c r="C86" s="187"/>
      <c r="D86" s="188" t="s">
        <v>70</v>
      </c>
      <c r="E86" s="200" t="s">
        <v>375</v>
      </c>
      <c r="F86" s="200" t="s">
        <v>376</v>
      </c>
      <c r="G86" s="187"/>
      <c r="H86" s="187"/>
      <c r="I86" s="190"/>
      <c r="J86" s="201">
        <f>BK86</f>
        <v>0</v>
      </c>
      <c r="K86" s="187"/>
      <c r="L86" s="192"/>
      <c r="M86" s="193"/>
      <c r="N86" s="194"/>
      <c r="O86" s="194"/>
      <c r="P86" s="195">
        <f>SUM(P87:P96)</f>
        <v>0</v>
      </c>
      <c r="Q86" s="194"/>
      <c r="R86" s="195">
        <f>SUM(R87:R96)</f>
        <v>0</v>
      </c>
      <c r="S86" s="194"/>
      <c r="T86" s="196">
        <f>SUM(T87:T96)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7" t="s">
        <v>81</v>
      </c>
      <c r="AT86" s="198" t="s">
        <v>70</v>
      </c>
      <c r="AU86" s="198" t="s">
        <v>79</v>
      </c>
      <c r="AY86" s="197" t="s">
        <v>117</v>
      </c>
      <c r="BK86" s="199">
        <f>SUM(BK87:BK96)</f>
        <v>0</v>
      </c>
    </row>
    <row r="87" spans="1:65" s="2" customFormat="1" ht="16.5" customHeight="1">
      <c r="A87" s="36"/>
      <c r="B87" s="37"/>
      <c r="C87" s="202" t="s">
        <v>79</v>
      </c>
      <c r="D87" s="202" t="s">
        <v>120</v>
      </c>
      <c r="E87" s="203" t="s">
        <v>377</v>
      </c>
      <c r="F87" s="204" t="s">
        <v>378</v>
      </c>
      <c r="G87" s="205" t="s">
        <v>123</v>
      </c>
      <c r="H87" s="206">
        <v>10</v>
      </c>
      <c r="I87" s="207"/>
      <c r="J87" s="208">
        <f>ROUND(I87*H87,2)</f>
        <v>0</v>
      </c>
      <c r="K87" s="204" t="s">
        <v>124</v>
      </c>
      <c r="L87" s="42"/>
      <c r="M87" s="209" t="s">
        <v>19</v>
      </c>
      <c r="N87" s="210" t="s">
        <v>42</v>
      </c>
      <c r="O87" s="82"/>
      <c r="P87" s="211">
        <f>O87*H87</f>
        <v>0</v>
      </c>
      <c r="Q87" s="211">
        <v>0</v>
      </c>
      <c r="R87" s="211">
        <f>Q87*H87</f>
        <v>0</v>
      </c>
      <c r="S87" s="211">
        <v>0</v>
      </c>
      <c r="T87" s="212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13" t="s">
        <v>125</v>
      </c>
      <c r="AT87" s="213" t="s">
        <v>120</v>
      </c>
      <c r="AU87" s="213" t="s">
        <v>81</v>
      </c>
      <c r="AY87" s="15" t="s">
        <v>117</v>
      </c>
      <c r="BE87" s="214">
        <f>IF(N87="základní",J87,0)</f>
        <v>0</v>
      </c>
      <c r="BF87" s="214">
        <f>IF(N87="snížená",J87,0)</f>
        <v>0</v>
      </c>
      <c r="BG87" s="214">
        <f>IF(N87="zákl. přenesená",J87,0)</f>
        <v>0</v>
      </c>
      <c r="BH87" s="214">
        <f>IF(N87="sníž. přenesená",J87,0)</f>
        <v>0</v>
      </c>
      <c r="BI87" s="214">
        <f>IF(N87="nulová",J87,0)</f>
        <v>0</v>
      </c>
      <c r="BJ87" s="15" t="s">
        <v>79</v>
      </c>
      <c r="BK87" s="214">
        <f>ROUND(I87*H87,2)</f>
        <v>0</v>
      </c>
      <c r="BL87" s="15" t="s">
        <v>125</v>
      </c>
      <c r="BM87" s="213" t="s">
        <v>81</v>
      </c>
    </row>
    <row r="88" spans="1:47" s="2" customFormat="1" ht="12">
      <c r="A88" s="36"/>
      <c r="B88" s="37"/>
      <c r="C88" s="38"/>
      <c r="D88" s="215" t="s">
        <v>126</v>
      </c>
      <c r="E88" s="38"/>
      <c r="F88" s="216" t="s">
        <v>379</v>
      </c>
      <c r="G88" s="38"/>
      <c r="H88" s="38"/>
      <c r="I88" s="217"/>
      <c r="J88" s="38"/>
      <c r="K88" s="38"/>
      <c r="L88" s="42"/>
      <c r="M88" s="218"/>
      <c r="N88" s="219"/>
      <c r="O88" s="82"/>
      <c r="P88" s="82"/>
      <c r="Q88" s="82"/>
      <c r="R88" s="82"/>
      <c r="S88" s="82"/>
      <c r="T88" s="83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5" t="s">
        <v>126</v>
      </c>
      <c r="AU88" s="15" t="s">
        <v>81</v>
      </c>
    </row>
    <row r="89" spans="1:65" s="2" customFormat="1" ht="16.5" customHeight="1">
      <c r="A89" s="36"/>
      <c r="B89" s="37"/>
      <c r="C89" s="202" t="s">
        <v>81</v>
      </c>
      <c r="D89" s="202" t="s">
        <v>120</v>
      </c>
      <c r="E89" s="203" t="s">
        <v>380</v>
      </c>
      <c r="F89" s="204" t="s">
        <v>381</v>
      </c>
      <c r="G89" s="205" t="s">
        <v>123</v>
      </c>
      <c r="H89" s="206">
        <v>10</v>
      </c>
      <c r="I89" s="207"/>
      <c r="J89" s="208">
        <f>ROUND(I89*H89,2)</f>
        <v>0</v>
      </c>
      <c r="K89" s="204" t="s">
        <v>124</v>
      </c>
      <c r="L89" s="42"/>
      <c r="M89" s="209" t="s">
        <v>19</v>
      </c>
      <c r="N89" s="210" t="s">
        <v>42</v>
      </c>
      <c r="O89" s="82"/>
      <c r="P89" s="211">
        <f>O89*H89</f>
        <v>0</v>
      </c>
      <c r="Q89" s="211">
        <v>0</v>
      </c>
      <c r="R89" s="211">
        <f>Q89*H89</f>
        <v>0</v>
      </c>
      <c r="S89" s="211">
        <v>0</v>
      </c>
      <c r="T89" s="212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13" t="s">
        <v>125</v>
      </c>
      <c r="AT89" s="213" t="s">
        <v>120</v>
      </c>
      <c r="AU89" s="213" t="s">
        <v>81</v>
      </c>
      <c r="AY89" s="15" t="s">
        <v>117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15" t="s">
        <v>79</v>
      </c>
      <c r="BK89" s="214">
        <f>ROUND(I89*H89,2)</f>
        <v>0</v>
      </c>
      <c r="BL89" s="15" t="s">
        <v>125</v>
      </c>
      <c r="BM89" s="213" t="s">
        <v>132</v>
      </c>
    </row>
    <row r="90" spans="1:47" s="2" customFormat="1" ht="12">
      <c r="A90" s="36"/>
      <c r="B90" s="37"/>
      <c r="C90" s="38"/>
      <c r="D90" s="215" t="s">
        <v>126</v>
      </c>
      <c r="E90" s="38"/>
      <c r="F90" s="216" t="s">
        <v>382</v>
      </c>
      <c r="G90" s="38"/>
      <c r="H90" s="38"/>
      <c r="I90" s="217"/>
      <c r="J90" s="38"/>
      <c r="K90" s="38"/>
      <c r="L90" s="42"/>
      <c r="M90" s="218"/>
      <c r="N90" s="219"/>
      <c r="O90" s="82"/>
      <c r="P90" s="82"/>
      <c r="Q90" s="82"/>
      <c r="R90" s="82"/>
      <c r="S90" s="82"/>
      <c r="T90" s="83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5" t="s">
        <v>126</v>
      </c>
      <c r="AU90" s="15" t="s">
        <v>81</v>
      </c>
    </row>
    <row r="91" spans="1:65" s="2" customFormat="1" ht="16.5" customHeight="1">
      <c r="A91" s="36"/>
      <c r="B91" s="37"/>
      <c r="C91" s="202" t="s">
        <v>133</v>
      </c>
      <c r="D91" s="202" t="s">
        <v>120</v>
      </c>
      <c r="E91" s="203" t="s">
        <v>383</v>
      </c>
      <c r="F91" s="204" t="s">
        <v>384</v>
      </c>
      <c r="G91" s="205" t="s">
        <v>172</v>
      </c>
      <c r="H91" s="206">
        <v>1</v>
      </c>
      <c r="I91" s="207"/>
      <c r="J91" s="208">
        <f>ROUND(I91*H91,2)</f>
        <v>0</v>
      </c>
      <c r="K91" s="204" t="s">
        <v>131</v>
      </c>
      <c r="L91" s="42"/>
      <c r="M91" s="209" t="s">
        <v>19</v>
      </c>
      <c r="N91" s="210" t="s">
        <v>42</v>
      </c>
      <c r="O91" s="82"/>
      <c r="P91" s="211">
        <f>O91*H91</f>
        <v>0</v>
      </c>
      <c r="Q91" s="211">
        <v>0</v>
      </c>
      <c r="R91" s="211">
        <f>Q91*H91</f>
        <v>0</v>
      </c>
      <c r="S91" s="211">
        <v>0</v>
      </c>
      <c r="T91" s="212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13" t="s">
        <v>125</v>
      </c>
      <c r="AT91" s="213" t="s">
        <v>120</v>
      </c>
      <c r="AU91" s="213" t="s">
        <v>81</v>
      </c>
      <c r="AY91" s="15" t="s">
        <v>117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15" t="s">
        <v>79</v>
      </c>
      <c r="BK91" s="214">
        <f>ROUND(I91*H91,2)</f>
        <v>0</v>
      </c>
      <c r="BL91" s="15" t="s">
        <v>125</v>
      </c>
      <c r="BM91" s="213" t="s">
        <v>138</v>
      </c>
    </row>
    <row r="92" spans="1:65" s="2" customFormat="1" ht="16.5" customHeight="1">
      <c r="A92" s="36"/>
      <c r="B92" s="37"/>
      <c r="C92" s="202" t="s">
        <v>132</v>
      </c>
      <c r="D92" s="202" t="s">
        <v>120</v>
      </c>
      <c r="E92" s="203" t="s">
        <v>385</v>
      </c>
      <c r="F92" s="204" t="s">
        <v>386</v>
      </c>
      <c r="G92" s="205" t="s">
        <v>172</v>
      </c>
      <c r="H92" s="206">
        <v>1</v>
      </c>
      <c r="I92" s="207"/>
      <c r="J92" s="208">
        <f>ROUND(I92*H92,2)</f>
        <v>0</v>
      </c>
      <c r="K92" s="204" t="s">
        <v>131</v>
      </c>
      <c r="L92" s="42"/>
      <c r="M92" s="209" t="s">
        <v>19</v>
      </c>
      <c r="N92" s="210" t="s">
        <v>42</v>
      </c>
      <c r="O92" s="82"/>
      <c r="P92" s="211">
        <f>O92*H92</f>
        <v>0</v>
      </c>
      <c r="Q92" s="211">
        <v>0</v>
      </c>
      <c r="R92" s="211">
        <f>Q92*H92</f>
        <v>0</v>
      </c>
      <c r="S92" s="211">
        <v>0</v>
      </c>
      <c r="T92" s="212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13" t="s">
        <v>125</v>
      </c>
      <c r="AT92" s="213" t="s">
        <v>120</v>
      </c>
      <c r="AU92" s="213" t="s">
        <v>81</v>
      </c>
      <c r="AY92" s="15" t="s">
        <v>117</v>
      </c>
      <c r="BE92" s="214">
        <f>IF(N92="základní",J92,0)</f>
        <v>0</v>
      </c>
      <c r="BF92" s="214">
        <f>IF(N92="snížená",J92,0)</f>
        <v>0</v>
      </c>
      <c r="BG92" s="214">
        <f>IF(N92="zákl. přenesená",J92,0)</f>
        <v>0</v>
      </c>
      <c r="BH92" s="214">
        <f>IF(N92="sníž. přenesená",J92,0)</f>
        <v>0</v>
      </c>
      <c r="BI92" s="214">
        <f>IF(N92="nulová",J92,0)</f>
        <v>0</v>
      </c>
      <c r="BJ92" s="15" t="s">
        <v>79</v>
      </c>
      <c r="BK92" s="214">
        <f>ROUND(I92*H92,2)</f>
        <v>0</v>
      </c>
      <c r="BL92" s="15" t="s">
        <v>125</v>
      </c>
      <c r="BM92" s="213" t="s">
        <v>141</v>
      </c>
    </row>
    <row r="93" spans="1:65" s="2" customFormat="1" ht="16.5" customHeight="1">
      <c r="A93" s="36"/>
      <c r="B93" s="37"/>
      <c r="C93" s="202" t="s">
        <v>142</v>
      </c>
      <c r="D93" s="202" t="s">
        <v>120</v>
      </c>
      <c r="E93" s="203" t="s">
        <v>387</v>
      </c>
      <c r="F93" s="204" t="s">
        <v>388</v>
      </c>
      <c r="G93" s="205" t="s">
        <v>172</v>
      </c>
      <c r="H93" s="206">
        <v>1</v>
      </c>
      <c r="I93" s="207"/>
      <c r="J93" s="208">
        <f>ROUND(I93*H93,2)</f>
        <v>0</v>
      </c>
      <c r="K93" s="204" t="s">
        <v>173</v>
      </c>
      <c r="L93" s="42"/>
      <c r="M93" s="209" t="s">
        <v>19</v>
      </c>
      <c r="N93" s="210" t="s">
        <v>42</v>
      </c>
      <c r="O93" s="82"/>
      <c r="P93" s="211">
        <f>O93*H93</f>
        <v>0</v>
      </c>
      <c r="Q93" s="211">
        <v>0</v>
      </c>
      <c r="R93" s="211">
        <f>Q93*H93</f>
        <v>0</v>
      </c>
      <c r="S93" s="211">
        <v>0</v>
      </c>
      <c r="T93" s="212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13" t="s">
        <v>125</v>
      </c>
      <c r="AT93" s="213" t="s">
        <v>120</v>
      </c>
      <c r="AU93" s="213" t="s">
        <v>81</v>
      </c>
      <c r="AY93" s="15" t="s">
        <v>117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15" t="s">
        <v>79</v>
      </c>
      <c r="BK93" s="214">
        <f>ROUND(I93*H93,2)</f>
        <v>0</v>
      </c>
      <c r="BL93" s="15" t="s">
        <v>125</v>
      </c>
      <c r="BM93" s="213" t="s">
        <v>145</v>
      </c>
    </row>
    <row r="94" spans="1:47" s="2" customFormat="1" ht="12">
      <c r="A94" s="36"/>
      <c r="B94" s="37"/>
      <c r="C94" s="38"/>
      <c r="D94" s="215" t="s">
        <v>126</v>
      </c>
      <c r="E94" s="38"/>
      <c r="F94" s="216" t="s">
        <v>389</v>
      </c>
      <c r="G94" s="38"/>
      <c r="H94" s="38"/>
      <c r="I94" s="217"/>
      <c r="J94" s="38"/>
      <c r="K94" s="38"/>
      <c r="L94" s="42"/>
      <c r="M94" s="218"/>
      <c r="N94" s="219"/>
      <c r="O94" s="82"/>
      <c r="P94" s="82"/>
      <c r="Q94" s="82"/>
      <c r="R94" s="82"/>
      <c r="S94" s="82"/>
      <c r="T94" s="83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5" t="s">
        <v>126</v>
      </c>
      <c r="AU94" s="15" t="s">
        <v>81</v>
      </c>
    </row>
    <row r="95" spans="1:65" s="2" customFormat="1" ht="16.5" customHeight="1">
      <c r="A95" s="36"/>
      <c r="B95" s="37"/>
      <c r="C95" s="202" t="s">
        <v>138</v>
      </c>
      <c r="D95" s="202" t="s">
        <v>120</v>
      </c>
      <c r="E95" s="203" t="s">
        <v>390</v>
      </c>
      <c r="F95" s="204" t="s">
        <v>391</v>
      </c>
      <c r="G95" s="205" t="s">
        <v>130</v>
      </c>
      <c r="H95" s="206">
        <v>0.004</v>
      </c>
      <c r="I95" s="207"/>
      <c r="J95" s="208">
        <f>ROUND(I95*H95,2)</f>
        <v>0</v>
      </c>
      <c r="K95" s="204" t="s">
        <v>124</v>
      </c>
      <c r="L95" s="42"/>
      <c r="M95" s="209" t="s">
        <v>19</v>
      </c>
      <c r="N95" s="210" t="s">
        <v>42</v>
      </c>
      <c r="O95" s="82"/>
      <c r="P95" s="211">
        <f>O95*H95</f>
        <v>0</v>
      </c>
      <c r="Q95" s="211">
        <v>0</v>
      </c>
      <c r="R95" s="211">
        <f>Q95*H95</f>
        <v>0</v>
      </c>
      <c r="S95" s="211">
        <v>0</v>
      </c>
      <c r="T95" s="212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13" t="s">
        <v>125</v>
      </c>
      <c r="AT95" s="213" t="s">
        <v>120</v>
      </c>
      <c r="AU95" s="213" t="s">
        <v>81</v>
      </c>
      <c r="AY95" s="15" t="s">
        <v>117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15" t="s">
        <v>79</v>
      </c>
      <c r="BK95" s="214">
        <f>ROUND(I95*H95,2)</f>
        <v>0</v>
      </c>
      <c r="BL95" s="15" t="s">
        <v>125</v>
      </c>
      <c r="BM95" s="213" t="s">
        <v>149</v>
      </c>
    </row>
    <row r="96" spans="1:47" s="2" customFormat="1" ht="12">
      <c r="A96" s="36"/>
      <c r="B96" s="37"/>
      <c r="C96" s="38"/>
      <c r="D96" s="215" t="s">
        <v>126</v>
      </c>
      <c r="E96" s="38"/>
      <c r="F96" s="216" t="s">
        <v>392</v>
      </c>
      <c r="G96" s="38"/>
      <c r="H96" s="38"/>
      <c r="I96" s="217"/>
      <c r="J96" s="38"/>
      <c r="K96" s="38"/>
      <c r="L96" s="42"/>
      <c r="M96" s="218"/>
      <c r="N96" s="219"/>
      <c r="O96" s="82"/>
      <c r="P96" s="82"/>
      <c r="Q96" s="82"/>
      <c r="R96" s="82"/>
      <c r="S96" s="82"/>
      <c r="T96" s="83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5" t="s">
        <v>126</v>
      </c>
      <c r="AU96" s="15" t="s">
        <v>81</v>
      </c>
    </row>
    <row r="97" spans="1:63" s="12" customFormat="1" ht="22.8" customHeight="1">
      <c r="A97" s="12"/>
      <c r="B97" s="186"/>
      <c r="C97" s="187"/>
      <c r="D97" s="188" t="s">
        <v>70</v>
      </c>
      <c r="E97" s="200" t="s">
        <v>393</v>
      </c>
      <c r="F97" s="200" t="s">
        <v>394</v>
      </c>
      <c r="G97" s="187"/>
      <c r="H97" s="187"/>
      <c r="I97" s="190"/>
      <c r="J97" s="201">
        <f>BK97</f>
        <v>0</v>
      </c>
      <c r="K97" s="187"/>
      <c r="L97" s="192"/>
      <c r="M97" s="193"/>
      <c r="N97" s="194"/>
      <c r="O97" s="194"/>
      <c r="P97" s="195">
        <f>SUM(P98:P131)</f>
        <v>0</v>
      </c>
      <c r="Q97" s="194"/>
      <c r="R97" s="195">
        <f>SUM(R98:R131)</f>
        <v>0</v>
      </c>
      <c r="S97" s="194"/>
      <c r="T97" s="196">
        <f>SUM(T98:T131)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197" t="s">
        <v>81</v>
      </c>
      <c r="AT97" s="198" t="s">
        <v>70</v>
      </c>
      <c r="AU97" s="198" t="s">
        <v>79</v>
      </c>
      <c r="AY97" s="197" t="s">
        <v>117</v>
      </c>
      <c r="BK97" s="199">
        <f>SUM(BK98:BK131)</f>
        <v>0</v>
      </c>
    </row>
    <row r="98" spans="1:65" s="2" customFormat="1" ht="16.5" customHeight="1">
      <c r="A98" s="36"/>
      <c r="B98" s="37"/>
      <c r="C98" s="202" t="s">
        <v>151</v>
      </c>
      <c r="D98" s="202" t="s">
        <v>120</v>
      </c>
      <c r="E98" s="203" t="s">
        <v>395</v>
      </c>
      <c r="F98" s="204" t="s">
        <v>396</v>
      </c>
      <c r="G98" s="205" t="s">
        <v>172</v>
      </c>
      <c r="H98" s="206">
        <v>9</v>
      </c>
      <c r="I98" s="207"/>
      <c r="J98" s="208">
        <f>ROUND(I98*H98,2)</f>
        <v>0</v>
      </c>
      <c r="K98" s="204" t="s">
        <v>131</v>
      </c>
      <c r="L98" s="42"/>
      <c r="M98" s="209" t="s">
        <v>19</v>
      </c>
      <c r="N98" s="210" t="s">
        <v>42</v>
      </c>
      <c r="O98" s="82"/>
      <c r="P98" s="211">
        <f>O98*H98</f>
        <v>0</v>
      </c>
      <c r="Q98" s="211">
        <v>0</v>
      </c>
      <c r="R98" s="211">
        <f>Q98*H98</f>
        <v>0</v>
      </c>
      <c r="S98" s="211">
        <v>0</v>
      </c>
      <c r="T98" s="212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13" t="s">
        <v>125</v>
      </c>
      <c r="AT98" s="213" t="s">
        <v>120</v>
      </c>
      <c r="AU98" s="213" t="s">
        <v>81</v>
      </c>
      <c r="AY98" s="15" t="s">
        <v>117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15" t="s">
        <v>79</v>
      </c>
      <c r="BK98" s="214">
        <f>ROUND(I98*H98,2)</f>
        <v>0</v>
      </c>
      <c r="BL98" s="15" t="s">
        <v>125</v>
      </c>
      <c r="BM98" s="213" t="s">
        <v>155</v>
      </c>
    </row>
    <row r="99" spans="1:65" s="2" customFormat="1" ht="16.5" customHeight="1">
      <c r="A99" s="36"/>
      <c r="B99" s="37"/>
      <c r="C99" s="202" t="s">
        <v>141</v>
      </c>
      <c r="D99" s="202" t="s">
        <v>120</v>
      </c>
      <c r="E99" s="203" t="s">
        <v>397</v>
      </c>
      <c r="F99" s="204" t="s">
        <v>398</v>
      </c>
      <c r="G99" s="205" t="s">
        <v>172</v>
      </c>
      <c r="H99" s="206">
        <v>1</v>
      </c>
      <c r="I99" s="207"/>
      <c r="J99" s="208">
        <f>ROUND(I99*H99,2)</f>
        <v>0</v>
      </c>
      <c r="K99" s="204" t="s">
        <v>124</v>
      </c>
      <c r="L99" s="42"/>
      <c r="M99" s="209" t="s">
        <v>19</v>
      </c>
      <c r="N99" s="210" t="s">
        <v>42</v>
      </c>
      <c r="O99" s="82"/>
      <c r="P99" s="211">
        <f>O99*H99</f>
        <v>0</v>
      </c>
      <c r="Q99" s="211">
        <v>0</v>
      </c>
      <c r="R99" s="211">
        <f>Q99*H99</f>
        <v>0</v>
      </c>
      <c r="S99" s="211">
        <v>0</v>
      </c>
      <c r="T99" s="212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13" t="s">
        <v>125</v>
      </c>
      <c r="AT99" s="213" t="s">
        <v>120</v>
      </c>
      <c r="AU99" s="213" t="s">
        <v>81</v>
      </c>
      <c r="AY99" s="15" t="s">
        <v>117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15" t="s">
        <v>79</v>
      </c>
      <c r="BK99" s="214">
        <f>ROUND(I99*H99,2)</f>
        <v>0</v>
      </c>
      <c r="BL99" s="15" t="s">
        <v>125</v>
      </c>
      <c r="BM99" s="213" t="s">
        <v>125</v>
      </c>
    </row>
    <row r="100" spans="1:47" s="2" customFormat="1" ht="12">
      <c r="A100" s="36"/>
      <c r="B100" s="37"/>
      <c r="C100" s="38"/>
      <c r="D100" s="215" t="s">
        <v>126</v>
      </c>
      <c r="E100" s="38"/>
      <c r="F100" s="216" t="s">
        <v>399</v>
      </c>
      <c r="G100" s="38"/>
      <c r="H100" s="38"/>
      <c r="I100" s="217"/>
      <c r="J100" s="38"/>
      <c r="K100" s="38"/>
      <c r="L100" s="42"/>
      <c r="M100" s="218"/>
      <c r="N100" s="219"/>
      <c r="O100" s="82"/>
      <c r="P100" s="82"/>
      <c r="Q100" s="82"/>
      <c r="R100" s="82"/>
      <c r="S100" s="82"/>
      <c r="T100" s="83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5" t="s">
        <v>126</v>
      </c>
      <c r="AU100" s="15" t="s">
        <v>81</v>
      </c>
    </row>
    <row r="101" spans="1:65" s="2" customFormat="1" ht="16.5" customHeight="1">
      <c r="A101" s="36"/>
      <c r="B101" s="37"/>
      <c r="C101" s="202" t="s">
        <v>158</v>
      </c>
      <c r="D101" s="202" t="s">
        <v>120</v>
      </c>
      <c r="E101" s="203" t="s">
        <v>400</v>
      </c>
      <c r="F101" s="204" t="s">
        <v>401</v>
      </c>
      <c r="G101" s="205" t="s">
        <v>123</v>
      </c>
      <c r="H101" s="206">
        <v>4</v>
      </c>
      <c r="I101" s="207"/>
      <c r="J101" s="208">
        <f>ROUND(I101*H101,2)</f>
        <v>0</v>
      </c>
      <c r="K101" s="204" t="s">
        <v>124</v>
      </c>
      <c r="L101" s="42"/>
      <c r="M101" s="209" t="s">
        <v>19</v>
      </c>
      <c r="N101" s="210" t="s">
        <v>42</v>
      </c>
      <c r="O101" s="82"/>
      <c r="P101" s="211">
        <f>O101*H101</f>
        <v>0</v>
      </c>
      <c r="Q101" s="211">
        <v>0</v>
      </c>
      <c r="R101" s="211">
        <f>Q101*H101</f>
        <v>0</v>
      </c>
      <c r="S101" s="211">
        <v>0</v>
      </c>
      <c r="T101" s="212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13" t="s">
        <v>125</v>
      </c>
      <c r="AT101" s="213" t="s">
        <v>120</v>
      </c>
      <c r="AU101" s="213" t="s">
        <v>81</v>
      </c>
      <c r="AY101" s="15" t="s">
        <v>117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15" t="s">
        <v>79</v>
      </c>
      <c r="BK101" s="214">
        <f>ROUND(I101*H101,2)</f>
        <v>0</v>
      </c>
      <c r="BL101" s="15" t="s">
        <v>125</v>
      </c>
      <c r="BM101" s="213" t="s">
        <v>162</v>
      </c>
    </row>
    <row r="102" spans="1:47" s="2" customFormat="1" ht="12">
      <c r="A102" s="36"/>
      <c r="B102" s="37"/>
      <c r="C102" s="38"/>
      <c r="D102" s="215" t="s">
        <v>126</v>
      </c>
      <c r="E102" s="38"/>
      <c r="F102" s="216" t="s">
        <v>402</v>
      </c>
      <c r="G102" s="38"/>
      <c r="H102" s="38"/>
      <c r="I102" s="217"/>
      <c r="J102" s="38"/>
      <c r="K102" s="38"/>
      <c r="L102" s="42"/>
      <c r="M102" s="218"/>
      <c r="N102" s="219"/>
      <c r="O102" s="82"/>
      <c r="P102" s="82"/>
      <c r="Q102" s="82"/>
      <c r="R102" s="82"/>
      <c r="S102" s="82"/>
      <c r="T102" s="83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5" t="s">
        <v>126</v>
      </c>
      <c r="AU102" s="15" t="s">
        <v>81</v>
      </c>
    </row>
    <row r="103" spans="1:65" s="2" customFormat="1" ht="24.15" customHeight="1">
      <c r="A103" s="36"/>
      <c r="B103" s="37"/>
      <c r="C103" s="202" t="s">
        <v>145</v>
      </c>
      <c r="D103" s="202" t="s">
        <v>120</v>
      </c>
      <c r="E103" s="203" t="s">
        <v>403</v>
      </c>
      <c r="F103" s="204" t="s">
        <v>404</v>
      </c>
      <c r="G103" s="205" t="s">
        <v>130</v>
      </c>
      <c r="H103" s="206">
        <v>0.023</v>
      </c>
      <c r="I103" s="207"/>
      <c r="J103" s="208">
        <f>ROUND(I103*H103,2)</f>
        <v>0</v>
      </c>
      <c r="K103" s="204" t="s">
        <v>131</v>
      </c>
      <c r="L103" s="42"/>
      <c r="M103" s="209" t="s">
        <v>19</v>
      </c>
      <c r="N103" s="210" t="s">
        <v>42</v>
      </c>
      <c r="O103" s="82"/>
      <c r="P103" s="211">
        <f>O103*H103</f>
        <v>0</v>
      </c>
      <c r="Q103" s="211">
        <v>0</v>
      </c>
      <c r="R103" s="211">
        <f>Q103*H103</f>
        <v>0</v>
      </c>
      <c r="S103" s="211">
        <v>0</v>
      </c>
      <c r="T103" s="212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13" t="s">
        <v>125</v>
      </c>
      <c r="AT103" s="213" t="s">
        <v>120</v>
      </c>
      <c r="AU103" s="213" t="s">
        <v>81</v>
      </c>
      <c r="AY103" s="15" t="s">
        <v>117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15" t="s">
        <v>79</v>
      </c>
      <c r="BK103" s="214">
        <f>ROUND(I103*H103,2)</f>
        <v>0</v>
      </c>
      <c r="BL103" s="15" t="s">
        <v>125</v>
      </c>
      <c r="BM103" s="213" t="s">
        <v>165</v>
      </c>
    </row>
    <row r="104" spans="1:65" s="2" customFormat="1" ht="16.5" customHeight="1">
      <c r="A104" s="36"/>
      <c r="B104" s="37"/>
      <c r="C104" s="202" t="s">
        <v>169</v>
      </c>
      <c r="D104" s="202" t="s">
        <v>120</v>
      </c>
      <c r="E104" s="203" t="s">
        <v>405</v>
      </c>
      <c r="F104" s="204" t="s">
        <v>406</v>
      </c>
      <c r="G104" s="205" t="s">
        <v>123</v>
      </c>
      <c r="H104" s="206">
        <v>8</v>
      </c>
      <c r="I104" s="207"/>
      <c r="J104" s="208">
        <f>ROUND(I104*H104,2)</f>
        <v>0</v>
      </c>
      <c r="K104" s="204" t="s">
        <v>131</v>
      </c>
      <c r="L104" s="42"/>
      <c r="M104" s="209" t="s">
        <v>19</v>
      </c>
      <c r="N104" s="210" t="s">
        <v>42</v>
      </c>
      <c r="O104" s="82"/>
      <c r="P104" s="211">
        <f>O104*H104</f>
        <v>0</v>
      </c>
      <c r="Q104" s="211">
        <v>0</v>
      </c>
      <c r="R104" s="211">
        <f>Q104*H104</f>
        <v>0</v>
      </c>
      <c r="S104" s="211">
        <v>0</v>
      </c>
      <c r="T104" s="212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13" t="s">
        <v>125</v>
      </c>
      <c r="AT104" s="213" t="s">
        <v>120</v>
      </c>
      <c r="AU104" s="213" t="s">
        <v>81</v>
      </c>
      <c r="AY104" s="15" t="s">
        <v>117</v>
      </c>
      <c r="BE104" s="214">
        <f>IF(N104="základní",J104,0)</f>
        <v>0</v>
      </c>
      <c r="BF104" s="214">
        <f>IF(N104="snížená",J104,0)</f>
        <v>0</v>
      </c>
      <c r="BG104" s="214">
        <f>IF(N104="zákl. přenesená",J104,0)</f>
        <v>0</v>
      </c>
      <c r="BH104" s="214">
        <f>IF(N104="sníž. přenesená",J104,0)</f>
        <v>0</v>
      </c>
      <c r="BI104" s="214">
        <f>IF(N104="nulová",J104,0)</f>
        <v>0</v>
      </c>
      <c r="BJ104" s="15" t="s">
        <v>79</v>
      </c>
      <c r="BK104" s="214">
        <f>ROUND(I104*H104,2)</f>
        <v>0</v>
      </c>
      <c r="BL104" s="15" t="s">
        <v>125</v>
      </c>
      <c r="BM104" s="213" t="s">
        <v>174</v>
      </c>
    </row>
    <row r="105" spans="1:65" s="2" customFormat="1" ht="16.5" customHeight="1">
      <c r="A105" s="36"/>
      <c r="B105" s="37"/>
      <c r="C105" s="202" t="s">
        <v>149</v>
      </c>
      <c r="D105" s="202" t="s">
        <v>120</v>
      </c>
      <c r="E105" s="203" t="s">
        <v>407</v>
      </c>
      <c r="F105" s="204" t="s">
        <v>408</v>
      </c>
      <c r="G105" s="205" t="s">
        <v>123</v>
      </c>
      <c r="H105" s="206">
        <v>2</v>
      </c>
      <c r="I105" s="207"/>
      <c r="J105" s="208">
        <f>ROUND(I105*H105,2)</f>
        <v>0</v>
      </c>
      <c r="K105" s="204" t="s">
        <v>124</v>
      </c>
      <c r="L105" s="42"/>
      <c r="M105" s="209" t="s">
        <v>19</v>
      </c>
      <c r="N105" s="210" t="s">
        <v>42</v>
      </c>
      <c r="O105" s="82"/>
      <c r="P105" s="211">
        <f>O105*H105</f>
        <v>0</v>
      </c>
      <c r="Q105" s="211">
        <v>0</v>
      </c>
      <c r="R105" s="211">
        <f>Q105*H105</f>
        <v>0</v>
      </c>
      <c r="S105" s="211">
        <v>0</v>
      </c>
      <c r="T105" s="212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13" t="s">
        <v>125</v>
      </c>
      <c r="AT105" s="213" t="s">
        <v>120</v>
      </c>
      <c r="AU105" s="213" t="s">
        <v>81</v>
      </c>
      <c r="AY105" s="15" t="s">
        <v>117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15" t="s">
        <v>79</v>
      </c>
      <c r="BK105" s="214">
        <f>ROUND(I105*H105,2)</f>
        <v>0</v>
      </c>
      <c r="BL105" s="15" t="s">
        <v>125</v>
      </c>
      <c r="BM105" s="213" t="s">
        <v>178</v>
      </c>
    </row>
    <row r="106" spans="1:47" s="2" customFormat="1" ht="12">
      <c r="A106" s="36"/>
      <c r="B106" s="37"/>
      <c r="C106" s="38"/>
      <c r="D106" s="215" t="s">
        <v>126</v>
      </c>
      <c r="E106" s="38"/>
      <c r="F106" s="216" t="s">
        <v>409</v>
      </c>
      <c r="G106" s="38"/>
      <c r="H106" s="38"/>
      <c r="I106" s="217"/>
      <c r="J106" s="38"/>
      <c r="K106" s="38"/>
      <c r="L106" s="42"/>
      <c r="M106" s="218"/>
      <c r="N106" s="219"/>
      <c r="O106" s="82"/>
      <c r="P106" s="82"/>
      <c r="Q106" s="82"/>
      <c r="R106" s="82"/>
      <c r="S106" s="82"/>
      <c r="T106" s="83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5" t="s">
        <v>126</v>
      </c>
      <c r="AU106" s="15" t="s">
        <v>81</v>
      </c>
    </row>
    <row r="107" spans="1:65" s="2" customFormat="1" ht="16.5" customHeight="1">
      <c r="A107" s="36"/>
      <c r="B107" s="37"/>
      <c r="C107" s="202" t="s">
        <v>179</v>
      </c>
      <c r="D107" s="202" t="s">
        <v>120</v>
      </c>
      <c r="E107" s="203" t="s">
        <v>410</v>
      </c>
      <c r="F107" s="204" t="s">
        <v>411</v>
      </c>
      <c r="G107" s="205" t="s">
        <v>123</v>
      </c>
      <c r="H107" s="206">
        <v>2</v>
      </c>
      <c r="I107" s="207"/>
      <c r="J107" s="208">
        <f>ROUND(I107*H107,2)</f>
        <v>0</v>
      </c>
      <c r="K107" s="204" t="s">
        <v>124</v>
      </c>
      <c r="L107" s="42"/>
      <c r="M107" s="209" t="s">
        <v>19</v>
      </c>
      <c r="N107" s="210" t="s">
        <v>42</v>
      </c>
      <c r="O107" s="82"/>
      <c r="P107" s="211">
        <f>O107*H107</f>
        <v>0</v>
      </c>
      <c r="Q107" s="211">
        <v>0</v>
      </c>
      <c r="R107" s="211">
        <f>Q107*H107</f>
        <v>0</v>
      </c>
      <c r="S107" s="211">
        <v>0</v>
      </c>
      <c r="T107" s="212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13" t="s">
        <v>125</v>
      </c>
      <c r="AT107" s="213" t="s">
        <v>120</v>
      </c>
      <c r="AU107" s="213" t="s">
        <v>81</v>
      </c>
      <c r="AY107" s="15" t="s">
        <v>117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15" t="s">
        <v>79</v>
      </c>
      <c r="BK107" s="214">
        <f>ROUND(I107*H107,2)</f>
        <v>0</v>
      </c>
      <c r="BL107" s="15" t="s">
        <v>125</v>
      </c>
      <c r="BM107" s="213" t="s">
        <v>182</v>
      </c>
    </row>
    <row r="108" spans="1:47" s="2" customFormat="1" ht="12">
      <c r="A108" s="36"/>
      <c r="B108" s="37"/>
      <c r="C108" s="38"/>
      <c r="D108" s="215" t="s">
        <v>126</v>
      </c>
      <c r="E108" s="38"/>
      <c r="F108" s="216" t="s">
        <v>412</v>
      </c>
      <c r="G108" s="38"/>
      <c r="H108" s="38"/>
      <c r="I108" s="217"/>
      <c r="J108" s="38"/>
      <c r="K108" s="38"/>
      <c r="L108" s="42"/>
      <c r="M108" s="218"/>
      <c r="N108" s="219"/>
      <c r="O108" s="82"/>
      <c r="P108" s="82"/>
      <c r="Q108" s="82"/>
      <c r="R108" s="82"/>
      <c r="S108" s="82"/>
      <c r="T108" s="83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5" t="s">
        <v>126</v>
      </c>
      <c r="AU108" s="15" t="s">
        <v>81</v>
      </c>
    </row>
    <row r="109" spans="1:65" s="2" customFormat="1" ht="16.5" customHeight="1">
      <c r="A109" s="36"/>
      <c r="B109" s="37"/>
      <c r="C109" s="202" t="s">
        <v>155</v>
      </c>
      <c r="D109" s="202" t="s">
        <v>120</v>
      </c>
      <c r="E109" s="203" t="s">
        <v>413</v>
      </c>
      <c r="F109" s="204" t="s">
        <v>414</v>
      </c>
      <c r="G109" s="205" t="s">
        <v>123</v>
      </c>
      <c r="H109" s="206">
        <v>32</v>
      </c>
      <c r="I109" s="207"/>
      <c r="J109" s="208">
        <f>ROUND(I109*H109,2)</f>
        <v>0</v>
      </c>
      <c r="K109" s="204" t="s">
        <v>131</v>
      </c>
      <c r="L109" s="42"/>
      <c r="M109" s="209" t="s">
        <v>19</v>
      </c>
      <c r="N109" s="210" t="s">
        <v>42</v>
      </c>
      <c r="O109" s="82"/>
      <c r="P109" s="211">
        <f>O109*H109</f>
        <v>0</v>
      </c>
      <c r="Q109" s="211">
        <v>0</v>
      </c>
      <c r="R109" s="211">
        <f>Q109*H109</f>
        <v>0</v>
      </c>
      <c r="S109" s="211">
        <v>0</v>
      </c>
      <c r="T109" s="212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13" t="s">
        <v>125</v>
      </c>
      <c r="AT109" s="213" t="s">
        <v>120</v>
      </c>
      <c r="AU109" s="213" t="s">
        <v>81</v>
      </c>
      <c r="AY109" s="15" t="s">
        <v>117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15" t="s">
        <v>79</v>
      </c>
      <c r="BK109" s="214">
        <f>ROUND(I109*H109,2)</f>
        <v>0</v>
      </c>
      <c r="BL109" s="15" t="s">
        <v>125</v>
      </c>
      <c r="BM109" s="213" t="s">
        <v>185</v>
      </c>
    </row>
    <row r="110" spans="1:65" s="2" customFormat="1" ht="16.5" customHeight="1">
      <c r="A110" s="36"/>
      <c r="B110" s="37"/>
      <c r="C110" s="202" t="s">
        <v>8</v>
      </c>
      <c r="D110" s="202" t="s">
        <v>120</v>
      </c>
      <c r="E110" s="203" t="s">
        <v>415</v>
      </c>
      <c r="F110" s="204" t="s">
        <v>416</v>
      </c>
      <c r="G110" s="205" t="s">
        <v>172</v>
      </c>
      <c r="H110" s="206">
        <v>6</v>
      </c>
      <c r="I110" s="207"/>
      <c r="J110" s="208">
        <f>ROUND(I110*H110,2)</f>
        <v>0</v>
      </c>
      <c r="K110" s="204" t="s">
        <v>131</v>
      </c>
      <c r="L110" s="42"/>
      <c r="M110" s="209" t="s">
        <v>19</v>
      </c>
      <c r="N110" s="210" t="s">
        <v>42</v>
      </c>
      <c r="O110" s="82"/>
      <c r="P110" s="211">
        <f>O110*H110</f>
        <v>0</v>
      </c>
      <c r="Q110" s="211">
        <v>0</v>
      </c>
      <c r="R110" s="211">
        <f>Q110*H110</f>
        <v>0</v>
      </c>
      <c r="S110" s="211">
        <v>0</v>
      </c>
      <c r="T110" s="212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13" t="s">
        <v>125</v>
      </c>
      <c r="AT110" s="213" t="s">
        <v>120</v>
      </c>
      <c r="AU110" s="213" t="s">
        <v>81</v>
      </c>
      <c r="AY110" s="15" t="s">
        <v>117</v>
      </c>
      <c r="BE110" s="214">
        <f>IF(N110="základní",J110,0)</f>
        <v>0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15" t="s">
        <v>79</v>
      </c>
      <c r="BK110" s="214">
        <f>ROUND(I110*H110,2)</f>
        <v>0</v>
      </c>
      <c r="BL110" s="15" t="s">
        <v>125</v>
      </c>
      <c r="BM110" s="213" t="s">
        <v>188</v>
      </c>
    </row>
    <row r="111" spans="1:65" s="2" customFormat="1" ht="16.5" customHeight="1">
      <c r="A111" s="36"/>
      <c r="B111" s="37"/>
      <c r="C111" s="202" t="s">
        <v>125</v>
      </c>
      <c r="D111" s="202" t="s">
        <v>120</v>
      </c>
      <c r="E111" s="203" t="s">
        <v>417</v>
      </c>
      <c r="F111" s="204" t="s">
        <v>277</v>
      </c>
      <c r="G111" s="205" t="s">
        <v>172</v>
      </c>
      <c r="H111" s="206">
        <v>1</v>
      </c>
      <c r="I111" s="207"/>
      <c r="J111" s="208">
        <f>ROUND(I111*H111,2)</f>
        <v>0</v>
      </c>
      <c r="K111" s="204" t="s">
        <v>131</v>
      </c>
      <c r="L111" s="42"/>
      <c r="M111" s="209" t="s">
        <v>19</v>
      </c>
      <c r="N111" s="210" t="s">
        <v>42</v>
      </c>
      <c r="O111" s="82"/>
      <c r="P111" s="211">
        <f>O111*H111</f>
        <v>0</v>
      </c>
      <c r="Q111" s="211">
        <v>0</v>
      </c>
      <c r="R111" s="211">
        <f>Q111*H111</f>
        <v>0</v>
      </c>
      <c r="S111" s="211">
        <v>0</v>
      </c>
      <c r="T111" s="212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13" t="s">
        <v>125</v>
      </c>
      <c r="AT111" s="213" t="s">
        <v>120</v>
      </c>
      <c r="AU111" s="213" t="s">
        <v>81</v>
      </c>
      <c r="AY111" s="15" t="s">
        <v>117</v>
      </c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15" t="s">
        <v>79</v>
      </c>
      <c r="BK111" s="214">
        <f>ROUND(I111*H111,2)</f>
        <v>0</v>
      </c>
      <c r="BL111" s="15" t="s">
        <v>125</v>
      </c>
      <c r="BM111" s="213" t="s">
        <v>137</v>
      </c>
    </row>
    <row r="112" spans="1:65" s="2" customFormat="1" ht="16.5" customHeight="1">
      <c r="A112" s="36"/>
      <c r="B112" s="37"/>
      <c r="C112" s="202" t="s">
        <v>193</v>
      </c>
      <c r="D112" s="202" t="s">
        <v>120</v>
      </c>
      <c r="E112" s="203" t="s">
        <v>418</v>
      </c>
      <c r="F112" s="204" t="s">
        <v>419</v>
      </c>
      <c r="G112" s="205" t="s">
        <v>172</v>
      </c>
      <c r="H112" s="206">
        <v>3</v>
      </c>
      <c r="I112" s="207"/>
      <c r="J112" s="208">
        <f>ROUND(I112*H112,2)</f>
        <v>0</v>
      </c>
      <c r="K112" s="204" t="s">
        <v>131</v>
      </c>
      <c r="L112" s="42"/>
      <c r="M112" s="209" t="s">
        <v>19</v>
      </c>
      <c r="N112" s="210" t="s">
        <v>42</v>
      </c>
      <c r="O112" s="82"/>
      <c r="P112" s="211">
        <f>O112*H112</f>
        <v>0</v>
      </c>
      <c r="Q112" s="211">
        <v>0</v>
      </c>
      <c r="R112" s="211">
        <f>Q112*H112</f>
        <v>0</v>
      </c>
      <c r="S112" s="211">
        <v>0</v>
      </c>
      <c r="T112" s="212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13" t="s">
        <v>125</v>
      </c>
      <c r="AT112" s="213" t="s">
        <v>120</v>
      </c>
      <c r="AU112" s="213" t="s">
        <v>81</v>
      </c>
      <c r="AY112" s="15" t="s">
        <v>117</v>
      </c>
      <c r="BE112" s="214">
        <f>IF(N112="základní",J112,0)</f>
        <v>0</v>
      </c>
      <c r="BF112" s="214">
        <f>IF(N112="snížená",J112,0)</f>
        <v>0</v>
      </c>
      <c r="BG112" s="214">
        <f>IF(N112="zákl. přenesená",J112,0)</f>
        <v>0</v>
      </c>
      <c r="BH112" s="214">
        <f>IF(N112="sníž. přenesená",J112,0)</f>
        <v>0</v>
      </c>
      <c r="BI112" s="214">
        <f>IF(N112="nulová",J112,0)</f>
        <v>0</v>
      </c>
      <c r="BJ112" s="15" t="s">
        <v>79</v>
      </c>
      <c r="BK112" s="214">
        <f>ROUND(I112*H112,2)</f>
        <v>0</v>
      </c>
      <c r="BL112" s="15" t="s">
        <v>125</v>
      </c>
      <c r="BM112" s="213" t="s">
        <v>196</v>
      </c>
    </row>
    <row r="113" spans="1:65" s="2" customFormat="1" ht="16.5" customHeight="1">
      <c r="A113" s="36"/>
      <c r="B113" s="37"/>
      <c r="C113" s="202" t="s">
        <v>162</v>
      </c>
      <c r="D113" s="202" t="s">
        <v>120</v>
      </c>
      <c r="E113" s="203" t="s">
        <v>420</v>
      </c>
      <c r="F113" s="204" t="s">
        <v>421</v>
      </c>
      <c r="G113" s="205" t="s">
        <v>172</v>
      </c>
      <c r="H113" s="206">
        <v>2</v>
      </c>
      <c r="I113" s="207"/>
      <c r="J113" s="208">
        <f>ROUND(I113*H113,2)</f>
        <v>0</v>
      </c>
      <c r="K113" s="204" t="s">
        <v>131</v>
      </c>
      <c r="L113" s="42"/>
      <c r="M113" s="209" t="s">
        <v>19</v>
      </c>
      <c r="N113" s="210" t="s">
        <v>42</v>
      </c>
      <c r="O113" s="82"/>
      <c r="P113" s="211">
        <f>O113*H113</f>
        <v>0</v>
      </c>
      <c r="Q113" s="211">
        <v>0</v>
      </c>
      <c r="R113" s="211">
        <f>Q113*H113</f>
        <v>0</v>
      </c>
      <c r="S113" s="211">
        <v>0</v>
      </c>
      <c r="T113" s="212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13" t="s">
        <v>125</v>
      </c>
      <c r="AT113" s="213" t="s">
        <v>120</v>
      </c>
      <c r="AU113" s="213" t="s">
        <v>81</v>
      </c>
      <c r="AY113" s="15" t="s">
        <v>117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15" t="s">
        <v>79</v>
      </c>
      <c r="BK113" s="214">
        <f>ROUND(I113*H113,2)</f>
        <v>0</v>
      </c>
      <c r="BL113" s="15" t="s">
        <v>125</v>
      </c>
      <c r="BM113" s="213" t="s">
        <v>199</v>
      </c>
    </row>
    <row r="114" spans="1:65" s="2" customFormat="1" ht="21.75" customHeight="1">
      <c r="A114" s="36"/>
      <c r="B114" s="37"/>
      <c r="C114" s="202" t="s">
        <v>200</v>
      </c>
      <c r="D114" s="202" t="s">
        <v>120</v>
      </c>
      <c r="E114" s="203" t="s">
        <v>422</v>
      </c>
      <c r="F114" s="204" t="s">
        <v>423</v>
      </c>
      <c r="G114" s="205" t="s">
        <v>172</v>
      </c>
      <c r="H114" s="206">
        <v>1</v>
      </c>
      <c r="I114" s="207"/>
      <c r="J114" s="208">
        <f>ROUND(I114*H114,2)</f>
        <v>0</v>
      </c>
      <c r="K114" s="204" t="s">
        <v>173</v>
      </c>
      <c r="L114" s="42"/>
      <c r="M114" s="209" t="s">
        <v>19</v>
      </c>
      <c r="N114" s="210" t="s">
        <v>42</v>
      </c>
      <c r="O114" s="82"/>
      <c r="P114" s="211">
        <f>O114*H114</f>
        <v>0</v>
      </c>
      <c r="Q114" s="211">
        <v>0</v>
      </c>
      <c r="R114" s="211">
        <f>Q114*H114</f>
        <v>0</v>
      </c>
      <c r="S114" s="211">
        <v>0</v>
      </c>
      <c r="T114" s="212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13" t="s">
        <v>125</v>
      </c>
      <c r="AT114" s="213" t="s">
        <v>120</v>
      </c>
      <c r="AU114" s="213" t="s">
        <v>81</v>
      </c>
      <c r="AY114" s="15" t="s">
        <v>117</v>
      </c>
      <c r="BE114" s="214">
        <f>IF(N114="základní",J114,0)</f>
        <v>0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15" t="s">
        <v>79</v>
      </c>
      <c r="BK114" s="214">
        <f>ROUND(I114*H114,2)</f>
        <v>0</v>
      </c>
      <c r="BL114" s="15" t="s">
        <v>125</v>
      </c>
      <c r="BM114" s="213" t="s">
        <v>203</v>
      </c>
    </row>
    <row r="115" spans="1:47" s="2" customFormat="1" ht="12">
      <c r="A115" s="36"/>
      <c r="B115" s="37"/>
      <c r="C115" s="38"/>
      <c r="D115" s="215" t="s">
        <v>126</v>
      </c>
      <c r="E115" s="38"/>
      <c r="F115" s="216" t="s">
        <v>424</v>
      </c>
      <c r="G115" s="38"/>
      <c r="H115" s="38"/>
      <c r="I115" s="217"/>
      <c r="J115" s="38"/>
      <c r="K115" s="38"/>
      <c r="L115" s="42"/>
      <c r="M115" s="218"/>
      <c r="N115" s="219"/>
      <c r="O115" s="82"/>
      <c r="P115" s="82"/>
      <c r="Q115" s="82"/>
      <c r="R115" s="82"/>
      <c r="S115" s="82"/>
      <c r="T115" s="83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5" t="s">
        <v>126</v>
      </c>
      <c r="AU115" s="15" t="s">
        <v>81</v>
      </c>
    </row>
    <row r="116" spans="1:65" s="2" customFormat="1" ht="21.75" customHeight="1">
      <c r="A116" s="36"/>
      <c r="B116" s="37"/>
      <c r="C116" s="202" t="s">
        <v>165</v>
      </c>
      <c r="D116" s="202" t="s">
        <v>120</v>
      </c>
      <c r="E116" s="203" t="s">
        <v>425</v>
      </c>
      <c r="F116" s="204" t="s">
        <v>426</v>
      </c>
      <c r="G116" s="205" t="s">
        <v>172</v>
      </c>
      <c r="H116" s="206">
        <v>6</v>
      </c>
      <c r="I116" s="207"/>
      <c r="J116" s="208">
        <f>ROUND(I116*H116,2)</f>
        <v>0</v>
      </c>
      <c r="K116" s="204" t="s">
        <v>131</v>
      </c>
      <c r="L116" s="42"/>
      <c r="M116" s="209" t="s">
        <v>19</v>
      </c>
      <c r="N116" s="210" t="s">
        <v>42</v>
      </c>
      <c r="O116" s="82"/>
      <c r="P116" s="211">
        <f>O116*H116</f>
        <v>0</v>
      </c>
      <c r="Q116" s="211">
        <v>0</v>
      </c>
      <c r="R116" s="211">
        <f>Q116*H116</f>
        <v>0</v>
      </c>
      <c r="S116" s="211">
        <v>0</v>
      </c>
      <c r="T116" s="212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13" t="s">
        <v>125</v>
      </c>
      <c r="AT116" s="213" t="s">
        <v>120</v>
      </c>
      <c r="AU116" s="213" t="s">
        <v>81</v>
      </c>
      <c r="AY116" s="15" t="s">
        <v>117</v>
      </c>
      <c r="BE116" s="214">
        <f>IF(N116="základní",J116,0)</f>
        <v>0</v>
      </c>
      <c r="BF116" s="214">
        <f>IF(N116="snížená",J116,0)</f>
        <v>0</v>
      </c>
      <c r="BG116" s="214">
        <f>IF(N116="zákl. přenesená",J116,0)</f>
        <v>0</v>
      </c>
      <c r="BH116" s="214">
        <f>IF(N116="sníž. přenesená",J116,0)</f>
        <v>0</v>
      </c>
      <c r="BI116" s="214">
        <f>IF(N116="nulová",J116,0)</f>
        <v>0</v>
      </c>
      <c r="BJ116" s="15" t="s">
        <v>79</v>
      </c>
      <c r="BK116" s="214">
        <f>ROUND(I116*H116,2)</f>
        <v>0</v>
      </c>
      <c r="BL116" s="15" t="s">
        <v>125</v>
      </c>
      <c r="BM116" s="213" t="s">
        <v>207</v>
      </c>
    </row>
    <row r="117" spans="1:65" s="2" customFormat="1" ht="16.5" customHeight="1">
      <c r="A117" s="36"/>
      <c r="B117" s="37"/>
      <c r="C117" s="202" t="s">
        <v>7</v>
      </c>
      <c r="D117" s="202" t="s">
        <v>120</v>
      </c>
      <c r="E117" s="203" t="s">
        <v>427</v>
      </c>
      <c r="F117" s="204" t="s">
        <v>428</v>
      </c>
      <c r="G117" s="205" t="s">
        <v>172</v>
      </c>
      <c r="H117" s="206">
        <v>3</v>
      </c>
      <c r="I117" s="207"/>
      <c r="J117" s="208">
        <f>ROUND(I117*H117,2)</f>
        <v>0</v>
      </c>
      <c r="K117" s="204" t="s">
        <v>131</v>
      </c>
      <c r="L117" s="42"/>
      <c r="M117" s="209" t="s">
        <v>19</v>
      </c>
      <c r="N117" s="210" t="s">
        <v>42</v>
      </c>
      <c r="O117" s="82"/>
      <c r="P117" s="211">
        <f>O117*H117</f>
        <v>0</v>
      </c>
      <c r="Q117" s="211">
        <v>0</v>
      </c>
      <c r="R117" s="211">
        <f>Q117*H117</f>
        <v>0</v>
      </c>
      <c r="S117" s="211">
        <v>0</v>
      </c>
      <c r="T117" s="212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13" t="s">
        <v>125</v>
      </c>
      <c r="AT117" s="213" t="s">
        <v>120</v>
      </c>
      <c r="AU117" s="213" t="s">
        <v>81</v>
      </c>
      <c r="AY117" s="15" t="s">
        <v>117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15" t="s">
        <v>79</v>
      </c>
      <c r="BK117" s="214">
        <f>ROUND(I117*H117,2)</f>
        <v>0</v>
      </c>
      <c r="BL117" s="15" t="s">
        <v>125</v>
      </c>
      <c r="BM117" s="213" t="s">
        <v>210</v>
      </c>
    </row>
    <row r="118" spans="1:65" s="2" customFormat="1" ht="16.5" customHeight="1">
      <c r="A118" s="36"/>
      <c r="B118" s="37"/>
      <c r="C118" s="202" t="s">
        <v>174</v>
      </c>
      <c r="D118" s="202" t="s">
        <v>120</v>
      </c>
      <c r="E118" s="203" t="s">
        <v>429</v>
      </c>
      <c r="F118" s="204" t="s">
        <v>430</v>
      </c>
      <c r="G118" s="205" t="s">
        <v>172</v>
      </c>
      <c r="H118" s="206">
        <v>1</v>
      </c>
      <c r="I118" s="207"/>
      <c r="J118" s="208">
        <f>ROUND(I118*H118,2)</f>
        <v>0</v>
      </c>
      <c r="K118" s="204" t="s">
        <v>131</v>
      </c>
      <c r="L118" s="42"/>
      <c r="M118" s="209" t="s">
        <v>19</v>
      </c>
      <c r="N118" s="210" t="s">
        <v>42</v>
      </c>
      <c r="O118" s="82"/>
      <c r="P118" s="211">
        <f>O118*H118</f>
        <v>0</v>
      </c>
      <c r="Q118" s="211">
        <v>0</v>
      </c>
      <c r="R118" s="211">
        <f>Q118*H118</f>
        <v>0</v>
      </c>
      <c r="S118" s="211">
        <v>0</v>
      </c>
      <c r="T118" s="212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13" t="s">
        <v>125</v>
      </c>
      <c r="AT118" s="213" t="s">
        <v>120</v>
      </c>
      <c r="AU118" s="213" t="s">
        <v>81</v>
      </c>
      <c r="AY118" s="15" t="s">
        <v>117</v>
      </c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15" t="s">
        <v>79</v>
      </c>
      <c r="BK118" s="214">
        <f>ROUND(I118*H118,2)</f>
        <v>0</v>
      </c>
      <c r="BL118" s="15" t="s">
        <v>125</v>
      </c>
      <c r="BM118" s="213" t="s">
        <v>213</v>
      </c>
    </row>
    <row r="119" spans="1:65" s="2" customFormat="1" ht="16.5" customHeight="1">
      <c r="A119" s="36"/>
      <c r="B119" s="37"/>
      <c r="C119" s="202" t="s">
        <v>215</v>
      </c>
      <c r="D119" s="202" t="s">
        <v>120</v>
      </c>
      <c r="E119" s="203" t="s">
        <v>431</v>
      </c>
      <c r="F119" s="204" t="s">
        <v>432</v>
      </c>
      <c r="G119" s="205" t="s">
        <v>172</v>
      </c>
      <c r="H119" s="206">
        <v>1</v>
      </c>
      <c r="I119" s="207"/>
      <c r="J119" s="208">
        <f>ROUND(I119*H119,2)</f>
        <v>0</v>
      </c>
      <c r="K119" s="204" t="s">
        <v>131</v>
      </c>
      <c r="L119" s="42"/>
      <c r="M119" s="209" t="s">
        <v>19</v>
      </c>
      <c r="N119" s="210" t="s">
        <v>42</v>
      </c>
      <c r="O119" s="82"/>
      <c r="P119" s="211">
        <f>O119*H119</f>
        <v>0</v>
      </c>
      <c r="Q119" s="211">
        <v>0</v>
      </c>
      <c r="R119" s="211">
        <f>Q119*H119</f>
        <v>0</v>
      </c>
      <c r="S119" s="211">
        <v>0</v>
      </c>
      <c r="T119" s="212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13" t="s">
        <v>125</v>
      </c>
      <c r="AT119" s="213" t="s">
        <v>120</v>
      </c>
      <c r="AU119" s="213" t="s">
        <v>81</v>
      </c>
      <c r="AY119" s="15" t="s">
        <v>117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15" t="s">
        <v>79</v>
      </c>
      <c r="BK119" s="214">
        <f>ROUND(I119*H119,2)</f>
        <v>0</v>
      </c>
      <c r="BL119" s="15" t="s">
        <v>125</v>
      </c>
      <c r="BM119" s="213" t="s">
        <v>218</v>
      </c>
    </row>
    <row r="120" spans="1:65" s="2" customFormat="1" ht="16.5" customHeight="1">
      <c r="A120" s="36"/>
      <c r="B120" s="37"/>
      <c r="C120" s="202" t="s">
        <v>178</v>
      </c>
      <c r="D120" s="202" t="s">
        <v>120</v>
      </c>
      <c r="E120" s="203" t="s">
        <v>433</v>
      </c>
      <c r="F120" s="204" t="s">
        <v>434</v>
      </c>
      <c r="G120" s="205" t="s">
        <v>172</v>
      </c>
      <c r="H120" s="206">
        <v>1</v>
      </c>
      <c r="I120" s="207"/>
      <c r="J120" s="208">
        <f>ROUND(I120*H120,2)</f>
        <v>0</v>
      </c>
      <c r="K120" s="204" t="s">
        <v>131</v>
      </c>
      <c r="L120" s="42"/>
      <c r="M120" s="209" t="s">
        <v>19</v>
      </c>
      <c r="N120" s="210" t="s">
        <v>42</v>
      </c>
      <c r="O120" s="82"/>
      <c r="P120" s="211">
        <f>O120*H120</f>
        <v>0</v>
      </c>
      <c r="Q120" s="211">
        <v>0</v>
      </c>
      <c r="R120" s="211">
        <f>Q120*H120</f>
        <v>0</v>
      </c>
      <c r="S120" s="211">
        <v>0</v>
      </c>
      <c r="T120" s="212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13" t="s">
        <v>125</v>
      </c>
      <c r="AT120" s="213" t="s">
        <v>120</v>
      </c>
      <c r="AU120" s="213" t="s">
        <v>81</v>
      </c>
      <c r="AY120" s="15" t="s">
        <v>117</v>
      </c>
      <c r="BE120" s="214">
        <f>IF(N120="základní",J120,0)</f>
        <v>0</v>
      </c>
      <c r="BF120" s="214">
        <f>IF(N120="snížená",J120,0)</f>
        <v>0</v>
      </c>
      <c r="BG120" s="214">
        <f>IF(N120="zákl. přenesená",J120,0)</f>
        <v>0</v>
      </c>
      <c r="BH120" s="214">
        <f>IF(N120="sníž. přenesená",J120,0)</f>
        <v>0</v>
      </c>
      <c r="BI120" s="214">
        <f>IF(N120="nulová",J120,0)</f>
        <v>0</v>
      </c>
      <c r="BJ120" s="15" t="s">
        <v>79</v>
      </c>
      <c r="BK120" s="214">
        <f>ROUND(I120*H120,2)</f>
        <v>0</v>
      </c>
      <c r="BL120" s="15" t="s">
        <v>125</v>
      </c>
      <c r="BM120" s="213" t="s">
        <v>222</v>
      </c>
    </row>
    <row r="121" spans="1:65" s="2" customFormat="1" ht="16.5" customHeight="1">
      <c r="A121" s="36"/>
      <c r="B121" s="37"/>
      <c r="C121" s="202" t="s">
        <v>223</v>
      </c>
      <c r="D121" s="202" t="s">
        <v>120</v>
      </c>
      <c r="E121" s="203" t="s">
        <v>435</v>
      </c>
      <c r="F121" s="204" t="s">
        <v>436</v>
      </c>
      <c r="G121" s="205" t="s">
        <v>172</v>
      </c>
      <c r="H121" s="206">
        <v>3</v>
      </c>
      <c r="I121" s="207"/>
      <c r="J121" s="208">
        <f>ROUND(I121*H121,2)</f>
        <v>0</v>
      </c>
      <c r="K121" s="204" t="s">
        <v>124</v>
      </c>
      <c r="L121" s="42"/>
      <c r="M121" s="209" t="s">
        <v>19</v>
      </c>
      <c r="N121" s="210" t="s">
        <v>42</v>
      </c>
      <c r="O121" s="82"/>
      <c r="P121" s="211">
        <f>O121*H121</f>
        <v>0</v>
      </c>
      <c r="Q121" s="211">
        <v>0</v>
      </c>
      <c r="R121" s="211">
        <f>Q121*H121</f>
        <v>0</v>
      </c>
      <c r="S121" s="211">
        <v>0</v>
      </c>
      <c r="T121" s="212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13" t="s">
        <v>125</v>
      </c>
      <c r="AT121" s="213" t="s">
        <v>120</v>
      </c>
      <c r="AU121" s="213" t="s">
        <v>81</v>
      </c>
      <c r="AY121" s="15" t="s">
        <v>117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15" t="s">
        <v>79</v>
      </c>
      <c r="BK121" s="214">
        <f>ROUND(I121*H121,2)</f>
        <v>0</v>
      </c>
      <c r="BL121" s="15" t="s">
        <v>125</v>
      </c>
      <c r="BM121" s="213" t="s">
        <v>226</v>
      </c>
    </row>
    <row r="122" spans="1:47" s="2" customFormat="1" ht="12">
      <c r="A122" s="36"/>
      <c r="B122" s="37"/>
      <c r="C122" s="38"/>
      <c r="D122" s="215" t="s">
        <v>126</v>
      </c>
      <c r="E122" s="38"/>
      <c r="F122" s="216" t="s">
        <v>437</v>
      </c>
      <c r="G122" s="38"/>
      <c r="H122" s="38"/>
      <c r="I122" s="217"/>
      <c r="J122" s="38"/>
      <c r="K122" s="38"/>
      <c r="L122" s="42"/>
      <c r="M122" s="218"/>
      <c r="N122" s="219"/>
      <c r="O122" s="82"/>
      <c r="P122" s="82"/>
      <c r="Q122" s="82"/>
      <c r="R122" s="82"/>
      <c r="S122" s="82"/>
      <c r="T122" s="83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126</v>
      </c>
      <c r="AU122" s="15" t="s">
        <v>81</v>
      </c>
    </row>
    <row r="123" spans="1:65" s="2" customFormat="1" ht="16.5" customHeight="1">
      <c r="A123" s="36"/>
      <c r="B123" s="37"/>
      <c r="C123" s="202" t="s">
        <v>182</v>
      </c>
      <c r="D123" s="202" t="s">
        <v>120</v>
      </c>
      <c r="E123" s="203" t="s">
        <v>438</v>
      </c>
      <c r="F123" s="204" t="s">
        <v>439</v>
      </c>
      <c r="G123" s="205" t="s">
        <v>172</v>
      </c>
      <c r="H123" s="206">
        <v>1</v>
      </c>
      <c r="I123" s="207"/>
      <c r="J123" s="208">
        <f>ROUND(I123*H123,2)</f>
        <v>0</v>
      </c>
      <c r="K123" s="204" t="s">
        <v>124</v>
      </c>
      <c r="L123" s="42"/>
      <c r="M123" s="209" t="s">
        <v>19</v>
      </c>
      <c r="N123" s="210" t="s">
        <v>42</v>
      </c>
      <c r="O123" s="82"/>
      <c r="P123" s="211">
        <f>O123*H123</f>
        <v>0</v>
      </c>
      <c r="Q123" s="211">
        <v>0</v>
      </c>
      <c r="R123" s="211">
        <f>Q123*H123</f>
        <v>0</v>
      </c>
      <c r="S123" s="211">
        <v>0</v>
      </c>
      <c r="T123" s="212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13" t="s">
        <v>125</v>
      </c>
      <c r="AT123" s="213" t="s">
        <v>120</v>
      </c>
      <c r="AU123" s="213" t="s">
        <v>81</v>
      </c>
      <c r="AY123" s="15" t="s">
        <v>117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15" t="s">
        <v>79</v>
      </c>
      <c r="BK123" s="214">
        <f>ROUND(I123*H123,2)</f>
        <v>0</v>
      </c>
      <c r="BL123" s="15" t="s">
        <v>125</v>
      </c>
      <c r="BM123" s="213" t="s">
        <v>229</v>
      </c>
    </row>
    <row r="124" spans="1:47" s="2" customFormat="1" ht="12">
      <c r="A124" s="36"/>
      <c r="B124" s="37"/>
      <c r="C124" s="38"/>
      <c r="D124" s="215" t="s">
        <v>126</v>
      </c>
      <c r="E124" s="38"/>
      <c r="F124" s="216" t="s">
        <v>440</v>
      </c>
      <c r="G124" s="38"/>
      <c r="H124" s="38"/>
      <c r="I124" s="217"/>
      <c r="J124" s="38"/>
      <c r="K124" s="38"/>
      <c r="L124" s="42"/>
      <c r="M124" s="218"/>
      <c r="N124" s="219"/>
      <c r="O124" s="82"/>
      <c r="P124" s="82"/>
      <c r="Q124" s="82"/>
      <c r="R124" s="82"/>
      <c r="S124" s="82"/>
      <c r="T124" s="83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126</v>
      </c>
      <c r="AU124" s="15" t="s">
        <v>81</v>
      </c>
    </row>
    <row r="125" spans="1:65" s="2" customFormat="1" ht="16.5" customHeight="1">
      <c r="A125" s="36"/>
      <c r="B125" s="37"/>
      <c r="C125" s="202" t="s">
        <v>230</v>
      </c>
      <c r="D125" s="202" t="s">
        <v>120</v>
      </c>
      <c r="E125" s="203" t="s">
        <v>441</v>
      </c>
      <c r="F125" s="204" t="s">
        <v>442</v>
      </c>
      <c r="G125" s="205" t="s">
        <v>172</v>
      </c>
      <c r="H125" s="206">
        <v>1</v>
      </c>
      <c r="I125" s="207"/>
      <c r="J125" s="208">
        <f>ROUND(I125*H125,2)</f>
        <v>0</v>
      </c>
      <c r="K125" s="204" t="s">
        <v>131</v>
      </c>
      <c r="L125" s="42"/>
      <c r="M125" s="209" t="s">
        <v>19</v>
      </c>
      <c r="N125" s="210" t="s">
        <v>42</v>
      </c>
      <c r="O125" s="82"/>
      <c r="P125" s="211">
        <f>O125*H125</f>
        <v>0</v>
      </c>
      <c r="Q125" s="211">
        <v>0</v>
      </c>
      <c r="R125" s="211">
        <f>Q125*H125</f>
        <v>0</v>
      </c>
      <c r="S125" s="211">
        <v>0</v>
      </c>
      <c r="T125" s="212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13" t="s">
        <v>125</v>
      </c>
      <c r="AT125" s="213" t="s">
        <v>120</v>
      </c>
      <c r="AU125" s="213" t="s">
        <v>81</v>
      </c>
      <c r="AY125" s="15" t="s">
        <v>117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15" t="s">
        <v>79</v>
      </c>
      <c r="BK125" s="214">
        <f>ROUND(I125*H125,2)</f>
        <v>0</v>
      </c>
      <c r="BL125" s="15" t="s">
        <v>125</v>
      </c>
      <c r="BM125" s="213" t="s">
        <v>233</v>
      </c>
    </row>
    <row r="126" spans="1:65" s="2" customFormat="1" ht="16.5" customHeight="1">
      <c r="A126" s="36"/>
      <c r="B126" s="37"/>
      <c r="C126" s="202" t="s">
        <v>185</v>
      </c>
      <c r="D126" s="202" t="s">
        <v>120</v>
      </c>
      <c r="E126" s="203" t="s">
        <v>443</v>
      </c>
      <c r="F126" s="204" t="s">
        <v>444</v>
      </c>
      <c r="G126" s="205" t="s">
        <v>172</v>
      </c>
      <c r="H126" s="206">
        <v>1</v>
      </c>
      <c r="I126" s="207"/>
      <c r="J126" s="208">
        <f>ROUND(I126*H126,2)</f>
        <v>0</v>
      </c>
      <c r="K126" s="204" t="s">
        <v>131</v>
      </c>
      <c r="L126" s="42"/>
      <c r="M126" s="209" t="s">
        <v>19</v>
      </c>
      <c r="N126" s="210" t="s">
        <v>42</v>
      </c>
      <c r="O126" s="82"/>
      <c r="P126" s="211">
        <f>O126*H126</f>
        <v>0</v>
      </c>
      <c r="Q126" s="211">
        <v>0</v>
      </c>
      <c r="R126" s="211">
        <f>Q126*H126</f>
        <v>0</v>
      </c>
      <c r="S126" s="211">
        <v>0</v>
      </c>
      <c r="T126" s="212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13" t="s">
        <v>125</v>
      </c>
      <c r="AT126" s="213" t="s">
        <v>120</v>
      </c>
      <c r="AU126" s="213" t="s">
        <v>81</v>
      </c>
      <c r="AY126" s="15" t="s">
        <v>117</v>
      </c>
      <c r="BE126" s="214">
        <f>IF(N126="základní",J126,0)</f>
        <v>0</v>
      </c>
      <c r="BF126" s="214">
        <f>IF(N126="snížená",J126,0)</f>
        <v>0</v>
      </c>
      <c r="BG126" s="214">
        <f>IF(N126="zákl. přenesená",J126,0)</f>
        <v>0</v>
      </c>
      <c r="BH126" s="214">
        <f>IF(N126="sníž. přenesená",J126,0)</f>
        <v>0</v>
      </c>
      <c r="BI126" s="214">
        <f>IF(N126="nulová",J126,0)</f>
        <v>0</v>
      </c>
      <c r="BJ126" s="15" t="s">
        <v>79</v>
      </c>
      <c r="BK126" s="214">
        <f>ROUND(I126*H126,2)</f>
        <v>0</v>
      </c>
      <c r="BL126" s="15" t="s">
        <v>125</v>
      </c>
      <c r="BM126" s="213" t="s">
        <v>236</v>
      </c>
    </row>
    <row r="127" spans="1:65" s="2" customFormat="1" ht="16.5" customHeight="1">
      <c r="A127" s="36"/>
      <c r="B127" s="37"/>
      <c r="C127" s="202" t="s">
        <v>237</v>
      </c>
      <c r="D127" s="202" t="s">
        <v>120</v>
      </c>
      <c r="E127" s="203" t="s">
        <v>445</v>
      </c>
      <c r="F127" s="204" t="s">
        <v>446</v>
      </c>
      <c r="G127" s="205" t="s">
        <v>172</v>
      </c>
      <c r="H127" s="206">
        <v>2</v>
      </c>
      <c r="I127" s="207"/>
      <c r="J127" s="208">
        <f>ROUND(I127*H127,2)</f>
        <v>0</v>
      </c>
      <c r="K127" s="204" t="s">
        <v>131</v>
      </c>
      <c r="L127" s="42"/>
      <c r="M127" s="209" t="s">
        <v>19</v>
      </c>
      <c r="N127" s="210" t="s">
        <v>42</v>
      </c>
      <c r="O127" s="82"/>
      <c r="P127" s="211">
        <f>O127*H127</f>
        <v>0</v>
      </c>
      <c r="Q127" s="211">
        <v>0</v>
      </c>
      <c r="R127" s="211">
        <f>Q127*H127</f>
        <v>0</v>
      </c>
      <c r="S127" s="211">
        <v>0</v>
      </c>
      <c r="T127" s="212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13" t="s">
        <v>125</v>
      </c>
      <c r="AT127" s="213" t="s">
        <v>120</v>
      </c>
      <c r="AU127" s="213" t="s">
        <v>81</v>
      </c>
      <c r="AY127" s="15" t="s">
        <v>117</v>
      </c>
      <c r="BE127" s="214">
        <f>IF(N127="základní",J127,0)</f>
        <v>0</v>
      </c>
      <c r="BF127" s="214">
        <f>IF(N127="snížená",J127,0)</f>
        <v>0</v>
      </c>
      <c r="BG127" s="214">
        <f>IF(N127="zákl. přenesená",J127,0)</f>
        <v>0</v>
      </c>
      <c r="BH127" s="214">
        <f>IF(N127="sníž. přenesená",J127,0)</f>
        <v>0</v>
      </c>
      <c r="BI127" s="214">
        <f>IF(N127="nulová",J127,0)</f>
        <v>0</v>
      </c>
      <c r="BJ127" s="15" t="s">
        <v>79</v>
      </c>
      <c r="BK127" s="214">
        <f>ROUND(I127*H127,2)</f>
        <v>0</v>
      </c>
      <c r="BL127" s="15" t="s">
        <v>125</v>
      </c>
      <c r="BM127" s="213" t="s">
        <v>240</v>
      </c>
    </row>
    <row r="128" spans="1:65" s="2" customFormat="1" ht="16.5" customHeight="1">
      <c r="A128" s="36"/>
      <c r="B128" s="37"/>
      <c r="C128" s="202" t="s">
        <v>188</v>
      </c>
      <c r="D128" s="202" t="s">
        <v>120</v>
      </c>
      <c r="E128" s="203" t="s">
        <v>447</v>
      </c>
      <c r="F128" s="204" t="s">
        <v>448</v>
      </c>
      <c r="G128" s="205" t="s">
        <v>161</v>
      </c>
      <c r="H128" s="206">
        <v>8</v>
      </c>
      <c r="I128" s="207"/>
      <c r="J128" s="208">
        <f>ROUND(I128*H128,2)</f>
        <v>0</v>
      </c>
      <c r="K128" s="204" t="s">
        <v>131</v>
      </c>
      <c r="L128" s="42"/>
      <c r="M128" s="209" t="s">
        <v>19</v>
      </c>
      <c r="N128" s="210" t="s">
        <v>42</v>
      </c>
      <c r="O128" s="82"/>
      <c r="P128" s="211">
        <f>O128*H128</f>
        <v>0</v>
      </c>
      <c r="Q128" s="211">
        <v>0</v>
      </c>
      <c r="R128" s="211">
        <f>Q128*H128</f>
        <v>0</v>
      </c>
      <c r="S128" s="211">
        <v>0</v>
      </c>
      <c r="T128" s="212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13" t="s">
        <v>125</v>
      </c>
      <c r="AT128" s="213" t="s">
        <v>120</v>
      </c>
      <c r="AU128" s="213" t="s">
        <v>81</v>
      </c>
      <c r="AY128" s="15" t="s">
        <v>117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15" t="s">
        <v>79</v>
      </c>
      <c r="BK128" s="214">
        <f>ROUND(I128*H128,2)</f>
        <v>0</v>
      </c>
      <c r="BL128" s="15" t="s">
        <v>125</v>
      </c>
      <c r="BM128" s="213" t="s">
        <v>243</v>
      </c>
    </row>
    <row r="129" spans="1:65" s="2" customFormat="1" ht="16.5" customHeight="1">
      <c r="A129" s="36"/>
      <c r="B129" s="37"/>
      <c r="C129" s="202" t="s">
        <v>245</v>
      </c>
      <c r="D129" s="202" t="s">
        <v>120</v>
      </c>
      <c r="E129" s="203" t="s">
        <v>449</v>
      </c>
      <c r="F129" s="204" t="s">
        <v>450</v>
      </c>
      <c r="G129" s="205" t="s">
        <v>161</v>
      </c>
      <c r="H129" s="206">
        <v>16</v>
      </c>
      <c r="I129" s="207"/>
      <c r="J129" s="208">
        <f>ROUND(I129*H129,2)</f>
        <v>0</v>
      </c>
      <c r="K129" s="204" t="s">
        <v>131</v>
      </c>
      <c r="L129" s="42"/>
      <c r="M129" s="209" t="s">
        <v>19</v>
      </c>
      <c r="N129" s="210" t="s">
        <v>42</v>
      </c>
      <c r="O129" s="82"/>
      <c r="P129" s="211">
        <f>O129*H129</f>
        <v>0</v>
      </c>
      <c r="Q129" s="211">
        <v>0</v>
      </c>
      <c r="R129" s="211">
        <f>Q129*H129</f>
        <v>0</v>
      </c>
      <c r="S129" s="211">
        <v>0</v>
      </c>
      <c r="T129" s="212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13" t="s">
        <v>125</v>
      </c>
      <c r="AT129" s="213" t="s">
        <v>120</v>
      </c>
      <c r="AU129" s="213" t="s">
        <v>81</v>
      </c>
      <c r="AY129" s="15" t="s">
        <v>117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15" t="s">
        <v>79</v>
      </c>
      <c r="BK129" s="214">
        <f>ROUND(I129*H129,2)</f>
        <v>0</v>
      </c>
      <c r="BL129" s="15" t="s">
        <v>125</v>
      </c>
      <c r="BM129" s="213" t="s">
        <v>248</v>
      </c>
    </row>
    <row r="130" spans="1:65" s="2" customFormat="1" ht="16.5" customHeight="1">
      <c r="A130" s="36"/>
      <c r="B130" s="37"/>
      <c r="C130" s="202" t="s">
        <v>137</v>
      </c>
      <c r="D130" s="202" t="s">
        <v>120</v>
      </c>
      <c r="E130" s="203" t="s">
        <v>451</v>
      </c>
      <c r="F130" s="204" t="s">
        <v>452</v>
      </c>
      <c r="G130" s="205" t="s">
        <v>154</v>
      </c>
      <c r="H130" s="206">
        <v>1</v>
      </c>
      <c r="I130" s="207"/>
      <c r="J130" s="208">
        <f>ROUND(I130*H130,2)</f>
        <v>0</v>
      </c>
      <c r="K130" s="204" t="s">
        <v>131</v>
      </c>
      <c r="L130" s="42"/>
      <c r="M130" s="209" t="s">
        <v>19</v>
      </c>
      <c r="N130" s="210" t="s">
        <v>42</v>
      </c>
      <c r="O130" s="82"/>
      <c r="P130" s="211">
        <f>O130*H130</f>
        <v>0</v>
      </c>
      <c r="Q130" s="211">
        <v>0</v>
      </c>
      <c r="R130" s="211">
        <f>Q130*H130</f>
        <v>0</v>
      </c>
      <c r="S130" s="211">
        <v>0</v>
      </c>
      <c r="T130" s="212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13" t="s">
        <v>125</v>
      </c>
      <c r="AT130" s="213" t="s">
        <v>120</v>
      </c>
      <c r="AU130" s="213" t="s">
        <v>81</v>
      </c>
      <c r="AY130" s="15" t="s">
        <v>117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15" t="s">
        <v>79</v>
      </c>
      <c r="BK130" s="214">
        <f>ROUND(I130*H130,2)</f>
        <v>0</v>
      </c>
      <c r="BL130" s="15" t="s">
        <v>125</v>
      </c>
      <c r="BM130" s="213" t="s">
        <v>251</v>
      </c>
    </row>
    <row r="131" spans="1:65" s="2" customFormat="1" ht="24.15" customHeight="1">
      <c r="A131" s="36"/>
      <c r="B131" s="37"/>
      <c r="C131" s="202" t="s">
        <v>252</v>
      </c>
      <c r="D131" s="202" t="s">
        <v>120</v>
      </c>
      <c r="E131" s="203" t="s">
        <v>453</v>
      </c>
      <c r="F131" s="204" t="s">
        <v>454</v>
      </c>
      <c r="G131" s="205" t="s">
        <v>130</v>
      </c>
      <c r="H131" s="206">
        <v>0.122</v>
      </c>
      <c r="I131" s="207"/>
      <c r="J131" s="208">
        <f>ROUND(I131*H131,2)</f>
        <v>0</v>
      </c>
      <c r="K131" s="204" t="s">
        <v>131</v>
      </c>
      <c r="L131" s="42"/>
      <c r="M131" s="209" t="s">
        <v>19</v>
      </c>
      <c r="N131" s="210" t="s">
        <v>42</v>
      </c>
      <c r="O131" s="82"/>
      <c r="P131" s="211">
        <f>O131*H131</f>
        <v>0</v>
      </c>
      <c r="Q131" s="211">
        <v>0</v>
      </c>
      <c r="R131" s="211">
        <f>Q131*H131</f>
        <v>0</v>
      </c>
      <c r="S131" s="211">
        <v>0</v>
      </c>
      <c r="T131" s="212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13" t="s">
        <v>125</v>
      </c>
      <c r="AT131" s="213" t="s">
        <v>120</v>
      </c>
      <c r="AU131" s="213" t="s">
        <v>81</v>
      </c>
      <c r="AY131" s="15" t="s">
        <v>117</v>
      </c>
      <c r="BE131" s="214">
        <f>IF(N131="základní",J131,0)</f>
        <v>0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15" t="s">
        <v>79</v>
      </c>
      <c r="BK131" s="214">
        <f>ROUND(I131*H131,2)</f>
        <v>0</v>
      </c>
      <c r="BL131" s="15" t="s">
        <v>125</v>
      </c>
      <c r="BM131" s="213" t="s">
        <v>255</v>
      </c>
    </row>
    <row r="132" spans="1:63" s="12" customFormat="1" ht="22.8" customHeight="1">
      <c r="A132" s="12"/>
      <c r="B132" s="186"/>
      <c r="C132" s="187"/>
      <c r="D132" s="188" t="s">
        <v>70</v>
      </c>
      <c r="E132" s="200" t="s">
        <v>359</v>
      </c>
      <c r="F132" s="200" t="s">
        <v>360</v>
      </c>
      <c r="G132" s="187"/>
      <c r="H132" s="187"/>
      <c r="I132" s="190"/>
      <c r="J132" s="201">
        <f>BK132</f>
        <v>0</v>
      </c>
      <c r="K132" s="187"/>
      <c r="L132" s="192"/>
      <c r="M132" s="193"/>
      <c r="N132" s="194"/>
      <c r="O132" s="194"/>
      <c r="P132" s="195">
        <f>SUM(P133:P136)</f>
        <v>0</v>
      </c>
      <c r="Q132" s="194"/>
      <c r="R132" s="195">
        <f>SUM(R133:R136)</f>
        <v>0</v>
      </c>
      <c r="S132" s="194"/>
      <c r="T132" s="196">
        <f>SUM(T133:T136)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97" t="s">
        <v>81</v>
      </c>
      <c r="AT132" s="198" t="s">
        <v>70</v>
      </c>
      <c r="AU132" s="198" t="s">
        <v>79</v>
      </c>
      <c r="AY132" s="197" t="s">
        <v>117</v>
      </c>
      <c r="BK132" s="199">
        <f>SUM(BK133:BK136)</f>
        <v>0</v>
      </c>
    </row>
    <row r="133" spans="1:65" s="2" customFormat="1" ht="16.5" customHeight="1">
      <c r="A133" s="36"/>
      <c r="B133" s="37"/>
      <c r="C133" s="202" t="s">
        <v>196</v>
      </c>
      <c r="D133" s="202" t="s">
        <v>120</v>
      </c>
      <c r="E133" s="203" t="s">
        <v>455</v>
      </c>
      <c r="F133" s="204" t="s">
        <v>456</v>
      </c>
      <c r="G133" s="205" t="s">
        <v>123</v>
      </c>
      <c r="H133" s="206">
        <v>12</v>
      </c>
      <c r="I133" s="207"/>
      <c r="J133" s="208">
        <f>ROUND(I133*H133,2)</f>
        <v>0</v>
      </c>
      <c r="K133" s="204" t="s">
        <v>124</v>
      </c>
      <c r="L133" s="42"/>
      <c r="M133" s="209" t="s">
        <v>19</v>
      </c>
      <c r="N133" s="210" t="s">
        <v>42</v>
      </c>
      <c r="O133" s="82"/>
      <c r="P133" s="211">
        <f>O133*H133</f>
        <v>0</v>
      </c>
      <c r="Q133" s="211">
        <v>0</v>
      </c>
      <c r="R133" s="211">
        <f>Q133*H133</f>
        <v>0</v>
      </c>
      <c r="S133" s="211">
        <v>0</v>
      </c>
      <c r="T133" s="212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13" t="s">
        <v>125</v>
      </c>
      <c r="AT133" s="213" t="s">
        <v>120</v>
      </c>
      <c r="AU133" s="213" t="s">
        <v>81</v>
      </c>
      <c r="AY133" s="15" t="s">
        <v>117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15" t="s">
        <v>79</v>
      </c>
      <c r="BK133" s="214">
        <f>ROUND(I133*H133,2)</f>
        <v>0</v>
      </c>
      <c r="BL133" s="15" t="s">
        <v>125</v>
      </c>
      <c r="BM133" s="213" t="s">
        <v>261</v>
      </c>
    </row>
    <row r="134" spans="1:47" s="2" customFormat="1" ht="12">
      <c r="A134" s="36"/>
      <c r="B134" s="37"/>
      <c r="C134" s="38"/>
      <c r="D134" s="215" t="s">
        <v>126</v>
      </c>
      <c r="E134" s="38"/>
      <c r="F134" s="216" t="s">
        <v>457</v>
      </c>
      <c r="G134" s="38"/>
      <c r="H134" s="38"/>
      <c r="I134" s="217"/>
      <c r="J134" s="38"/>
      <c r="K134" s="38"/>
      <c r="L134" s="42"/>
      <c r="M134" s="218"/>
      <c r="N134" s="219"/>
      <c r="O134" s="82"/>
      <c r="P134" s="82"/>
      <c r="Q134" s="82"/>
      <c r="R134" s="82"/>
      <c r="S134" s="82"/>
      <c r="T134" s="83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126</v>
      </c>
      <c r="AU134" s="15" t="s">
        <v>81</v>
      </c>
    </row>
    <row r="135" spans="1:65" s="2" customFormat="1" ht="16.5" customHeight="1">
      <c r="A135" s="36"/>
      <c r="B135" s="37"/>
      <c r="C135" s="202" t="s">
        <v>263</v>
      </c>
      <c r="D135" s="202" t="s">
        <v>120</v>
      </c>
      <c r="E135" s="203" t="s">
        <v>458</v>
      </c>
      <c r="F135" s="204" t="s">
        <v>459</v>
      </c>
      <c r="G135" s="205" t="s">
        <v>123</v>
      </c>
      <c r="H135" s="206">
        <v>12</v>
      </c>
      <c r="I135" s="207"/>
      <c r="J135" s="208">
        <f>ROUND(I135*H135,2)</f>
        <v>0</v>
      </c>
      <c r="K135" s="204" t="s">
        <v>124</v>
      </c>
      <c r="L135" s="42"/>
      <c r="M135" s="209" t="s">
        <v>19</v>
      </c>
      <c r="N135" s="210" t="s">
        <v>42</v>
      </c>
      <c r="O135" s="82"/>
      <c r="P135" s="211">
        <f>O135*H135</f>
        <v>0</v>
      </c>
      <c r="Q135" s="211">
        <v>0</v>
      </c>
      <c r="R135" s="211">
        <f>Q135*H135</f>
        <v>0</v>
      </c>
      <c r="S135" s="211">
        <v>0</v>
      </c>
      <c r="T135" s="21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13" t="s">
        <v>125</v>
      </c>
      <c r="AT135" s="213" t="s">
        <v>120</v>
      </c>
      <c r="AU135" s="213" t="s">
        <v>81</v>
      </c>
      <c r="AY135" s="15" t="s">
        <v>117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15" t="s">
        <v>79</v>
      </c>
      <c r="BK135" s="214">
        <f>ROUND(I135*H135,2)</f>
        <v>0</v>
      </c>
      <c r="BL135" s="15" t="s">
        <v>125</v>
      </c>
      <c r="BM135" s="213" t="s">
        <v>266</v>
      </c>
    </row>
    <row r="136" spans="1:47" s="2" customFormat="1" ht="12">
      <c r="A136" s="36"/>
      <c r="B136" s="37"/>
      <c r="C136" s="38"/>
      <c r="D136" s="215" t="s">
        <v>126</v>
      </c>
      <c r="E136" s="38"/>
      <c r="F136" s="216" t="s">
        <v>460</v>
      </c>
      <c r="G136" s="38"/>
      <c r="H136" s="38"/>
      <c r="I136" s="217"/>
      <c r="J136" s="38"/>
      <c r="K136" s="38"/>
      <c r="L136" s="42"/>
      <c r="M136" s="218"/>
      <c r="N136" s="219"/>
      <c r="O136" s="82"/>
      <c r="P136" s="82"/>
      <c r="Q136" s="82"/>
      <c r="R136" s="82"/>
      <c r="S136" s="82"/>
      <c r="T136" s="83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5" t="s">
        <v>126</v>
      </c>
      <c r="AU136" s="15" t="s">
        <v>81</v>
      </c>
    </row>
    <row r="137" spans="1:63" s="12" customFormat="1" ht="22.8" customHeight="1">
      <c r="A137" s="12"/>
      <c r="B137" s="186"/>
      <c r="C137" s="187"/>
      <c r="D137" s="188" t="s">
        <v>70</v>
      </c>
      <c r="E137" s="200" t="s">
        <v>366</v>
      </c>
      <c r="F137" s="200" t="s">
        <v>367</v>
      </c>
      <c r="G137" s="187"/>
      <c r="H137" s="187"/>
      <c r="I137" s="190"/>
      <c r="J137" s="201">
        <f>BK137</f>
        <v>0</v>
      </c>
      <c r="K137" s="187"/>
      <c r="L137" s="192"/>
      <c r="M137" s="193"/>
      <c r="N137" s="194"/>
      <c r="O137" s="194"/>
      <c r="P137" s="195">
        <f>P138</f>
        <v>0</v>
      </c>
      <c r="Q137" s="194"/>
      <c r="R137" s="195">
        <f>R138</f>
        <v>0</v>
      </c>
      <c r="S137" s="194"/>
      <c r="T137" s="196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97" t="s">
        <v>79</v>
      </c>
      <c r="AT137" s="198" t="s">
        <v>70</v>
      </c>
      <c r="AU137" s="198" t="s">
        <v>79</v>
      </c>
      <c r="AY137" s="197" t="s">
        <v>117</v>
      </c>
      <c r="BK137" s="199">
        <f>BK138</f>
        <v>0</v>
      </c>
    </row>
    <row r="138" spans="1:65" s="2" customFormat="1" ht="16.5" customHeight="1">
      <c r="A138" s="36"/>
      <c r="B138" s="37"/>
      <c r="C138" s="202" t="s">
        <v>199</v>
      </c>
      <c r="D138" s="202" t="s">
        <v>120</v>
      </c>
      <c r="E138" s="203" t="s">
        <v>461</v>
      </c>
      <c r="F138" s="204" t="s">
        <v>370</v>
      </c>
      <c r="G138" s="205" t="s">
        <v>172</v>
      </c>
      <c r="H138" s="206">
        <v>1</v>
      </c>
      <c r="I138" s="207"/>
      <c r="J138" s="208">
        <f>ROUND(I138*H138,2)</f>
        <v>0</v>
      </c>
      <c r="K138" s="204" t="s">
        <v>131</v>
      </c>
      <c r="L138" s="42"/>
      <c r="M138" s="232" t="s">
        <v>19</v>
      </c>
      <c r="N138" s="233" t="s">
        <v>42</v>
      </c>
      <c r="O138" s="234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13" t="s">
        <v>132</v>
      </c>
      <c r="AT138" s="213" t="s">
        <v>120</v>
      </c>
      <c r="AU138" s="213" t="s">
        <v>81</v>
      </c>
      <c r="AY138" s="15" t="s">
        <v>117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15" t="s">
        <v>79</v>
      </c>
      <c r="BK138" s="214">
        <f>ROUND(I138*H138,2)</f>
        <v>0</v>
      </c>
      <c r="BL138" s="15" t="s">
        <v>132</v>
      </c>
      <c r="BM138" s="213" t="s">
        <v>269</v>
      </c>
    </row>
    <row r="139" spans="1:31" s="2" customFormat="1" ht="6.95" customHeight="1">
      <c r="A139" s="36"/>
      <c r="B139" s="57"/>
      <c r="C139" s="58"/>
      <c r="D139" s="58"/>
      <c r="E139" s="58"/>
      <c r="F139" s="58"/>
      <c r="G139" s="58"/>
      <c r="H139" s="58"/>
      <c r="I139" s="58"/>
      <c r="J139" s="58"/>
      <c r="K139" s="58"/>
      <c r="L139" s="42"/>
      <c r="M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</row>
  </sheetData>
  <sheetProtection password="CC35" sheet="1" objects="1" scenarios="1" formatColumns="0" formatRows="0" autoFilter="0"/>
  <autoFilter ref="C83:K138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3_02/721174042"/>
    <hyperlink ref="F90" r:id="rId2" display="https://podminky.urs.cz/item/CS_URS_2023_02/721290111"/>
    <hyperlink ref="F94" r:id="rId3" display="https://podminky.urs.cz/item/CS_URS_2023_01/721229111"/>
    <hyperlink ref="F96" r:id="rId4" display="https://podminky.urs.cz/item/CS_URS_2023_02/998721101"/>
    <hyperlink ref="F100" r:id="rId5" display="https://podminky.urs.cz/item/CS_URS_2023_02/722220862"/>
    <hyperlink ref="F102" r:id="rId6" display="https://podminky.urs.cz/item/CS_URS_2023_02/723150803"/>
    <hyperlink ref="F106" r:id="rId7" display="https://podminky.urs.cz/item/CS_URS_2023_02/723150305"/>
    <hyperlink ref="F108" r:id="rId8" display="https://podminky.urs.cz/item/CS_URS_2023_02/723150306"/>
    <hyperlink ref="F115" r:id="rId9" display="https://podminky.urs.cz/item/CS_URS_2023_01/723231165"/>
    <hyperlink ref="F122" r:id="rId10" display="https://podminky.urs.cz/item/CS_URS_2023_02/723239101"/>
    <hyperlink ref="F124" r:id="rId11" display="https://podminky.urs.cz/item/CS_URS_2023_02/723239104"/>
    <hyperlink ref="F134" r:id="rId12" display="https://podminky.urs.cz/item/CS_URS_2023_02/783614551"/>
    <hyperlink ref="F136" r:id="rId13" display="https://podminky.urs.cz/item/CS_URS_2023_02/7836176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87</v>
      </c>
    </row>
    <row r="3" spans="2:46" s="1" customFormat="1" ht="6.9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8"/>
      <c r="AT3" s="15" t="s">
        <v>81</v>
      </c>
    </row>
    <row r="4" spans="2:46" s="1" customFormat="1" ht="24.95" customHeight="1">
      <c r="B4" s="18"/>
      <c r="D4" s="128" t="s">
        <v>88</v>
      </c>
      <c r="L4" s="18"/>
      <c r="M4" s="12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0" t="s">
        <v>16</v>
      </c>
      <c r="L6" s="18"/>
    </row>
    <row r="7" spans="2:12" s="1" customFormat="1" ht="26.25" customHeight="1">
      <c r="B7" s="18"/>
      <c r="E7" s="131" t="str">
        <f>'Rekapitulace stavby'!K6</f>
        <v>19.10.2023-AKTUALNI-_VÝMĚNA_PLYNOVÉHO_KOTLE_PRO_FF_UP_V_OLOMOUCI_OBJEKT_KŘIŽKOVSKÉHO_14,_OLOMOUC</v>
      </c>
      <c r="F7" s="130"/>
      <c r="G7" s="130"/>
      <c r="H7" s="130"/>
      <c r="L7" s="18"/>
    </row>
    <row r="8" spans="1:31" s="2" customFormat="1" ht="12" customHeight="1">
      <c r="A8" s="36"/>
      <c r="B8" s="42"/>
      <c r="C8" s="36"/>
      <c r="D8" s="130" t="s">
        <v>89</v>
      </c>
      <c r="E8" s="36"/>
      <c r="F8" s="36"/>
      <c r="G8" s="36"/>
      <c r="H8" s="36"/>
      <c r="I8" s="36"/>
      <c r="J8" s="36"/>
      <c r="K8" s="36"/>
      <c r="L8" s="13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33" t="s">
        <v>462</v>
      </c>
      <c r="F9" s="36"/>
      <c r="G9" s="36"/>
      <c r="H9" s="36"/>
      <c r="I9" s="36"/>
      <c r="J9" s="36"/>
      <c r="K9" s="36"/>
      <c r="L9" s="13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13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0" t="s">
        <v>18</v>
      </c>
      <c r="E11" s="36"/>
      <c r="F11" s="134" t="s">
        <v>19</v>
      </c>
      <c r="G11" s="36"/>
      <c r="H11" s="36"/>
      <c r="I11" s="130" t="s">
        <v>20</v>
      </c>
      <c r="J11" s="134" t="s">
        <v>19</v>
      </c>
      <c r="K11" s="36"/>
      <c r="L11" s="13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0" t="s">
        <v>21</v>
      </c>
      <c r="E12" s="36"/>
      <c r="F12" s="134" t="s">
        <v>27</v>
      </c>
      <c r="G12" s="36"/>
      <c r="H12" s="36"/>
      <c r="I12" s="130" t="s">
        <v>23</v>
      </c>
      <c r="J12" s="135" t="str">
        <f>'Rekapitulace stavby'!AN8</f>
        <v>19. 10. 2023</v>
      </c>
      <c r="K12" s="36"/>
      <c r="L12" s="13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13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0" t="s">
        <v>25</v>
      </c>
      <c r="E14" s="36"/>
      <c r="F14" s="36"/>
      <c r="G14" s="36"/>
      <c r="H14" s="36"/>
      <c r="I14" s="130" t="s">
        <v>26</v>
      </c>
      <c r="J14" s="134" t="str">
        <f>IF('Rekapitulace stavby'!AN10="","",'Rekapitulace stavby'!AN10)</f>
        <v/>
      </c>
      <c r="K14" s="36"/>
      <c r="L14" s="13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4" t="str">
        <f>IF('Rekapitulace stavby'!E11="","",'Rekapitulace stavby'!E11)</f>
        <v xml:space="preserve"> </v>
      </c>
      <c r="F15" s="36"/>
      <c r="G15" s="36"/>
      <c r="H15" s="36"/>
      <c r="I15" s="130" t="s">
        <v>28</v>
      </c>
      <c r="J15" s="134" t="str">
        <f>IF('Rekapitulace stavby'!AN11="","",'Rekapitulace stavby'!AN11)</f>
        <v/>
      </c>
      <c r="K15" s="36"/>
      <c r="L15" s="13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13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0" t="s">
        <v>29</v>
      </c>
      <c r="E17" s="36"/>
      <c r="F17" s="36"/>
      <c r="G17" s="36"/>
      <c r="H17" s="36"/>
      <c r="I17" s="130" t="s">
        <v>26</v>
      </c>
      <c r="J17" s="31" t="str">
        <f>'Rekapitulace stavby'!AN13</f>
        <v>Vyplň údaj</v>
      </c>
      <c r="K17" s="36"/>
      <c r="L17" s="13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4"/>
      <c r="G18" s="134"/>
      <c r="H18" s="134"/>
      <c r="I18" s="130" t="s">
        <v>28</v>
      </c>
      <c r="J18" s="31" t="str">
        <f>'Rekapitulace stavby'!AN14</f>
        <v>Vyplň údaj</v>
      </c>
      <c r="K18" s="36"/>
      <c r="L18" s="13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13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0" t="s">
        <v>31</v>
      </c>
      <c r="E20" s="36"/>
      <c r="F20" s="36"/>
      <c r="G20" s="36"/>
      <c r="H20" s="36"/>
      <c r="I20" s="130" t="s">
        <v>26</v>
      </c>
      <c r="J20" s="134" t="str">
        <f>IF('Rekapitulace stavby'!AN16="","",'Rekapitulace stavby'!AN16)</f>
        <v/>
      </c>
      <c r="K20" s="36"/>
      <c r="L20" s="13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4" t="str">
        <f>IF('Rekapitulace stavby'!E17="","",'Rekapitulace stavby'!E17)</f>
        <v>Ing. Petr Machalec</v>
      </c>
      <c r="F21" s="36"/>
      <c r="G21" s="36"/>
      <c r="H21" s="36"/>
      <c r="I21" s="130" t="s">
        <v>28</v>
      </c>
      <c r="J21" s="134" t="str">
        <f>IF('Rekapitulace stavby'!AN17="","",'Rekapitulace stavby'!AN17)</f>
        <v/>
      </c>
      <c r="K21" s="36"/>
      <c r="L21" s="13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13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0" t="s">
        <v>34</v>
      </c>
      <c r="E23" s="36"/>
      <c r="F23" s="36"/>
      <c r="G23" s="36"/>
      <c r="H23" s="36"/>
      <c r="I23" s="130" t="s">
        <v>26</v>
      </c>
      <c r="J23" s="134" t="str">
        <f>IF('Rekapitulace stavby'!AN19="","",'Rekapitulace stavby'!AN19)</f>
        <v/>
      </c>
      <c r="K23" s="36"/>
      <c r="L23" s="13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4" t="str">
        <f>IF('Rekapitulace stavby'!E20="","",'Rekapitulace stavby'!E20)</f>
        <v>Ing. Petr Machalec</v>
      </c>
      <c r="F24" s="36"/>
      <c r="G24" s="36"/>
      <c r="H24" s="36"/>
      <c r="I24" s="130" t="s">
        <v>28</v>
      </c>
      <c r="J24" s="134" t="str">
        <f>IF('Rekapitulace stavby'!AN20="","",'Rekapitulace stavby'!AN20)</f>
        <v/>
      </c>
      <c r="K24" s="36"/>
      <c r="L24" s="13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13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0" t="s">
        <v>35</v>
      </c>
      <c r="E26" s="36"/>
      <c r="F26" s="36"/>
      <c r="G26" s="36"/>
      <c r="H26" s="36"/>
      <c r="I26" s="36"/>
      <c r="J26" s="36"/>
      <c r="K26" s="36"/>
      <c r="L26" s="13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6"/>
      <c r="B27" s="137"/>
      <c r="C27" s="136"/>
      <c r="D27" s="136"/>
      <c r="E27" s="138" t="s">
        <v>19</v>
      </c>
      <c r="F27" s="138"/>
      <c r="G27" s="138"/>
      <c r="H27" s="138"/>
      <c r="I27" s="136"/>
      <c r="J27" s="136"/>
      <c r="K27" s="136"/>
      <c r="L27" s="13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13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0"/>
      <c r="E29" s="140"/>
      <c r="F29" s="140"/>
      <c r="G29" s="140"/>
      <c r="H29" s="140"/>
      <c r="I29" s="140"/>
      <c r="J29" s="140"/>
      <c r="K29" s="140"/>
      <c r="L29" s="13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1" t="s">
        <v>37</v>
      </c>
      <c r="E30" s="36"/>
      <c r="F30" s="36"/>
      <c r="G30" s="36"/>
      <c r="H30" s="36"/>
      <c r="I30" s="36"/>
      <c r="J30" s="142">
        <f>ROUND(J82,2)</f>
        <v>0</v>
      </c>
      <c r="K30" s="36"/>
      <c r="L30" s="13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0"/>
      <c r="E31" s="140"/>
      <c r="F31" s="140"/>
      <c r="G31" s="140"/>
      <c r="H31" s="140"/>
      <c r="I31" s="140"/>
      <c r="J31" s="140"/>
      <c r="K31" s="140"/>
      <c r="L31" s="13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43" t="s">
        <v>39</v>
      </c>
      <c r="G32" s="36"/>
      <c r="H32" s="36"/>
      <c r="I32" s="143" t="s">
        <v>38</v>
      </c>
      <c r="J32" s="143" t="s">
        <v>40</v>
      </c>
      <c r="K32" s="36"/>
      <c r="L32" s="13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44" t="s">
        <v>41</v>
      </c>
      <c r="E33" s="130" t="s">
        <v>42</v>
      </c>
      <c r="F33" s="145">
        <f>ROUND((SUM(BE82:BE87)),2)</f>
        <v>0</v>
      </c>
      <c r="G33" s="36"/>
      <c r="H33" s="36"/>
      <c r="I33" s="146">
        <v>0.21</v>
      </c>
      <c r="J33" s="145">
        <f>ROUND(((SUM(BE82:BE87))*I33),2)</f>
        <v>0</v>
      </c>
      <c r="K33" s="36"/>
      <c r="L33" s="13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0" t="s">
        <v>43</v>
      </c>
      <c r="F34" s="145">
        <f>ROUND((SUM(BF82:BF87)),2)</f>
        <v>0</v>
      </c>
      <c r="G34" s="36"/>
      <c r="H34" s="36"/>
      <c r="I34" s="146">
        <v>0.15</v>
      </c>
      <c r="J34" s="145">
        <f>ROUND(((SUM(BF82:BF87))*I34),2)</f>
        <v>0</v>
      </c>
      <c r="K34" s="36"/>
      <c r="L34" s="13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0" t="s">
        <v>44</v>
      </c>
      <c r="F35" s="145">
        <f>ROUND((SUM(BG82:BG87)),2)</f>
        <v>0</v>
      </c>
      <c r="G35" s="36"/>
      <c r="H35" s="36"/>
      <c r="I35" s="146">
        <v>0.21</v>
      </c>
      <c r="J35" s="145">
        <f>0</f>
        <v>0</v>
      </c>
      <c r="K35" s="36"/>
      <c r="L35" s="13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0" t="s">
        <v>45</v>
      </c>
      <c r="F36" s="145">
        <f>ROUND((SUM(BH82:BH87)),2)</f>
        <v>0</v>
      </c>
      <c r="G36" s="36"/>
      <c r="H36" s="36"/>
      <c r="I36" s="146">
        <v>0.15</v>
      </c>
      <c r="J36" s="145">
        <f>0</f>
        <v>0</v>
      </c>
      <c r="K36" s="36"/>
      <c r="L36" s="13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0" t="s">
        <v>46</v>
      </c>
      <c r="F37" s="145">
        <f>ROUND((SUM(BI82:BI87)),2)</f>
        <v>0</v>
      </c>
      <c r="G37" s="36"/>
      <c r="H37" s="36"/>
      <c r="I37" s="146">
        <v>0</v>
      </c>
      <c r="J37" s="145">
        <f>0</f>
        <v>0</v>
      </c>
      <c r="K37" s="36"/>
      <c r="L37" s="13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13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47"/>
      <c r="D39" s="148" t="s">
        <v>47</v>
      </c>
      <c r="E39" s="149"/>
      <c r="F39" s="149"/>
      <c r="G39" s="150" t="s">
        <v>48</v>
      </c>
      <c r="H39" s="151" t="s">
        <v>49</v>
      </c>
      <c r="I39" s="149"/>
      <c r="J39" s="152">
        <f>SUM(J30:J37)</f>
        <v>0</v>
      </c>
      <c r="K39" s="153"/>
      <c r="L39" s="13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3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3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1" t="s">
        <v>91</v>
      </c>
      <c r="D45" s="38"/>
      <c r="E45" s="38"/>
      <c r="F45" s="38"/>
      <c r="G45" s="38"/>
      <c r="H45" s="38"/>
      <c r="I45" s="38"/>
      <c r="J45" s="38"/>
      <c r="K45" s="38"/>
      <c r="L45" s="13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3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3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6.25" customHeight="1">
      <c r="A48" s="36"/>
      <c r="B48" s="37"/>
      <c r="C48" s="38"/>
      <c r="D48" s="38"/>
      <c r="E48" s="158" t="str">
        <f>E7</f>
        <v>19.10.2023-AKTUALNI-_VÝMĚNA_PLYNOVÉHO_KOTLE_PRO_FF_UP_V_OLOMOUCI_OBJEKT_KŘIŽKOVSKÉHO_14,_OLOMOUC</v>
      </c>
      <c r="F48" s="30"/>
      <c r="G48" s="30"/>
      <c r="H48" s="30"/>
      <c r="I48" s="38"/>
      <c r="J48" s="38"/>
      <c r="K48" s="38"/>
      <c r="L48" s="13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89</v>
      </c>
      <c r="D49" s="38"/>
      <c r="E49" s="38"/>
      <c r="F49" s="38"/>
      <c r="G49" s="38"/>
      <c r="H49" s="38"/>
      <c r="I49" s="38"/>
      <c r="J49" s="38"/>
      <c r="K49" s="38"/>
      <c r="L49" s="13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67" t="str">
        <f>E9</f>
        <v>03 - MaR</v>
      </c>
      <c r="F50" s="38"/>
      <c r="G50" s="38"/>
      <c r="H50" s="38"/>
      <c r="I50" s="38"/>
      <c r="J50" s="38"/>
      <c r="K50" s="38"/>
      <c r="L50" s="13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3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21</v>
      </c>
      <c r="D52" s="38"/>
      <c r="E52" s="38"/>
      <c r="F52" s="25" t="str">
        <f>F12</f>
        <v xml:space="preserve"> </v>
      </c>
      <c r="G52" s="38"/>
      <c r="H52" s="38"/>
      <c r="I52" s="30" t="s">
        <v>23</v>
      </c>
      <c r="J52" s="70" t="str">
        <f>IF(J12="","",J12)</f>
        <v>19. 10. 2023</v>
      </c>
      <c r="K52" s="38"/>
      <c r="L52" s="13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3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0" t="s">
        <v>25</v>
      </c>
      <c r="D54" s="38"/>
      <c r="E54" s="38"/>
      <c r="F54" s="25" t="str">
        <f>E15</f>
        <v xml:space="preserve"> </v>
      </c>
      <c r="G54" s="38"/>
      <c r="H54" s="38"/>
      <c r="I54" s="30" t="s">
        <v>31</v>
      </c>
      <c r="J54" s="34" t="str">
        <f>E21</f>
        <v>Ing. Petr Machalec</v>
      </c>
      <c r="K54" s="38"/>
      <c r="L54" s="13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0" t="s">
        <v>29</v>
      </c>
      <c r="D55" s="38"/>
      <c r="E55" s="38"/>
      <c r="F55" s="25" t="str">
        <f>IF(E18="","",E18)</f>
        <v>Vyplň údaj</v>
      </c>
      <c r="G55" s="38"/>
      <c r="H55" s="38"/>
      <c r="I55" s="30" t="s">
        <v>34</v>
      </c>
      <c r="J55" s="34" t="str">
        <f>E24</f>
        <v>Ing. Petr Machalec</v>
      </c>
      <c r="K55" s="38"/>
      <c r="L55" s="13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3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59" t="s">
        <v>92</v>
      </c>
      <c r="D57" s="160"/>
      <c r="E57" s="160"/>
      <c r="F57" s="160"/>
      <c r="G57" s="160"/>
      <c r="H57" s="160"/>
      <c r="I57" s="160"/>
      <c r="J57" s="161" t="s">
        <v>93</v>
      </c>
      <c r="K57" s="160"/>
      <c r="L57" s="13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3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62" t="s">
        <v>69</v>
      </c>
      <c r="D59" s="38"/>
      <c r="E59" s="38"/>
      <c r="F59" s="38"/>
      <c r="G59" s="38"/>
      <c r="H59" s="38"/>
      <c r="I59" s="38"/>
      <c r="J59" s="100">
        <f>J82</f>
        <v>0</v>
      </c>
      <c r="K59" s="38"/>
      <c r="L59" s="13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94</v>
      </c>
    </row>
    <row r="60" spans="1:31" s="9" customFormat="1" ht="24.95" customHeight="1">
      <c r="A60" s="9"/>
      <c r="B60" s="163"/>
      <c r="C60" s="164"/>
      <c r="D60" s="165" t="s">
        <v>95</v>
      </c>
      <c r="E60" s="166"/>
      <c r="F60" s="166"/>
      <c r="G60" s="166"/>
      <c r="H60" s="166"/>
      <c r="I60" s="166"/>
      <c r="J60" s="167">
        <f>J83</f>
        <v>0</v>
      </c>
      <c r="K60" s="164"/>
      <c r="L60" s="16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9"/>
      <c r="C61" s="170"/>
      <c r="D61" s="171" t="s">
        <v>463</v>
      </c>
      <c r="E61" s="172"/>
      <c r="F61" s="172"/>
      <c r="G61" s="172"/>
      <c r="H61" s="172"/>
      <c r="I61" s="172"/>
      <c r="J61" s="173">
        <f>J84</f>
        <v>0</v>
      </c>
      <c r="K61" s="170"/>
      <c r="L61" s="17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9"/>
      <c r="C62" s="170"/>
      <c r="D62" s="171" t="s">
        <v>101</v>
      </c>
      <c r="E62" s="172"/>
      <c r="F62" s="172"/>
      <c r="G62" s="172"/>
      <c r="H62" s="172"/>
      <c r="I62" s="172"/>
      <c r="J62" s="173">
        <f>J86</f>
        <v>0</v>
      </c>
      <c r="K62" s="170"/>
      <c r="L62" s="17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6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132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6.95" customHeight="1">
      <c r="A64" s="36"/>
      <c r="B64" s="57"/>
      <c r="C64" s="58"/>
      <c r="D64" s="58"/>
      <c r="E64" s="58"/>
      <c r="F64" s="58"/>
      <c r="G64" s="58"/>
      <c r="H64" s="58"/>
      <c r="I64" s="58"/>
      <c r="J64" s="58"/>
      <c r="K64" s="58"/>
      <c r="L64" s="132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8" spans="1:31" s="2" customFormat="1" ht="6.95" customHeight="1">
      <c r="A68" s="36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32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24.95" customHeight="1">
      <c r="A69" s="36"/>
      <c r="B69" s="37"/>
      <c r="C69" s="21" t="s">
        <v>102</v>
      </c>
      <c r="D69" s="38"/>
      <c r="E69" s="38"/>
      <c r="F69" s="38"/>
      <c r="G69" s="38"/>
      <c r="H69" s="38"/>
      <c r="I69" s="38"/>
      <c r="J69" s="38"/>
      <c r="K69" s="38"/>
      <c r="L69" s="132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32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0" t="s">
        <v>16</v>
      </c>
      <c r="D71" s="38"/>
      <c r="E71" s="38"/>
      <c r="F71" s="38"/>
      <c r="G71" s="38"/>
      <c r="H71" s="38"/>
      <c r="I71" s="38"/>
      <c r="J71" s="38"/>
      <c r="K71" s="38"/>
      <c r="L71" s="132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6.25" customHeight="1">
      <c r="A72" s="36"/>
      <c r="B72" s="37"/>
      <c r="C72" s="38"/>
      <c r="D72" s="38"/>
      <c r="E72" s="158" t="str">
        <f>E7</f>
        <v>19.10.2023-AKTUALNI-_VÝMĚNA_PLYNOVÉHO_KOTLE_PRO_FF_UP_V_OLOMOUCI_OBJEKT_KŘIŽKOVSKÉHO_14,_OLOMOUC</v>
      </c>
      <c r="F72" s="30"/>
      <c r="G72" s="30"/>
      <c r="H72" s="30"/>
      <c r="I72" s="38"/>
      <c r="J72" s="38"/>
      <c r="K72" s="38"/>
      <c r="L72" s="132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0" t="s">
        <v>89</v>
      </c>
      <c r="D73" s="38"/>
      <c r="E73" s="38"/>
      <c r="F73" s="38"/>
      <c r="G73" s="38"/>
      <c r="H73" s="38"/>
      <c r="I73" s="38"/>
      <c r="J73" s="38"/>
      <c r="K73" s="38"/>
      <c r="L73" s="132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67" t="str">
        <f>E9</f>
        <v>03 - MaR</v>
      </c>
      <c r="F74" s="38"/>
      <c r="G74" s="38"/>
      <c r="H74" s="38"/>
      <c r="I74" s="38"/>
      <c r="J74" s="38"/>
      <c r="K74" s="38"/>
      <c r="L74" s="132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32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0" t="s">
        <v>21</v>
      </c>
      <c r="D76" s="38"/>
      <c r="E76" s="38"/>
      <c r="F76" s="25" t="str">
        <f>F12</f>
        <v xml:space="preserve"> </v>
      </c>
      <c r="G76" s="38"/>
      <c r="H76" s="38"/>
      <c r="I76" s="30" t="s">
        <v>23</v>
      </c>
      <c r="J76" s="70" t="str">
        <f>IF(J12="","",J12)</f>
        <v>19. 10. 2023</v>
      </c>
      <c r="K76" s="38"/>
      <c r="L76" s="13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3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15" customHeight="1">
      <c r="A78" s="36"/>
      <c r="B78" s="37"/>
      <c r="C78" s="30" t="s">
        <v>25</v>
      </c>
      <c r="D78" s="38"/>
      <c r="E78" s="38"/>
      <c r="F78" s="25" t="str">
        <f>E15</f>
        <v xml:space="preserve"> </v>
      </c>
      <c r="G78" s="38"/>
      <c r="H78" s="38"/>
      <c r="I78" s="30" t="s">
        <v>31</v>
      </c>
      <c r="J78" s="34" t="str">
        <f>E21</f>
        <v>Ing. Petr Machalec</v>
      </c>
      <c r="K78" s="38"/>
      <c r="L78" s="132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15" customHeight="1">
      <c r="A79" s="36"/>
      <c r="B79" s="37"/>
      <c r="C79" s="30" t="s">
        <v>29</v>
      </c>
      <c r="D79" s="38"/>
      <c r="E79" s="38"/>
      <c r="F79" s="25" t="str">
        <f>IF(E18="","",E18)</f>
        <v>Vyplň údaj</v>
      </c>
      <c r="G79" s="38"/>
      <c r="H79" s="38"/>
      <c r="I79" s="30" t="s">
        <v>34</v>
      </c>
      <c r="J79" s="34" t="str">
        <f>E24</f>
        <v>Ing. Petr Machalec</v>
      </c>
      <c r="K79" s="38"/>
      <c r="L79" s="132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0.3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32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11" customFormat="1" ht="29.25" customHeight="1">
      <c r="A81" s="175"/>
      <c r="B81" s="176"/>
      <c r="C81" s="177" t="s">
        <v>103</v>
      </c>
      <c r="D81" s="178" t="s">
        <v>56</v>
      </c>
      <c r="E81" s="178" t="s">
        <v>52</v>
      </c>
      <c r="F81" s="178" t="s">
        <v>53</v>
      </c>
      <c r="G81" s="178" t="s">
        <v>104</v>
      </c>
      <c r="H81" s="178" t="s">
        <v>105</v>
      </c>
      <c r="I81" s="178" t="s">
        <v>106</v>
      </c>
      <c r="J81" s="178" t="s">
        <v>93</v>
      </c>
      <c r="K81" s="179" t="s">
        <v>107</v>
      </c>
      <c r="L81" s="180"/>
      <c r="M81" s="90" t="s">
        <v>19</v>
      </c>
      <c r="N81" s="91" t="s">
        <v>41</v>
      </c>
      <c r="O81" s="91" t="s">
        <v>108</v>
      </c>
      <c r="P81" s="91" t="s">
        <v>109</v>
      </c>
      <c r="Q81" s="91" t="s">
        <v>110</v>
      </c>
      <c r="R81" s="91" t="s">
        <v>111</v>
      </c>
      <c r="S81" s="91" t="s">
        <v>112</v>
      </c>
      <c r="T81" s="92" t="s">
        <v>113</v>
      </c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</row>
    <row r="82" spans="1:63" s="2" customFormat="1" ht="22.8" customHeight="1">
      <c r="A82" s="36"/>
      <c r="B82" s="37"/>
      <c r="C82" s="97" t="s">
        <v>114</v>
      </c>
      <c r="D82" s="38"/>
      <c r="E82" s="38"/>
      <c r="F82" s="38"/>
      <c r="G82" s="38"/>
      <c r="H82" s="38"/>
      <c r="I82" s="38"/>
      <c r="J82" s="181">
        <f>BK82</f>
        <v>0</v>
      </c>
      <c r="K82" s="38"/>
      <c r="L82" s="42"/>
      <c r="M82" s="93"/>
      <c r="N82" s="182"/>
      <c r="O82" s="94"/>
      <c r="P82" s="183">
        <f>P83</f>
        <v>0</v>
      </c>
      <c r="Q82" s="94"/>
      <c r="R82" s="183">
        <f>R83</f>
        <v>0</v>
      </c>
      <c r="S82" s="94"/>
      <c r="T82" s="184">
        <f>T83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T82" s="15" t="s">
        <v>70</v>
      </c>
      <c r="AU82" s="15" t="s">
        <v>94</v>
      </c>
      <c r="BK82" s="185">
        <f>BK83</f>
        <v>0</v>
      </c>
    </row>
    <row r="83" spans="1:63" s="12" customFormat="1" ht="25.9" customHeight="1">
      <c r="A83" s="12"/>
      <c r="B83" s="186"/>
      <c r="C83" s="187"/>
      <c r="D83" s="188" t="s">
        <v>70</v>
      </c>
      <c r="E83" s="189" t="s">
        <v>115</v>
      </c>
      <c r="F83" s="189" t="s">
        <v>116</v>
      </c>
      <c r="G83" s="187"/>
      <c r="H83" s="187"/>
      <c r="I83" s="190"/>
      <c r="J83" s="191">
        <f>BK83</f>
        <v>0</v>
      </c>
      <c r="K83" s="187"/>
      <c r="L83" s="192"/>
      <c r="M83" s="193"/>
      <c r="N83" s="194"/>
      <c r="O83" s="194"/>
      <c r="P83" s="195">
        <f>P84+P86</f>
        <v>0</v>
      </c>
      <c r="Q83" s="194"/>
      <c r="R83" s="195">
        <f>R84+R86</f>
        <v>0</v>
      </c>
      <c r="S83" s="194"/>
      <c r="T83" s="196">
        <f>T84+T86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7" t="s">
        <v>81</v>
      </c>
      <c r="AT83" s="198" t="s">
        <v>70</v>
      </c>
      <c r="AU83" s="198" t="s">
        <v>71</v>
      </c>
      <c r="AY83" s="197" t="s">
        <v>117</v>
      </c>
      <c r="BK83" s="199">
        <f>BK84+BK86</f>
        <v>0</v>
      </c>
    </row>
    <row r="84" spans="1:63" s="12" customFormat="1" ht="22.8" customHeight="1">
      <c r="A84" s="12"/>
      <c r="B84" s="186"/>
      <c r="C84" s="187"/>
      <c r="D84" s="188" t="s">
        <v>70</v>
      </c>
      <c r="E84" s="200" t="s">
        <v>464</v>
      </c>
      <c r="F84" s="200" t="s">
        <v>465</v>
      </c>
      <c r="G84" s="187"/>
      <c r="H84" s="187"/>
      <c r="I84" s="190"/>
      <c r="J84" s="201">
        <f>BK84</f>
        <v>0</v>
      </c>
      <c r="K84" s="187"/>
      <c r="L84" s="192"/>
      <c r="M84" s="193"/>
      <c r="N84" s="194"/>
      <c r="O84" s="194"/>
      <c r="P84" s="195">
        <f>P85</f>
        <v>0</v>
      </c>
      <c r="Q84" s="194"/>
      <c r="R84" s="195">
        <f>R85</f>
        <v>0</v>
      </c>
      <c r="S84" s="194"/>
      <c r="T84" s="196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7" t="s">
        <v>81</v>
      </c>
      <c r="AT84" s="198" t="s">
        <v>70</v>
      </c>
      <c r="AU84" s="198" t="s">
        <v>79</v>
      </c>
      <c r="AY84" s="197" t="s">
        <v>117</v>
      </c>
      <c r="BK84" s="199">
        <f>BK85</f>
        <v>0</v>
      </c>
    </row>
    <row r="85" spans="1:65" s="2" customFormat="1" ht="16.5" customHeight="1">
      <c r="A85" s="36"/>
      <c r="B85" s="37"/>
      <c r="C85" s="202" t="s">
        <v>79</v>
      </c>
      <c r="D85" s="202" t="s">
        <v>120</v>
      </c>
      <c r="E85" s="203" t="s">
        <v>466</v>
      </c>
      <c r="F85" s="204" t="s">
        <v>467</v>
      </c>
      <c r="G85" s="205" t="s">
        <v>154</v>
      </c>
      <c r="H85" s="206">
        <v>1</v>
      </c>
      <c r="I85" s="207"/>
      <c r="J85" s="208">
        <f>ROUND(I85*H85,2)</f>
        <v>0</v>
      </c>
      <c r="K85" s="204" t="s">
        <v>131</v>
      </c>
      <c r="L85" s="42"/>
      <c r="M85" s="209" t="s">
        <v>19</v>
      </c>
      <c r="N85" s="210" t="s">
        <v>42</v>
      </c>
      <c r="O85" s="82"/>
      <c r="P85" s="211">
        <f>O85*H85</f>
        <v>0</v>
      </c>
      <c r="Q85" s="211">
        <v>0</v>
      </c>
      <c r="R85" s="211">
        <f>Q85*H85</f>
        <v>0</v>
      </c>
      <c r="S85" s="211">
        <v>0</v>
      </c>
      <c r="T85" s="212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213" t="s">
        <v>125</v>
      </c>
      <c r="AT85" s="213" t="s">
        <v>120</v>
      </c>
      <c r="AU85" s="213" t="s">
        <v>81</v>
      </c>
      <c r="AY85" s="15" t="s">
        <v>117</v>
      </c>
      <c r="BE85" s="214">
        <f>IF(N85="základní",J85,0)</f>
        <v>0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15" t="s">
        <v>79</v>
      </c>
      <c r="BK85" s="214">
        <f>ROUND(I85*H85,2)</f>
        <v>0</v>
      </c>
      <c r="BL85" s="15" t="s">
        <v>125</v>
      </c>
      <c r="BM85" s="213" t="s">
        <v>81</v>
      </c>
    </row>
    <row r="86" spans="1:63" s="12" customFormat="1" ht="22.8" customHeight="1">
      <c r="A86" s="12"/>
      <c r="B86" s="186"/>
      <c r="C86" s="187"/>
      <c r="D86" s="188" t="s">
        <v>70</v>
      </c>
      <c r="E86" s="200" t="s">
        <v>366</v>
      </c>
      <c r="F86" s="200" t="s">
        <v>367</v>
      </c>
      <c r="G86" s="187"/>
      <c r="H86" s="187"/>
      <c r="I86" s="190"/>
      <c r="J86" s="201">
        <f>BK86</f>
        <v>0</v>
      </c>
      <c r="K86" s="187"/>
      <c r="L86" s="192"/>
      <c r="M86" s="193"/>
      <c r="N86" s="194"/>
      <c r="O86" s="194"/>
      <c r="P86" s="195">
        <f>P87</f>
        <v>0</v>
      </c>
      <c r="Q86" s="194"/>
      <c r="R86" s="195">
        <f>R87</f>
        <v>0</v>
      </c>
      <c r="S86" s="194"/>
      <c r="T86" s="196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7" t="s">
        <v>79</v>
      </c>
      <c r="AT86" s="198" t="s">
        <v>70</v>
      </c>
      <c r="AU86" s="198" t="s">
        <v>79</v>
      </c>
      <c r="AY86" s="197" t="s">
        <v>117</v>
      </c>
      <c r="BK86" s="199">
        <f>BK87</f>
        <v>0</v>
      </c>
    </row>
    <row r="87" spans="1:65" s="2" customFormat="1" ht="16.5" customHeight="1">
      <c r="A87" s="36"/>
      <c r="B87" s="37"/>
      <c r="C87" s="202" t="s">
        <v>81</v>
      </c>
      <c r="D87" s="202" t="s">
        <v>120</v>
      </c>
      <c r="E87" s="203" t="s">
        <v>461</v>
      </c>
      <c r="F87" s="204" t="s">
        <v>370</v>
      </c>
      <c r="G87" s="205" t="s">
        <v>172</v>
      </c>
      <c r="H87" s="206">
        <v>1</v>
      </c>
      <c r="I87" s="207"/>
      <c r="J87" s="208">
        <f>ROUND(I87*H87,2)</f>
        <v>0</v>
      </c>
      <c r="K87" s="204" t="s">
        <v>131</v>
      </c>
      <c r="L87" s="42"/>
      <c r="M87" s="232" t="s">
        <v>19</v>
      </c>
      <c r="N87" s="233" t="s">
        <v>42</v>
      </c>
      <c r="O87" s="234"/>
      <c r="P87" s="235">
        <f>O87*H87</f>
        <v>0</v>
      </c>
      <c r="Q87" s="235">
        <v>0</v>
      </c>
      <c r="R87" s="235">
        <f>Q87*H87</f>
        <v>0</v>
      </c>
      <c r="S87" s="235">
        <v>0</v>
      </c>
      <c r="T87" s="236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13" t="s">
        <v>132</v>
      </c>
      <c r="AT87" s="213" t="s">
        <v>120</v>
      </c>
      <c r="AU87" s="213" t="s">
        <v>81</v>
      </c>
      <c r="AY87" s="15" t="s">
        <v>117</v>
      </c>
      <c r="BE87" s="214">
        <f>IF(N87="základní",J87,0)</f>
        <v>0</v>
      </c>
      <c r="BF87" s="214">
        <f>IF(N87="snížená",J87,0)</f>
        <v>0</v>
      </c>
      <c r="BG87" s="214">
        <f>IF(N87="zákl. přenesená",J87,0)</f>
        <v>0</v>
      </c>
      <c r="BH87" s="214">
        <f>IF(N87="sníž. přenesená",J87,0)</f>
        <v>0</v>
      </c>
      <c r="BI87" s="214">
        <f>IF(N87="nulová",J87,0)</f>
        <v>0</v>
      </c>
      <c r="BJ87" s="15" t="s">
        <v>79</v>
      </c>
      <c r="BK87" s="214">
        <f>ROUND(I87*H87,2)</f>
        <v>0</v>
      </c>
      <c r="BL87" s="15" t="s">
        <v>132</v>
      </c>
      <c r="BM87" s="213" t="s">
        <v>132</v>
      </c>
    </row>
    <row r="88" spans="1:31" s="2" customFormat="1" ht="6.95" customHeight="1">
      <c r="A88" s="36"/>
      <c r="B88" s="57"/>
      <c r="C88" s="58"/>
      <c r="D88" s="58"/>
      <c r="E88" s="58"/>
      <c r="F88" s="58"/>
      <c r="G88" s="58"/>
      <c r="H88" s="58"/>
      <c r="I88" s="58"/>
      <c r="J88" s="58"/>
      <c r="K88" s="58"/>
      <c r="L88" s="42"/>
      <c r="M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</sheetData>
  <sheetProtection password="CC35" sheet="1" objects="1" scenarios="1" formatColumns="0" formatRows="0" autoFilter="0"/>
  <autoFilter ref="C81:K87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7" customWidth="1"/>
    <col min="2" max="2" width="1.7109375" style="237" customWidth="1"/>
    <col min="3" max="4" width="5.00390625" style="237" customWidth="1"/>
    <col min="5" max="5" width="11.7109375" style="237" customWidth="1"/>
    <col min="6" max="6" width="9.140625" style="237" customWidth="1"/>
    <col min="7" max="7" width="5.00390625" style="237" customWidth="1"/>
    <col min="8" max="8" width="77.8515625" style="237" customWidth="1"/>
    <col min="9" max="10" width="20.00390625" style="237" customWidth="1"/>
    <col min="11" max="11" width="1.7109375" style="237" customWidth="1"/>
  </cols>
  <sheetData>
    <row r="1" s="1" customFormat="1" ht="37.5" customHeight="1"/>
    <row r="2" spans="2:11" s="1" customFormat="1" ht="7.5" customHeight="1">
      <c r="B2" s="238"/>
      <c r="C2" s="239"/>
      <c r="D2" s="239"/>
      <c r="E2" s="239"/>
      <c r="F2" s="239"/>
      <c r="G2" s="239"/>
      <c r="H2" s="239"/>
      <c r="I2" s="239"/>
      <c r="J2" s="239"/>
      <c r="K2" s="240"/>
    </row>
    <row r="3" spans="2:11" s="13" customFormat="1" ht="45" customHeight="1">
      <c r="B3" s="241"/>
      <c r="C3" s="242" t="s">
        <v>468</v>
      </c>
      <c r="D3" s="242"/>
      <c r="E3" s="242"/>
      <c r="F3" s="242"/>
      <c r="G3" s="242"/>
      <c r="H3" s="242"/>
      <c r="I3" s="242"/>
      <c r="J3" s="242"/>
      <c r="K3" s="243"/>
    </row>
    <row r="4" spans="2:11" s="1" customFormat="1" ht="25.5" customHeight="1">
      <c r="B4" s="244"/>
      <c r="C4" s="245" t="s">
        <v>469</v>
      </c>
      <c r="D4" s="245"/>
      <c r="E4" s="245"/>
      <c r="F4" s="245"/>
      <c r="G4" s="245"/>
      <c r="H4" s="245"/>
      <c r="I4" s="245"/>
      <c r="J4" s="245"/>
      <c r="K4" s="246"/>
    </row>
    <row r="5" spans="2:11" s="1" customFormat="1" ht="5.25" customHeight="1">
      <c r="B5" s="244"/>
      <c r="C5" s="247"/>
      <c r="D5" s="247"/>
      <c r="E5" s="247"/>
      <c r="F5" s="247"/>
      <c r="G5" s="247"/>
      <c r="H5" s="247"/>
      <c r="I5" s="247"/>
      <c r="J5" s="247"/>
      <c r="K5" s="246"/>
    </row>
    <row r="6" spans="2:11" s="1" customFormat="1" ht="15" customHeight="1">
      <c r="B6" s="244"/>
      <c r="C6" s="248" t="s">
        <v>470</v>
      </c>
      <c r="D6" s="248"/>
      <c r="E6" s="248"/>
      <c r="F6" s="248"/>
      <c r="G6" s="248"/>
      <c r="H6" s="248"/>
      <c r="I6" s="248"/>
      <c r="J6" s="248"/>
      <c r="K6" s="246"/>
    </row>
    <row r="7" spans="2:11" s="1" customFormat="1" ht="15" customHeight="1">
      <c r="B7" s="249"/>
      <c r="C7" s="248" t="s">
        <v>471</v>
      </c>
      <c r="D7" s="248"/>
      <c r="E7" s="248"/>
      <c r="F7" s="248"/>
      <c r="G7" s="248"/>
      <c r="H7" s="248"/>
      <c r="I7" s="248"/>
      <c r="J7" s="248"/>
      <c r="K7" s="246"/>
    </row>
    <row r="8" spans="2:11" s="1" customFormat="1" ht="12.75" customHeight="1">
      <c r="B8" s="249"/>
      <c r="C8" s="248"/>
      <c r="D8" s="248"/>
      <c r="E8" s="248"/>
      <c r="F8" s="248"/>
      <c r="G8" s="248"/>
      <c r="H8" s="248"/>
      <c r="I8" s="248"/>
      <c r="J8" s="248"/>
      <c r="K8" s="246"/>
    </row>
    <row r="9" spans="2:11" s="1" customFormat="1" ht="15" customHeight="1">
      <c r="B9" s="249"/>
      <c r="C9" s="248" t="s">
        <v>472</v>
      </c>
      <c r="D9" s="248"/>
      <c r="E9" s="248"/>
      <c r="F9" s="248"/>
      <c r="G9" s="248"/>
      <c r="H9" s="248"/>
      <c r="I9" s="248"/>
      <c r="J9" s="248"/>
      <c r="K9" s="246"/>
    </row>
    <row r="10" spans="2:11" s="1" customFormat="1" ht="15" customHeight="1">
      <c r="B10" s="249"/>
      <c r="C10" s="248"/>
      <c r="D10" s="248" t="s">
        <v>473</v>
      </c>
      <c r="E10" s="248"/>
      <c r="F10" s="248"/>
      <c r="G10" s="248"/>
      <c r="H10" s="248"/>
      <c r="I10" s="248"/>
      <c r="J10" s="248"/>
      <c r="K10" s="246"/>
    </row>
    <row r="11" spans="2:11" s="1" customFormat="1" ht="15" customHeight="1">
      <c r="B11" s="249"/>
      <c r="C11" s="250"/>
      <c r="D11" s="248" t="s">
        <v>474</v>
      </c>
      <c r="E11" s="248"/>
      <c r="F11" s="248"/>
      <c r="G11" s="248"/>
      <c r="H11" s="248"/>
      <c r="I11" s="248"/>
      <c r="J11" s="248"/>
      <c r="K11" s="246"/>
    </row>
    <row r="12" spans="2:11" s="1" customFormat="1" ht="15" customHeight="1">
      <c r="B12" s="249"/>
      <c r="C12" s="250"/>
      <c r="D12" s="248"/>
      <c r="E12" s="248"/>
      <c r="F12" s="248"/>
      <c r="G12" s="248"/>
      <c r="H12" s="248"/>
      <c r="I12" s="248"/>
      <c r="J12" s="248"/>
      <c r="K12" s="246"/>
    </row>
    <row r="13" spans="2:11" s="1" customFormat="1" ht="15" customHeight="1">
      <c r="B13" s="249"/>
      <c r="C13" s="250"/>
      <c r="D13" s="251" t="s">
        <v>475</v>
      </c>
      <c r="E13" s="248"/>
      <c r="F13" s="248"/>
      <c r="G13" s="248"/>
      <c r="H13" s="248"/>
      <c r="I13" s="248"/>
      <c r="J13" s="248"/>
      <c r="K13" s="246"/>
    </row>
    <row r="14" spans="2:11" s="1" customFormat="1" ht="12.75" customHeight="1">
      <c r="B14" s="249"/>
      <c r="C14" s="250"/>
      <c r="D14" s="250"/>
      <c r="E14" s="250"/>
      <c r="F14" s="250"/>
      <c r="G14" s="250"/>
      <c r="H14" s="250"/>
      <c r="I14" s="250"/>
      <c r="J14" s="250"/>
      <c r="K14" s="246"/>
    </row>
    <row r="15" spans="2:11" s="1" customFormat="1" ht="15" customHeight="1">
      <c r="B15" s="249"/>
      <c r="C15" s="250"/>
      <c r="D15" s="248" t="s">
        <v>476</v>
      </c>
      <c r="E15" s="248"/>
      <c r="F15" s="248"/>
      <c r="G15" s="248"/>
      <c r="H15" s="248"/>
      <c r="I15" s="248"/>
      <c r="J15" s="248"/>
      <c r="K15" s="246"/>
    </row>
    <row r="16" spans="2:11" s="1" customFormat="1" ht="15" customHeight="1">
      <c r="B16" s="249"/>
      <c r="C16" s="250"/>
      <c r="D16" s="248" t="s">
        <v>477</v>
      </c>
      <c r="E16" s="248"/>
      <c r="F16" s="248"/>
      <c r="G16" s="248"/>
      <c r="H16" s="248"/>
      <c r="I16" s="248"/>
      <c r="J16" s="248"/>
      <c r="K16" s="246"/>
    </row>
    <row r="17" spans="2:11" s="1" customFormat="1" ht="15" customHeight="1">
      <c r="B17" s="249"/>
      <c r="C17" s="250"/>
      <c r="D17" s="248" t="s">
        <v>478</v>
      </c>
      <c r="E17" s="248"/>
      <c r="F17" s="248"/>
      <c r="G17" s="248"/>
      <c r="H17" s="248"/>
      <c r="I17" s="248"/>
      <c r="J17" s="248"/>
      <c r="K17" s="246"/>
    </row>
    <row r="18" spans="2:11" s="1" customFormat="1" ht="15" customHeight="1">
      <c r="B18" s="249"/>
      <c r="C18" s="250"/>
      <c r="D18" s="250"/>
      <c r="E18" s="252" t="s">
        <v>78</v>
      </c>
      <c r="F18" s="248" t="s">
        <v>479</v>
      </c>
      <c r="G18" s="248"/>
      <c r="H18" s="248"/>
      <c r="I18" s="248"/>
      <c r="J18" s="248"/>
      <c r="K18" s="246"/>
    </row>
    <row r="19" spans="2:11" s="1" customFormat="1" ht="15" customHeight="1">
      <c r="B19" s="249"/>
      <c r="C19" s="250"/>
      <c r="D19" s="250"/>
      <c r="E19" s="252" t="s">
        <v>480</v>
      </c>
      <c r="F19" s="248" t="s">
        <v>481</v>
      </c>
      <c r="G19" s="248"/>
      <c r="H19" s="248"/>
      <c r="I19" s="248"/>
      <c r="J19" s="248"/>
      <c r="K19" s="246"/>
    </row>
    <row r="20" spans="2:11" s="1" customFormat="1" ht="15" customHeight="1">
      <c r="B20" s="249"/>
      <c r="C20" s="250"/>
      <c r="D20" s="250"/>
      <c r="E20" s="252" t="s">
        <v>482</v>
      </c>
      <c r="F20" s="248" t="s">
        <v>483</v>
      </c>
      <c r="G20" s="248"/>
      <c r="H20" s="248"/>
      <c r="I20" s="248"/>
      <c r="J20" s="248"/>
      <c r="K20" s="246"/>
    </row>
    <row r="21" spans="2:11" s="1" customFormat="1" ht="15" customHeight="1">
      <c r="B21" s="249"/>
      <c r="C21" s="250"/>
      <c r="D21" s="250"/>
      <c r="E21" s="252" t="s">
        <v>484</v>
      </c>
      <c r="F21" s="248" t="s">
        <v>485</v>
      </c>
      <c r="G21" s="248"/>
      <c r="H21" s="248"/>
      <c r="I21" s="248"/>
      <c r="J21" s="248"/>
      <c r="K21" s="246"/>
    </row>
    <row r="22" spans="2:11" s="1" customFormat="1" ht="15" customHeight="1">
      <c r="B22" s="249"/>
      <c r="C22" s="250"/>
      <c r="D22" s="250"/>
      <c r="E22" s="252" t="s">
        <v>486</v>
      </c>
      <c r="F22" s="248" t="s">
        <v>487</v>
      </c>
      <c r="G22" s="248"/>
      <c r="H22" s="248"/>
      <c r="I22" s="248"/>
      <c r="J22" s="248"/>
      <c r="K22" s="246"/>
    </row>
    <row r="23" spans="2:11" s="1" customFormat="1" ht="15" customHeight="1">
      <c r="B23" s="249"/>
      <c r="C23" s="250"/>
      <c r="D23" s="250"/>
      <c r="E23" s="252" t="s">
        <v>488</v>
      </c>
      <c r="F23" s="248" t="s">
        <v>489</v>
      </c>
      <c r="G23" s="248"/>
      <c r="H23" s="248"/>
      <c r="I23" s="248"/>
      <c r="J23" s="248"/>
      <c r="K23" s="246"/>
    </row>
    <row r="24" spans="2:11" s="1" customFormat="1" ht="12.75" customHeight="1">
      <c r="B24" s="249"/>
      <c r="C24" s="250"/>
      <c r="D24" s="250"/>
      <c r="E24" s="250"/>
      <c r="F24" s="250"/>
      <c r="G24" s="250"/>
      <c r="H24" s="250"/>
      <c r="I24" s="250"/>
      <c r="J24" s="250"/>
      <c r="K24" s="246"/>
    </row>
    <row r="25" spans="2:11" s="1" customFormat="1" ht="15" customHeight="1">
      <c r="B25" s="249"/>
      <c r="C25" s="248" t="s">
        <v>490</v>
      </c>
      <c r="D25" s="248"/>
      <c r="E25" s="248"/>
      <c r="F25" s="248"/>
      <c r="G25" s="248"/>
      <c r="H25" s="248"/>
      <c r="I25" s="248"/>
      <c r="J25" s="248"/>
      <c r="K25" s="246"/>
    </row>
    <row r="26" spans="2:11" s="1" customFormat="1" ht="15" customHeight="1">
      <c r="B26" s="249"/>
      <c r="C26" s="248" t="s">
        <v>491</v>
      </c>
      <c r="D26" s="248"/>
      <c r="E26" s="248"/>
      <c r="F26" s="248"/>
      <c r="G26" s="248"/>
      <c r="H26" s="248"/>
      <c r="I26" s="248"/>
      <c r="J26" s="248"/>
      <c r="K26" s="246"/>
    </row>
    <row r="27" spans="2:11" s="1" customFormat="1" ht="15" customHeight="1">
      <c r="B27" s="249"/>
      <c r="C27" s="248"/>
      <c r="D27" s="248" t="s">
        <v>492</v>
      </c>
      <c r="E27" s="248"/>
      <c r="F27" s="248"/>
      <c r="G27" s="248"/>
      <c r="H27" s="248"/>
      <c r="I27" s="248"/>
      <c r="J27" s="248"/>
      <c r="K27" s="246"/>
    </row>
    <row r="28" spans="2:11" s="1" customFormat="1" ht="15" customHeight="1">
      <c r="B28" s="249"/>
      <c r="C28" s="250"/>
      <c r="D28" s="248" t="s">
        <v>493</v>
      </c>
      <c r="E28" s="248"/>
      <c r="F28" s="248"/>
      <c r="G28" s="248"/>
      <c r="H28" s="248"/>
      <c r="I28" s="248"/>
      <c r="J28" s="248"/>
      <c r="K28" s="246"/>
    </row>
    <row r="29" spans="2:11" s="1" customFormat="1" ht="12.75" customHeight="1">
      <c r="B29" s="249"/>
      <c r="C29" s="250"/>
      <c r="D29" s="250"/>
      <c r="E29" s="250"/>
      <c r="F29" s="250"/>
      <c r="G29" s="250"/>
      <c r="H29" s="250"/>
      <c r="I29" s="250"/>
      <c r="J29" s="250"/>
      <c r="K29" s="246"/>
    </row>
    <row r="30" spans="2:11" s="1" customFormat="1" ht="15" customHeight="1">
      <c r="B30" s="249"/>
      <c r="C30" s="250"/>
      <c r="D30" s="248" t="s">
        <v>494</v>
      </c>
      <c r="E30" s="248"/>
      <c r="F30" s="248"/>
      <c r="G30" s="248"/>
      <c r="H30" s="248"/>
      <c r="I30" s="248"/>
      <c r="J30" s="248"/>
      <c r="K30" s="246"/>
    </row>
    <row r="31" spans="2:11" s="1" customFormat="1" ht="15" customHeight="1">
      <c r="B31" s="249"/>
      <c r="C31" s="250"/>
      <c r="D31" s="248" t="s">
        <v>495</v>
      </c>
      <c r="E31" s="248"/>
      <c r="F31" s="248"/>
      <c r="G31" s="248"/>
      <c r="H31" s="248"/>
      <c r="I31" s="248"/>
      <c r="J31" s="248"/>
      <c r="K31" s="246"/>
    </row>
    <row r="32" spans="2:11" s="1" customFormat="1" ht="12.75" customHeight="1">
      <c r="B32" s="249"/>
      <c r="C32" s="250"/>
      <c r="D32" s="250"/>
      <c r="E32" s="250"/>
      <c r="F32" s="250"/>
      <c r="G32" s="250"/>
      <c r="H32" s="250"/>
      <c r="I32" s="250"/>
      <c r="J32" s="250"/>
      <c r="K32" s="246"/>
    </row>
    <row r="33" spans="2:11" s="1" customFormat="1" ht="15" customHeight="1">
      <c r="B33" s="249"/>
      <c r="C33" s="250"/>
      <c r="D33" s="248" t="s">
        <v>496</v>
      </c>
      <c r="E33" s="248"/>
      <c r="F33" s="248"/>
      <c r="G33" s="248"/>
      <c r="H33" s="248"/>
      <c r="I33" s="248"/>
      <c r="J33" s="248"/>
      <c r="K33" s="246"/>
    </row>
    <row r="34" spans="2:11" s="1" customFormat="1" ht="15" customHeight="1">
      <c r="B34" s="249"/>
      <c r="C34" s="250"/>
      <c r="D34" s="248" t="s">
        <v>497</v>
      </c>
      <c r="E34" s="248"/>
      <c r="F34" s="248"/>
      <c r="G34" s="248"/>
      <c r="H34" s="248"/>
      <c r="I34" s="248"/>
      <c r="J34" s="248"/>
      <c r="K34" s="246"/>
    </row>
    <row r="35" spans="2:11" s="1" customFormat="1" ht="15" customHeight="1">
      <c r="B35" s="249"/>
      <c r="C35" s="250"/>
      <c r="D35" s="248" t="s">
        <v>498</v>
      </c>
      <c r="E35" s="248"/>
      <c r="F35" s="248"/>
      <c r="G35" s="248"/>
      <c r="H35" s="248"/>
      <c r="I35" s="248"/>
      <c r="J35" s="248"/>
      <c r="K35" s="246"/>
    </row>
    <row r="36" spans="2:11" s="1" customFormat="1" ht="15" customHeight="1">
      <c r="B36" s="249"/>
      <c r="C36" s="250"/>
      <c r="D36" s="248"/>
      <c r="E36" s="251" t="s">
        <v>103</v>
      </c>
      <c r="F36" s="248"/>
      <c r="G36" s="248" t="s">
        <v>499</v>
      </c>
      <c r="H36" s="248"/>
      <c r="I36" s="248"/>
      <c r="J36" s="248"/>
      <c r="K36" s="246"/>
    </row>
    <row r="37" spans="2:11" s="1" customFormat="1" ht="30.75" customHeight="1">
      <c r="B37" s="249"/>
      <c r="C37" s="250"/>
      <c r="D37" s="248"/>
      <c r="E37" s="251" t="s">
        <v>500</v>
      </c>
      <c r="F37" s="248"/>
      <c r="G37" s="248" t="s">
        <v>501</v>
      </c>
      <c r="H37" s="248"/>
      <c r="I37" s="248"/>
      <c r="J37" s="248"/>
      <c r="K37" s="246"/>
    </row>
    <row r="38" spans="2:11" s="1" customFormat="1" ht="15" customHeight="1">
      <c r="B38" s="249"/>
      <c r="C38" s="250"/>
      <c r="D38" s="248"/>
      <c r="E38" s="251" t="s">
        <v>52</v>
      </c>
      <c r="F38" s="248"/>
      <c r="G38" s="248" t="s">
        <v>502</v>
      </c>
      <c r="H38" s="248"/>
      <c r="I38" s="248"/>
      <c r="J38" s="248"/>
      <c r="K38" s="246"/>
    </row>
    <row r="39" spans="2:11" s="1" customFormat="1" ht="15" customHeight="1">
      <c r="B39" s="249"/>
      <c r="C39" s="250"/>
      <c r="D39" s="248"/>
      <c r="E39" s="251" t="s">
        <v>53</v>
      </c>
      <c r="F39" s="248"/>
      <c r="G39" s="248" t="s">
        <v>503</v>
      </c>
      <c r="H39" s="248"/>
      <c r="I39" s="248"/>
      <c r="J39" s="248"/>
      <c r="K39" s="246"/>
    </row>
    <row r="40" spans="2:11" s="1" customFormat="1" ht="15" customHeight="1">
      <c r="B40" s="249"/>
      <c r="C40" s="250"/>
      <c r="D40" s="248"/>
      <c r="E40" s="251" t="s">
        <v>104</v>
      </c>
      <c r="F40" s="248"/>
      <c r="G40" s="248" t="s">
        <v>504</v>
      </c>
      <c r="H40" s="248"/>
      <c r="I40" s="248"/>
      <c r="J40" s="248"/>
      <c r="K40" s="246"/>
    </row>
    <row r="41" spans="2:11" s="1" customFormat="1" ht="15" customHeight="1">
      <c r="B41" s="249"/>
      <c r="C41" s="250"/>
      <c r="D41" s="248"/>
      <c r="E41" s="251" t="s">
        <v>105</v>
      </c>
      <c r="F41" s="248"/>
      <c r="G41" s="248" t="s">
        <v>505</v>
      </c>
      <c r="H41" s="248"/>
      <c r="I41" s="248"/>
      <c r="J41" s="248"/>
      <c r="K41" s="246"/>
    </row>
    <row r="42" spans="2:11" s="1" customFormat="1" ht="15" customHeight="1">
      <c r="B42" s="249"/>
      <c r="C42" s="250"/>
      <c r="D42" s="248"/>
      <c r="E42" s="251" t="s">
        <v>506</v>
      </c>
      <c r="F42" s="248"/>
      <c r="G42" s="248" t="s">
        <v>507</v>
      </c>
      <c r="H42" s="248"/>
      <c r="I42" s="248"/>
      <c r="J42" s="248"/>
      <c r="K42" s="246"/>
    </row>
    <row r="43" spans="2:11" s="1" customFormat="1" ht="15" customHeight="1">
      <c r="B43" s="249"/>
      <c r="C43" s="250"/>
      <c r="D43" s="248"/>
      <c r="E43" s="251"/>
      <c r="F43" s="248"/>
      <c r="G43" s="248" t="s">
        <v>508</v>
      </c>
      <c r="H43" s="248"/>
      <c r="I43" s="248"/>
      <c r="J43" s="248"/>
      <c r="K43" s="246"/>
    </row>
    <row r="44" spans="2:11" s="1" customFormat="1" ht="15" customHeight="1">
      <c r="B44" s="249"/>
      <c r="C44" s="250"/>
      <c r="D44" s="248"/>
      <c r="E44" s="251" t="s">
        <v>509</v>
      </c>
      <c r="F44" s="248"/>
      <c r="G44" s="248" t="s">
        <v>510</v>
      </c>
      <c r="H44" s="248"/>
      <c r="I44" s="248"/>
      <c r="J44" s="248"/>
      <c r="K44" s="246"/>
    </row>
    <row r="45" spans="2:11" s="1" customFormat="1" ht="15" customHeight="1">
      <c r="B45" s="249"/>
      <c r="C45" s="250"/>
      <c r="D45" s="248"/>
      <c r="E45" s="251" t="s">
        <v>107</v>
      </c>
      <c r="F45" s="248"/>
      <c r="G45" s="248" t="s">
        <v>511</v>
      </c>
      <c r="H45" s="248"/>
      <c r="I45" s="248"/>
      <c r="J45" s="248"/>
      <c r="K45" s="246"/>
    </row>
    <row r="46" spans="2:11" s="1" customFormat="1" ht="12.75" customHeight="1">
      <c r="B46" s="249"/>
      <c r="C46" s="250"/>
      <c r="D46" s="248"/>
      <c r="E46" s="248"/>
      <c r="F46" s="248"/>
      <c r="G46" s="248"/>
      <c r="H46" s="248"/>
      <c r="I46" s="248"/>
      <c r="J46" s="248"/>
      <c r="K46" s="246"/>
    </row>
    <row r="47" spans="2:11" s="1" customFormat="1" ht="15" customHeight="1">
      <c r="B47" s="249"/>
      <c r="C47" s="250"/>
      <c r="D47" s="248" t="s">
        <v>512</v>
      </c>
      <c r="E47" s="248"/>
      <c r="F47" s="248"/>
      <c r="G47" s="248"/>
      <c r="H47" s="248"/>
      <c r="I47" s="248"/>
      <c r="J47" s="248"/>
      <c r="K47" s="246"/>
    </row>
    <row r="48" spans="2:11" s="1" customFormat="1" ht="15" customHeight="1">
      <c r="B48" s="249"/>
      <c r="C48" s="250"/>
      <c r="D48" s="250"/>
      <c r="E48" s="248" t="s">
        <v>513</v>
      </c>
      <c r="F48" s="248"/>
      <c r="G48" s="248"/>
      <c r="H48" s="248"/>
      <c r="I48" s="248"/>
      <c r="J48" s="248"/>
      <c r="K48" s="246"/>
    </row>
    <row r="49" spans="2:11" s="1" customFormat="1" ht="15" customHeight="1">
      <c r="B49" s="249"/>
      <c r="C49" s="250"/>
      <c r="D49" s="250"/>
      <c r="E49" s="248" t="s">
        <v>514</v>
      </c>
      <c r="F49" s="248"/>
      <c r="G49" s="248"/>
      <c r="H49" s="248"/>
      <c r="I49" s="248"/>
      <c r="J49" s="248"/>
      <c r="K49" s="246"/>
    </row>
    <row r="50" spans="2:11" s="1" customFormat="1" ht="15" customHeight="1">
      <c r="B50" s="249"/>
      <c r="C50" s="250"/>
      <c r="D50" s="250"/>
      <c r="E50" s="248" t="s">
        <v>515</v>
      </c>
      <c r="F50" s="248"/>
      <c r="G50" s="248"/>
      <c r="H50" s="248"/>
      <c r="I50" s="248"/>
      <c r="J50" s="248"/>
      <c r="K50" s="246"/>
    </row>
    <row r="51" spans="2:11" s="1" customFormat="1" ht="15" customHeight="1">
      <c r="B51" s="249"/>
      <c r="C51" s="250"/>
      <c r="D51" s="248" t="s">
        <v>516</v>
      </c>
      <c r="E51" s="248"/>
      <c r="F51" s="248"/>
      <c r="G51" s="248"/>
      <c r="H51" s="248"/>
      <c r="I51" s="248"/>
      <c r="J51" s="248"/>
      <c r="K51" s="246"/>
    </row>
    <row r="52" spans="2:11" s="1" customFormat="1" ht="25.5" customHeight="1">
      <c r="B52" s="244"/>
      <c r="C52" s="245" t="s">
        <v>517</v>
      </c>
      <c r="D52" s="245"/>
      <c r="E52" s="245"/>
      <c r="F52" s="245"/>
      <c r="G52" s="245"/>
      <c r="H52" s="245"/>
      <c r="I52" s="245"/>
      <c r="J52" s="245"/>
      <c r="K52" s="246"/>
    </row>
    <row r="53" spans="2:11" s="1" customFormat="1" ht="5.25" customHeight="1">
      <c r="B53" s="244"/>
      <c r="C53" s="247"/>
      <c r="D53" s="247"/>
      <c r="E53" s="247"/>
      <c r="F53" s="247"/>
      <c r="G53" s="247"/>
      <c r="H53" s="247"/>
      <c r="I53" s="247"/>
      <c r="J53" s="247"/>
      <c r="K53" s="246"/>
    </row>
    <row r="54" spans="2:11" s="1" customFormat="1" ht="15" customHeight="1">
      <c r="B54" s="244"/>
      <c r="C54" s="248" t="s">
        <v>518</v>
      </c>
      <c r="D54" s="248"/>
      <c r="E54" s="248"/>
      <c r="F54" s="248"/>
      <c r="G54" s="248"/>
      <c r="H54" s="248"/>
      <c r="I54" s="248"/>
      <c r="J54" s="248"/>
      <c r="K54" s="246"/>
    </row>
    <row r="55" spans="2:11" s="1" customFormat="1" ht="15" customHeight="1">
      <c r="B55" s="244"/>
      <c r="C55" s="248" t="s">
        <v>519</v>
      </c>
      <c r="D55" s="248"/>
      <c r="E55" s="248"/>
      <c r="F55" s="248"/>
      <c r="G55" s="248"/>
      <c r="H55" s="248"/>
      <c r="I55" s="248"/>
      <c r="J55" s="248"/>
      <c r="K55" s="246"/>
    </row>
    <row r="56" spans="2:11" s="1" customFormat="1" ht="12.75" customHeight="1">
      <c r="B56" s="244"/>
      <c r="C56" s="248"/>
      <c r="D56" s="248"/>
      <c r="E56" s="248"/>
      <c r="F56" s="248"/>
      <c r="G56" s="248"/>
      <c r="H56" s="248"/>
      <c r="I56" s="248"/>
      <c r="J56" s="248"/>
      <c r="K56" s="246"/>
    </row>
    <row r="57" spans="2:11" s="1" customFormat="1" ht="15" customHeight="1">
      <c r="B57" s="244"/>
      <c r="C57" s="248" t="s">
        <v>520</v>
      </c>
      <c r="D57" s="248"/>
      <c r="E57" s="248"/>
      <c r="F57" s="248"/>
      <c r="G57" s="248"/>
      <c r="H57" s="248"/>
      <c r="I57" s="248"/>
      <c r="J57" s="248"/>
      <c r="K57" s="246"/>
    </row>
    <row r="58" spans="2:11" s="1" customFormat="1" ht="15" customHeight="1">
      <c r="B58" s="244"/>
      <c r="C58" s="250"/>
      <c r="D58" s="248" t="s">
        <v>521</v>
      </c>
      <c r="E58" s="248"/>
      <c r="F58" s="248"/>
      <c r="G58" s="248"/>
      <c r="H58" s="248"/>
      <c r="I58" s="248"/>
      <c r="J58" s="248"/>
      <c r="K58" s="246"/>
    </row>
    <row r="59" spans="2:11" s="1" customFormat="1" ht="15" customHeight="1">
      <c r="B59" s="244"/>
      <c r="C59" s="250"/>
      <c r="D59" s="248" t="s">
        <v>522</v>
      </c>
      <c r="E59" s="248"/>
      <c r="F59" s="248"/>
      <c r="G59" s="248"/>
      <c r="H59" s="248"/>
      <c r="I59" s="248"/>
      <c r="J59" s="248"/>
      <c r="K59" s="246"/>
    </row>
    <row r="60" spans="2:11" s="1" customFormat="1" ht="15" customHeight="1">
      <c r="B60" s="244"/>
      <c r="C60" s="250"/>
      <c r="D60" s="248" t="s">
        <v>523</v>
      </c>
      <c r="E60" s="248"/>
      <c r="F60" s="248"/>
      <c r="G60" s="248"/>
      <c r="H60" s="248"/>
      <c r="I60" s="248"/>
      <c r="J60" s="248"/>
      <c r="K60" s="246"/>
    </row>
    <row r="61" spans="2:11" s="1" customFormat="1" ht="15" customHeight="1">
      <c r="B61" s="244"/>
      <c r="C61" s="250"/>
      <c r="D61" s="248" t="s">
        <v>524</v>
      </c>
      <c r="E61" s="248"/>
      <c r="F61" s="248"/>
      <c r="G61" s="248"/>
      <c r="H61" s="248"/>
      <c r="I61" s="248"/>
      <c r="J61" s="248"/>
      <c r="K61" s="246"/>
    </row>
    <row r="62" spans="2:11" s="1" customFormat="1" ht="15" customHeight="1">
      <c r="B62" s="244"/>
      <c r="C62" s="250"/>
      <c r="D62" s="253" t="s">
        <v>525</v>
      </c>
      <c r="E62" s="253"/>
      <c r="F62" s="253"/>
      <c r="G62" s="253"/>
      <c r="H62" s="253"/>
      <c r="I62" s="253"/>
      <c r="J62" s="253"/>
      <c r="K62" s="246"/>
    </row>
    <row r="63" spans="2:11" s="1" customFormat="1" ht="15" customHeight="1">
      <c r="B63" s="244"/>
      <c r="C63" s="250"/>
      <c r="D63" s="248" t="s">
        <v>526</v>
      </c>
      <c r="E63" s="248"/>
      <c r="F63" s="248"/>
      <c r="G63" s="248"/>
      <c r="H63" s="248"/>
      <c r="I63" s="248"/>
      <c r="J63" s="248"/>
      <c r="K63" s="246"/>
    </row>
    <row r="64" spans="2:11" s="1" customFormat="1" ht="12.75" customHeight="1">
      <c r="B64" s="244"/>
      <c r="C64" s="250"/>
      <c r="D64" s="250"/>
      <c r="E64" s="254"/>
      <c r="F64" s="250"/>
      <c r="G64" s="250"/>
      <c r="H64" s="250"/>
      <c r="I64" s="250"/>
      <c r="J64" s="250"/>
      <c r="K64" s="246"/>
    </row>
    <row r="65" spans="2:11" s="1" customFormat="1" ht="15" customHeight="1">
      <c r="B65" s="244"/>
      <c r="C65" s="250"/>
      <c r="D65" s="248" t="s">
        <v>527</v>
      </c>
      <c r="E65" s="248"/>
      <c r="F65" s="248"/>
      <c r="G65" s="248"/>
      <c r="H65" s="248"/>
      <c r="I65" s="248"/>
      <c r="J65" s="248"/>
      <c r="K65" s="246"/>
    </row>
    <row r="66" spans="2:11" s="1" customFormat="1" ht="15" customHeight="1">
      <c r="B66" s="244"/>
      <c r="C66" s="250"/>
      <c r="D66" s="253" t="s">
        <v>528</v>
      </c>
      <c r="E66" s="253"/>
      <c r="F66" s="253"/>
      <c r="G66" s="253"/>
      <c r="H66" s="253"/>
      <c r="I66" s="253"/>
      <c r="J66" s="253"/>
      <c r="K66" s="246"/>
    </row>
    <row r="67" spans="2:11" s="1" customFormat="1" ht="15" customHeight="1">
      <c r="B67" s="244"/>
      <c r="C67" s="250"/>
      <c r="D67" s="248" t="s">
        <v>529</v>
      </c>
      <c r="E67" s="248"/>
      <c r="F67" s="248"/>
      <c r="G67" s="248"/>
      <c r="H67" s="248"/>
      <c r="I67" s="248"/>
      <c r="J67" s="248"/>
      <c r="K67" s="246"/>
    </row>
    <row r="68" spans="2:11" s="1" customFormat="1" ht="15" customHeight="1">
      <c r="B68" s="244"/>
      <c r="C68" s="250"/>
      <c r="D68" s="248" t="s">
        <v>530</v>
      </c>
      <c r="E68" s="248"/>
      <c r="F68" s="248"/>
      <c r="G68" s="248"/>
      <c r="H68" s="248"/>
      <c r="I68" s="248"/>
      <c r="J68" s="248"/>
      <c r="K68" s="246"/>
    </row>
    <row r="69" spans="2:11" s="1" customFormat="1" ht="15" customHeight="1">
      <c r="B69" s="244"/>
      <c r="C69" s="250"/>
      <c r="D69" s="248" t="s">
        <v>531</v>
      </c>
      <c r="E69" s="248"/>
      <c r="F69" s="248"/>
      <c r="G69" s="248"/>
      <c r="H69" s="248"/>
      <c r="I69" s="248"/>
      <c r="J69" s="248"/>
      <c r="K69" s="246"/>
    </row>
    <row r="70" spans="2:11" s="1" customFormat="1" ht="15" customHeight="1">
      <c r="B70" s="244"/>
      <c r="C70" s="250"/>
      <c r="D70" s="248" t="s">
        <v>532</v>
      </c>
      <c r="E70" s="248"/>
      <c r="F70" s="248"/>
      <c r="G70" s="248"/>
      <c r="H70" s="248"/>
      <c r="I70" s="248"/>
      <c r="J70" s="248"/>
      <c r="K70" s="246"/>
    </row>
    <row r="71" spans="2:11" s="1" customFormat="1" ht="12.75" customHeight="1">
      <c r="B71" s="255"/>
      <c r="C71" s="256"/>
      <c r="D71" s="256"/>
      <c r="E71" s="256"/>
      <c r="F71" s="256"/>
      <c r="G71" s="256"/>
      <c r="H71" s="256"/>
      <c r="I71" s="256"/>
      <c r="J71" s="256"/>
      <c r="K71" s="257"/>
    </row>
    <row r="72" spans="2:11" s="1" customFormat="1" ht="18.75" customHeight="1">
      <c r="B72" s="258"/>
      <c r="C72" s="258"/>
      <c r="D72" s="258"/>
      <c r="E72" s="258"/>
      <c r="F72" s="258"/>
      <c r="G72" s="258"/>
      <c r="H72" s="258"/>
      <c r="I72" s="258"/>
      <c r="J72" s="258"/>
      <c r="K72" s="259"/>
    </row>
    <row r="73" spans="2:11" s="1" customFormat="1" ht="18.75" customHeight="1">
      <c r="B73" s="259"/>
      <c r="C73" s="259"/>
      <c r="D73" s="259"/>
      <c r="E73" s="259"/>
      <c r="F73" s="259"/>
      <c r="G73" s="259"/>
      <c r="H73" s="259"/>
      <c r="I73" s="259"/>
      <c r="J73" s="259"/>
      <c r="K73" s="259"/>
    </row>
    <row r="74" spans="2:11" s="1" customFormat="1" ht="7.5" customHeight="1">
      <c r="B74" s="260"/>
      <c r="C74" s="261"/>
      <c r="D74" s="261"/>
      <c r="E74" s="261"/>
      <c r="F74" s="261"/>
      <c r="G74" s="261"/>
      <c r="H74" s="261"/>
      <c r="I74" s="261"/>
      <c r="J74" s="261"/>
      <c r="K74" s="262"/>
    </row>
    <row r="75" spans="2:11" s="1" customFormat="1" ht="45" customHeight="1">
      <c r="B75" s="263"/>
      <c r="C75" s="264" t="s">
        <v>533</v>
      </c>
      <c r="D75" s="264"/>
      <c r="E75" s="264"/>
      <c r="F75" s="264"/>
      <c r="G75" s="264"/>
      <c r="H75" s="264"/>
      <c r="I75" s="264"/>
      <c r="J75" s="264"/>
      <c r="K75" s="265"/>
    </row>
    <row r="76" spans="2:11" s="1" customFormat="1" ht="17.25" customHeight="1">
      <c r="B76" s="263"/>
      <c r="C76" s="266" t="s">
        <v>534</v>
      </c>
      <c r="D76" s="266"/>
      <c r="E76" s="266"/>
      <c r="F76" s="266" t="s">
        <v>535</v>
      </c>
      <c r="G76" s="267"/>
      <c r="H76" s="266" t="s">
        <v>53</v>
      </c>
      <c r="I76" s="266" t="s">
        <v>56</v>
      </c>
      <c r="J76" s="266" t="s">
        <v>536</v>
      </c>
      <c r="K76" s="265"/>
    </row>
    <row r="77" spans="2:11" s="1" customFormat="1" ht="17.25" customHeight="1">
      <c r="B77" s="263"/>
      <c r="C77" s="268" t="s">
        <v>537</v>
      </c>
      <c r="D77" s="268"/>
      <c r="E77" s="268"/>
      <c r="F77" s="269" t="s">
        <v>538</v>
      </c>
      <c r="G77" s="270"/>
      <c r="H77" s="268"/>
      <c r="I77" s="268"/>
      <c r="J77" s="268" t="s">
        <v>539</v>
      </c>
      <c r="K77" s="265"/>
    </row>
    <row r="78" spans="2:11" s="1" customFormat="1" ht="5.25" customHeight="1">
      <c r="B78" s="263"/>
      <c r="C78" s="271"/>
      <c r="D78" s="271"/>
      <c r="E78" s="271"/>
      <c r="F78" s="271"/>
      <c r="G78" s="272"/>
      <c r="H78" s="271"/>
      <c r="I78" s="271"/>
      <c r="J78" s="271"/>
      <c r="K78" s="265"/>
    </row>
    <row r="79" spans="2:11" s="1" customFormat="1" ht="15" customHeight="1">
      <c r="B79" s="263"/>
      <c r="C79" s="251" t="s">
        <v>52</v>
      </c>
      <c r="D79" s="273"/>
      <c r="E79" s="273"/>
      <c r="F79" s="274" t="s">
        <v>540</v>
      </c>
      <c r="G79" s="275"/>
      <c r="H79" s="251" t="s">
        <v>541</v>
      </c>
      <c r="I79" s="251" t="s">
        <v>542</v>
      </c>
      <c r="J79" s="251">
        <v>20</v>
      </c>
      <c r="K79" s="265"/>
    </row>
    <row r="80" spans="2:11" s="1" customFormat="1" ht="15" customHeight="1">
      <c r="B80" s="263"/>
      <c r="C80" s="251" t="s">
        <v>543</v>
      </c>
      <c r="D80" s="251"/>
      <c r="E80" s="251"/>
      <c r="F80" s="274" t="s">
        <v>540</v>
      </c>
      <c r="G80" s="275"/>
      <c r="H80" s="251" t="s">
        <v>544</v>
      </c>
      <c r="I80" s="251" t="s">
        <v>542</v>
      </c>
      <c r="J80" s="251">
        <v>120</v>
      </c>
      <c r="K80" s="265"/>
    </row>
    <row r="81" spans="2:11" s="1" customFormat="1" ht="15" customHeight="1">
      <c r="B81" s="276"/>
      <c r="C81" s="251" t="s">
        <v>545</v>
      </c>
      <c r="D81" s="251"/>
      <c r="E81" s="251"/>
      <c r="F81" s="274" t="s">
        <v>546</v>
      </c>
      <c r="G81" s="275"/>
      <c r="H81" s="251" t="s">
        <v>547</v>
      </c>
      <c r="I81" s="251" t="s">
        <v>542</v>
      </c>
      <c r="J81" s="251">
        <v>50</v>
      </c>
      <c r="K81" s="265"/>
    </row>
    <row r="82" spans="2:11" s="1" customFormat="1" ht="15" customHeight="1">
      <c r="B82" s="276"/>
      <c r="C82" s="251" t="s">
        <v>548</v>
      </c>
      <c r="D82" s="251"/>
      <c r="E82" s="251"/>
      <c r="F82" s="274" t="s">
        <v>540</v>
      </c>
      <c r="G82" s="275"/>
      <c r="H82" s="251" t="s">
        <v>549</v>
      </c>
      <c r="I82" s="251" t="s">
        <v>550</v>
      </c>
      <c r="J82" s="251"/>
      <c r="K82" s="265"/>
    </row>
    <row r="83" spans="2:11" s="1" customFormat="1" ht="15" customHeight="1">
      <c r="B83" s="276"/>
      <c r="C83" s="277" t="s">
        <v>551</v>
      </c>
      <c r="D83" s="277"/>
      <c r="E83" s="277"/>
      <c r="F83" s="278" t="s">
        <v>546</v>
      </c>
      <c r="G83" s="277"/>
      <c r="H83" s="277" t="s">
        <v>552</v>
      </c>
      <c r="I83" s="277" t="s">
        <v>542</v>
      </c>
      <c r="J83" s="277">
        <v>15</v>
      </c>
      <c r="K83" s="265"/>
    </row>
    <row r="84" spans="2:11" s="1" customFormat="1" ht="15" customHeight="1">
      <c r="B84" s="276"/>
      <c r="C84" s="277" t="s">
        <v>553</v>
      </c>
      <c r="D84" s="277"/>
      <c r="E84" s="277"/>
      <c r="F84" s="278" t="s">
        <v>546</v>
      </c>
      <c r="G84" s="277"/>
      <c r="H84" s="277" t="s">
        <v>554</v>
      </c>
      <c r="I84" s="277" t="s">
        <v>542</v>
      </c>
      <c r="J84" s="277">
        <v>15</v>
      </c>
      <c r="K84" s="265"/>
    </row>
    <row r="85" spans="2:11" s="1" customFormat="1" ht="15" customHeight="1">
      <c r="B85" s="276"/>
      <c r="C85" s="277" t="s">
        <v>555</v>
      </c>
      <c r="D85" s="277"/>
      <c r="E85" s="277"/>
      <c r="F85" s="278" t="s">
        <v>546</v>
      </c>
      <c r="G85" s="277"/>
      <c r="H85" s="277" t="s">
        <v>556</v>
      </c>
      <c r="I85" s="277" t="s">
        <v>542</v>
      </c>
      <c r="J85" s="277">
        <v>20</v>
      </c>
      <c r="K85" s="265"/>
    </row>
    <row r="86" spans="2:11" s="1" customFormat="1" ht="15" customHeight="1">
      <c r="B86" s="276"/>
      <c r="C86" s="277" t="s">
        <v>557</v>
      </c>
      <c r="D86" s="277"/>
      <c r="E86" s="277"/>
      <c r="F86" s="278" t="s">
        <v>546</v>
      </c>
      <c r="G86" s="277"/>
      <c r="H86" s="277" t="s">
        <v>558</v>
      </c>
      <c r="I86" s="277" t="s">
        <v>542</v>
      </c>
      <c r="J86" s="277">
        <v>20</v>
      </c>
      <c r="K86" s="265"/>
    </row>
    <row r="87" spans="2:11" s="1" customFormat="1" ht="15" customHeight="1">
      <c r="B87" s="276"/>
      <c r="C87" s="251" t="s">
        <v>559</v>
      </c>
      <c r="D87" s="251"/>
      <c r="E87" s="251"/>
      <c r="F87" s="274" t="s">
        <v>546</v>
      </c>
      <c r="G87" s="275"/>
      <c r="H87" s="251" t="s">
        <v>560</v>
      </c>
      <c r="I87" s="251" t="s">
        <v>542</v>
      </c>
      <c r="J87" s="251">
        <v>50</v>
      </c>
      <c r="K87" s="265"/>
    </row>
    <row r="88" spans="2:11" s="1" customFormat="1" ht="15" customHeight="1">
      <c r="B88" s="276"/>
      <c r="C88" s="251" t="s">
        <v>561</v>
      </c>
      <c r="D88" s="251"/>
      <c r="E88" s="251"/>
      <c r="F88" s="274" t="s">
        <v>546</v>
      </c>
      <c r="G88" s="275"/>
      <c r="H88" s="251" t="s">
        <v>562</v>
      </c>
      <c r="I88" s="251" t="s">
        <v>542</v>
      </c>
      <c r="J88" s="251">
        <v>20</v>
      </c>
      <c r="K88" s="265"/>
    </row>
    <row r="89" spans="2:11" s="1" customFormat="1" ht="15" customHeight="1">
      <c r="B89" s="276"/>
      <c r="C89" s="251" t="s">
        <v>563</v>
      </c>
      <c r="D89" s="251"/>
      <c r="E89" s="251"/>
      <c r="F89" s="274" t="s">
        <v>546</v>
      </c>
      <c r="G89" s="275"/>
      <c r="H89" s="251" t="s">
        <v>564</v>
      </c>
      <c r="I89" s="251" t="s">
        <v>542</v>
      </c>
      <c r="J89" s="251">
        <v>20</v>
      </c>
      <c r="K89" s="265"/>
    </row>
    <row r="90" spans="2:11" s="1" customFormat="1" ht="15" customHeight="1">
      <c r="B90" s="276"/>
      <c r="C90" s="251" t="s">
        <v>565</v>
      </c>
      <c r="D90" s="251"/>
      <c r="E90" s="251"/>
      <c r="F90" s="274" t="s">
        <v>546</v>
      </c>
      <c r="G90" s="275"/>
      <c r="H90" s="251" t="s">
        <v>566</v>
      </c>
      <c r="I90" s="251" t="s">
        <v>542</v>
      </c>
      <c r="J90" s="251">
        <v>50</v>
      </c>
      <c r="K90" s="265"/>
    </row>
    <row r="91" spans="2:11" s="1" customFormat="1" ht="15" customHeight="1">
      <c r="B91" s="276"/>
      <c r="C91" s="251" t="s">
        <v>567</v>
      </c>
      <c r="D91" s="251"/>
      <c r="E91" s="251"/>
      <c r="F91" s="274" t="s">
        <v>546</v>
      </c>
      <c r="G91" s="275"/>
      <c r="H91" s="251" t="s">
        <v>567</v>
      </c>
      <c r="I91" s="251" t="s">
        <v>542</v>
      </c>
      <c r="J91" s="251">
        <v>50</v>
      </c>
      <c r="K91" s="265"/>
    </row>
    <row r="92" spans="2:11" s="1" customFormat="1" ht="15" customHeight="1">
      <c r="B92" s="276"/>
      <c r="C92" s="251" t="s">
        <v>568</v>
      </c>
      <c r="D92" s="251"/>
      <c r="E92" s="251"/>
      <c r="F92" s="274" t="s">
        <v>546</v>
      </c>
      <c r="G92" s="275"/>
      <c r="H92" s="251" t="s">
        <v>569</v>
      </c>
      <c r="I92" s="251" t="s">
        <v>542</v>
      </c>
      <c r="J92" s="251">
        <v>255</v>
      </c>
      <c r="K92" s="265"/>
    </row>
    <row r="93" spans="2:11" s="1" customFormat="1" ht="15" customHeight="1">
      <c r="B93" s="276"/>
      <c r="C93" s="251" t="s">
        <v>570</v>
      </c>
      <c r="D93" s="251"/>
      <c r="E93" s="251"/>
      <c r="F93" s="274" t="s">
        <v>540</v>
      </c>
      <c r="G93" s="275"/>
      <c r="H93" s="251" t="s">
        <v>571</v>
      </c>
      <c r="I93" s="251" t="s">
        <v>572</v>
      </c>
      <c r="J93" s="251"/>
      <c r="K93" s="265"/>
    </row>
    <row r="94" spans="2:11" s="1" customFormat="1" ht="15" customHeight="1">
      <c r="B94" s="276"/>
      <c r="C94" s="251" t="s">
        <v>573</v>
      </c>
      <c r="D94" s="251"/>
      <c r="E94" s="251"/>
      <c r="F94" s="274" t="s">
        <v>540</v>
      </c>
      <c r="G94" s="275"/>
      <c r="H94" s="251" t="s">
        <v>574</v>
      </c>
      <c r="I94" s="251" t="s">
        <v>575</v>
      </c>
      <c r="J94" s="251"/>
      <c r="K94" s="265"/>
    </row>
    <row r="95" spans="2:11" s="1" customFormat="1" ht="15" customHeight="1">
      <c r="B95" s="276"/>
      <c r="C95" s="251" t="s">
        <v>576</v>
      </c>
      <c r="D95" s="251"/>
      <c r="E95" s="251"/>
      <c r="F95" s="274" t="s">
        <v>540</v>
      </c>
      <c r="G95" s="275"/>
      <c r="H95" s="251" t="s">
        <v>576</v>
      </c>
      <c r="I95" s="251" t="s">
        <v>575</v>
      </c>
      <c r="J95" s="251"/>
      <c r="K95" s="265"/>
    </row>
    <row r="96" spans="2:11" s="1" customFormat="1" ht="15" customHeight="1">
      <c r="B96" s="276"/>
      <c r="C96" s="251" t="s">
        <v>37</v>
      </c>
      <c r="D96" s="251"/>
      <c r="E96" s="251"/>
      <c r="F96" s="274" t="s">
        <v>540</v>
      </c>
      <c r="G96" s="275"/>
      <c r="H96" s="251" t="s">
        <v>577</v>
      </c>
      <c r="I96" s="251" t="s">
        <v>575</v>
      </c>
      <c r="J96" s="251"/>
      <c r="K96" s="265"/>
    </row>
    <row r="97" spans="2:11" s="1" customFormat="1" ht="15" customHeight="1">
      <c r="B97" s="276"/>
      <c r="C97" s="251" t="s">
        <v>47</v>
      </c>
      <c r="D97" s="251"/>
      <c r="E97" s="251"/>
      <c r="F97" s="274" t="s">
        <v>540</v>
      </c>
      <c r="G97" s="275"/>
      <c r="H97" s="251" t="s">
        <v>578</v>
      </c>
      <c r="I97" s="251" t="s">
        <v>575</v>
      </c>
      <c r="J97" s="251"/>
      <c r="K97" s="265"/>
    </row>
    <row r="98" spans="2:11" s="1" customFormat="1" ht="15" customHeight="1">
      <c r="B98" s="279"/>
      <c r="C98" s="280"/>
      <c r="D98" s="280"/>
      <c r="E98" s="280"/>
      <c r="F98" s="280"/>
      <c r="G98" s="280"/>
      <c r="H98" s="280"/>
      <c r="I98" s="280"/>
      <c r="J98" s="280"/>
      <c r="K98" s="281"/>
    </row>
    <row r="99" spans="2:11" s="1" customFormat="1" ht="18.75" customHeight="1">
      <c r="B99" s="282"/>
      <c r="C99" s="283"/>
      <c r="D99" s="283"/>
      <c r="E99" s="283"/>
      <c r="F99" s="283"/>
      <c r="G99" s="283"/>
      <c r="H99" s="283"/>
      <c r="I99" s="283"/>
      <c r="J99" s="283"/>
      <c r="K99" s="282"/>
    </row>
    <row r="100" spans="2:11" s="1" customFormat="1" ht="18.75" customHeight="1">
      <c r="B100" s="259"/>
      <c r="C100" s="259"/>
      <c r="D100" s="259"/>
      <c r="E100" s="259"/>
      <c r="F100" s="259"/>
      <c r="G100" s="259"/>
      <c r="H100" s="259"/>
      <c r="I100" s="259"/>
      <c r="J100" s="259"/>
      <c r="K100" s="259"/>
    </row>
    <row r="101" spans="2:11" s="1" customFormat="1" ht="7.5" customHeight="1">
      <c r="B101" s="260"/>
      <c r="C101" s="261"/>
      <c r="D101" s="261"/>
      <c r="E101" s="261"/>
      <c r="F101" s="261"/>
      <c r="G101" s="261"/>
      <c r="H101" s="261"/>
      <c r="I101" s="261"/>
      <c r="J101" s="261"/>
      <c r="K101" s="262"/>
    </row>
    <row r="102" spans="2:11" s="1" customFormat="1" ht="45" customHeight="1">
      <c r="B102" s="263"/>
      <c r="C102" s="264" t="s">
        <v>579</v>
      </c>
      <c r="D102" s="264"/>
      <c r="E102" s="264"/>
      <c r="F102" s="264"/>
      <c r="G102" s="264"/>
      <c r="H102" s="264"/>
      <c r="I102" s="264"/>
      <c r="J102" s="264"/>
      <c r="K102" s="265"/>
    </row>
    <row r="103" spans="2:11" s="1" customFormat="1" ht="17.25" customHeight="1">
      <c r="B103" s="263"/>
      <c r="C103" s="266" t="s">
        <v>534</v>
      </c>
      <c r="D103" s="266"/>
      <c r="E103" s="266"/>
      <c r="F103" s="266" t="s">
        <v>535</v>
      </c>
      <c r="G103" s="267"/>
      <c r="H103" s="266" t="s">
        <v>53</v>
      </c>
      <c r="I103" s="266" t="s">
        <v>56</v>
      </c>
      <c r="J103" s="266" t="s">
        <v>536</v>
      </c>
      <c r="K103" s="265"/>
    </row>
    <row r="104" spans="2:11" s="1" customFormat="1" ht="17.25" customHeight="1">
      <c r="B104" s="263"/>
      <c r="C104" s="268" t="s">
        <v>537</v>
      </c>
      <c r="D104" s="268"/>
      <c r="E104" s="268"/>
      <c r="F104" s="269" t="s">
        <v>538</v>
      </c>
      <c r="G104" s="270"/>
      <c r="H104" s="268"/>
      <c r="I104" s="268"/>
      <c r="J104" s="268" t="s">
        <v>539</v>
      </c>
      <c r="K104" s="265"/>
    </row>
    <row r="105" spans="2:11" s="1" customFormat="1" ht="5.25" customHeight="1">
      <c r="B105" s="263"/>
      <c r="C105" s="266"/>
      <c r="D105" s="266"/>
      <c r="E105" s="266"/>
      <c r="F105" s="266"/>
      <c r="G105" s="284"/>
      <c r="H105" s="266"/>
      <c r="I105" s="266"/>
      <c r="J105" s="266"/>
      <c r="K105" s="265"/>
    </row>
    <row r="106" spans="2:11" s="1" customFormat="1" ht="15" customHeight="1">
      <c r="B106" s="263"/>
      <c r="C106" s="251" t="s">
        <v>52</v>
      </c>
      <c r="D106" s="273"/>
      <c r="E106" s="273"/>
      <c r="F106" s="274" t="s">
        <v>540</v>
      </c>
      <c r="G106" s="251"/>
      <c r="H106" s="251" t="s">
        <v>580</v>
      </c>
      <c r="I106" s="251" t="s">
        <v>542</v>
      </c>
      <c r="J106" s="251">
        <v>20</v>
      </c>
      <c r="K106" s="265"/>
    </row>
    <row r="107" spans="2:11" s="1" customFormat="1" ht="15" customHeight="1">
      <c r="B107" s="263"/>
      <c r="C107" s="251" t="s">
        <v>543</v>
      </c>
      <c r="D107" s="251"/>
      <c r="E107" s="251"/>
      <c r="F107" s="274" t="s">
        <v>540</v>
      </c>
      <c r="G107" s="251"/>
      <c r="H107" s="251" t="s">
        <v>580</v>
      </c>
      <c r="I107" s="251" t="s">
        <v>542</v>
      </c>
      <c r="J107" s="251">
        <v>120</v>
      </c>
      <c r="K107" s="265"/>
    </row>
    <row r="108" spans="2:11" s="1" customFormat="1" ht="15" customHeight="1">
      <c r="B108" s="276"/>
      <c r="C108" s="251" t="s">
        <v>545</v>
      </c>
      <c r="D108" s="251"/>
      <c r="E108" s="251"/>
      <c r="F108" s="274" t="s">
        <v>546</v>
      </c>
      <c r="G108" s="251"/>
      <c r="H108" s="251" t="s">
        <v>580</v>
      </c>
      <c r="I108" s="251" t="s">
        <v>542</v>
      </c>
      <c r="J108" s="251">
        <v>50</v>
      </c>
      <c r="K108" s="265"/>
    </row>
    <row r="109" spans="2:11" s="1" customFormat="1" ht="15" customHeight="1">
      <c r="B109" s="276"/>
      <c r="C109" s="251" t="s">
        <v>548</v>
      </c>
      <c r="D109" s="251"/>
      <c r="E109" s="251"/>
      <c r="F109" s="274" t="s">
        <v>540</v>
      </c>
      <c r="G109" s="251"/>
      <c r="H109" s="251" t="s">
        <v>580</v>
      </c>
      <c r="I109" s="251" t="s">
        <v>550</v>
      </c>
      <c r="J109" s="251"/>
      <c r="K109" s="265"/>
    </row>
    <row r="110" spans="2:11" s="1" customFormat="1" ht="15" customHeight="1">
      <c r="B110" s="276"/>
      <c r="C110" s="251" t="s">
        <v>559</v>
      </c>
      <c r="D110" s="251"/>
      <c r="E110" s="251"/>
      <c r="F110" s="274" t="s">
        <v>546</v>
      </c>
      <c r="G110" s="251"/>
      <c r="H110" s="251" t="s">
        <v>580</v>
      </c>
      <c r="I110" s="251" t="s">
        <v>542</v>
      </c>
      <c r="J110" s="251">
        <v>50</v>
      </c>
      <c r="K110" s="265"/>
    </row>
    <row r="111" spans="2:11" s="1" customFormat="1" ht="15" customHeight="1">
      <c r="B111" s="276"/>
      <c r="C111" s="251" t="s">
        <v>567</v>
      </c>
      <c r="D111" s="251"/>
      <c r="E111" s="251"/>
      <c r="F111" s="274" t="s">
        <v>546</v>
      </c>
      <c r="G111" s="251"/>
      <c r="H111" s="251" t="s">
        <v>580</v>
      </c>
      <c r="I111" s="251" t="s">
        <v>542</v>
      </c>
      <c r="J111" s="251">
        <v>50</v>
      </c>
      <c r="K111" s="265"/>
    </row>
    <row r="112" spans="2:11" s="1" customFormat="1" ht="15" customHeight="1">
      <c r="B112" s="276"/>
      <c r="C112" s="251" t="s">
        <v>565</v>
      </c>
      <c r="D112" s="251"/>
      <c r="E112" s="251"/>
      <c r="F112" s="274" t="s">
        <v>546</v>
      </c>
      <c r="G112" s="251"/>
      <c r="H112" s="251" t="s">
        <v>580</v>
      </c>
      <c r="I112" s="251" t="s">
        <v>542</v>
      </c>
      <c r="J112" s="251">
        <v>50</v>
      </c>
      <c r="K112" s="265"/>
    </row>
    <row r="113" spans="2:11" s="1" customFormat="1" ht="15" customHeight="1">
      <c r="B113" s="276"/>
      <c r="C113" s="251" t="s">
        <v>52</v>
      </c>
      <c r="D113" s="251"/>
      <c r="E113" s="251"/>
      <c r="F113" s="274" t="s">
        <v>540</v>
      </c>
      <c r="G113" s="251"/>
      <c r="H113" s="251" t="s">
        <v>581</v>
      </c>
      <c r="I113" s="251" t="s">
        <v>542</v>
      </c>
      <c r="J113" s="251">
        <v>20</v>
      </c>
      <c r="K113" s="265"/>
    </row>
    <row r="114" spans="2:11" s="1" customFormat="1" ht="15" customHeight="1">
      <c r="B114" s="276"/>
      <c r="C114" s="251" t="s">
        <v>582</v>
      </c>
      <c r="D114" s="251"/>
      <c r="E114" s="251"/>
      <c r="F114" s="274" t="s">
        <v>540</v>
      </c>
      <c r="G114" s="251"/>
      <c r="H114" s="251" t="s">
        <v>583</v>
      </c>
      <c r="I114" s="251" t="s">
        <v>542</v>
      </c>
      <c r="J114" s="251">
        <v>120</v>
      </c>
      <c r="K114" s="265"/>
    </row>
    <row r="115" spans="2:11" s="1" customFormat="1" ht="15" customHeight="1">
      <c r="B115" s="276"/>
      <c r="C115" s="251" t="s">
        <v>37</v>
      </c>
      <c r="D115" s="251"/>
      <c r="E115" s="251"/>
      <c r="F115" s="274" t="s">
        <v>540</v>
      </c>
      <c r="G115" s="251"/>
      <c r="H115" s="251" t="s">
        <v>584</v>
      </c>
      <c r="I115" s="251" t="s">
        <v>575</v>
      </c>
      <c r="J115" s="251"/>
      <c r="K115" s="265"/>
    </row>
    <row r="116" spans="2:11" s="1" customFormat="1" ht="15" customHeight="1">
      <c r="B116" s="276"/>
      <c r="C116" s="251" t="s">
        <v>47</v>
      </c>
      <c r="D116" s="251"/>
      <c r="E116" s="251"/>
      <c r="F116" s="274" t="s">
        <v>540</v>
      </c>
      <c r="G116" s="251"/>
      <c r="H116" s="251" t="s">
        <v>585</v>
      </c>
      <c r="I116" s="251" t="s">
        <v>575</v>
      </c>
      <c r="J116" s="251"/>
      <c r="K116" s="265"/>
    </row>
    <row r="117" spans="2:11" s="1" customFormat="1" ht="15" customHeight="1">
      <c r="B117" s="276"/>
      <c r="C117" s="251" t="s">
        <v>56</v>
      </c>
      <c r="D117" s="251"/>
      <c r="E117" s="251"/>
      <c r="F117" s="274" t="s">
        <v>540</v>
      </c>
      <c r="G117" s="251"/>
      <c r="H117" s="251" t="s">
        <v>586</v>
      </c>
      <c r="I117" s="251" t="s">
        <v>587</v>
      </c>
      <c r="J117" s="251"/>
      <c r="K117" s="265"/>
    </row>
    <row r="118" spans="2:11" s="1" customFormat="1" ht="15" customHeight="1">
      <c r="B118" s="279"/>
      <c r="C118" s="285"/>
      <c r="D118" s="285"/>
      <c r="E118" s="285"/>
      <c r="F118" s="285"/>
      <c r="G118" s="285"/>
      <c r="H118" s="285"/>
      <c r="I118" s="285"/>
      <c r="J118" s="285"/>
      <c r="K118" s="281"/>
    </row>
    <row r="119" spans="2:11" s="1" customFormat="1" ht="18.75" customHeight="1">
      <c r="B119" s="286"/>
      <c r="C119" s="287"/>
      <c r="D119" s="287"/>
      <c r="E119" s="287"/>
      <c r="F119" s="288"/>
      <c r="G119" s="287"/>
      <c r="H119" s="287"/>
      <c r="I119" s="287"/>
      <c r="J119" s="287"/>
      <c r="K119" s="286"/>
    </row>
    <row r="120" spans="2:11" s="1" customFormat="1" ht="18.75" customHeight="1">
      <c r="B120" s="259"/>
      <c r="C120" s="259"/>
      <c r="D120" s="259"/>
      <c r="E120" s="259"/>
      <c r="F120" s="259"/>
      <c r="G120" s="259"/>
      <c r="H120" s="259"/>
      <c r="I120" s="259"/>
      <c r="J120" s="259"/>
      <c r="K120" s="259"/>
    </row>
    <row r="121" spans="2:11" s="1" customFormat="1" ht="7.5" customHeight="1">
      <c r="B121" s="289"/>
      <c r="C121" s="290"/>
      <c r="D121" s="290"/>
      <c r="E121" s="290"/>
      <c r="F121" s="290"/>
      <c r="G121" s="290"/>
      <c r="H121" s="290"/>
      <c r="I121" s="290"/>
      <c r="J121" s="290"/>
      <c r="K121" s="291"/>
    </row>
    <row r="122" spans="2:11" s="1" customFormat="1" ht="45" customHeight="1">
      <c r="B122" s="292"/>
      <c r="C122" s="242" t="s">
        <v>588</v>
      </c>
      <c r="D122" s="242"/>
      <c r="E122" s="242"/>
      <c r="F122" s="242"/>
      <c r="G122" s="242"/>
      <c r="H122" s="242"/>
      <c r="I122" s="242"/>
      <c r="J122" s="242"/>
      <c r="K122" s="293"/>
    </row>
    <row r="123" spans="2:11" s="1" customFormat="1" ht="17.25" customHeight="1">
      <c r="B123" s="294"/>
      <c r="C123" s="266" t="s">
        <v>534</v>
      </c>
      <c r="D123" s="266"/>
      <c r="E123" s="266"/>
      <c r="F123" s="266" t="s">
        <v>535</v>
      </c>
      <c r="G123" s="267"/>
      <c r="H123" s="266" t="s">
        <v>53</v>
      </c>
      <c r="I123" s="266" t="s">
        <v>56</v>
      </c>
      <c r="J123" s="266" t="s">
        <v>536</v>
      </c>
      <c r="K123" s="295"/>
    </row>
    <row r="124" spans="2:11" s="1" customFormat="1" ht="17.25" customHeight="1">
      <c r="B124" s="294"/>
      <c r="C124" s="268" t="s">
        <v>537</v>
      </c>
      <c r="D124" s="268"/>
      <c r="E124" s="268"/>
      <c r="F124" s="269" t="s">
        <v>538</v>
      </c>
      <c r="G124" s="270"/>
      <c r="H124" s="268"/>
      <c r="I124" s="268"/>
      <c r="J124" s="268" t="s">
        <v>539</v>
      </c>
      <c r="K124" s="295"/>
    </row>
    <row r="125" spans="2:11" s="1" customFormat="1" ht="5.25" customHeight="1">
      <c r="B125" s="296"/>
      <c r="C125" s="271"/>
      <c r="D125" s="271"/>
      <c r="E125" s="271"/>
      <c r="F125" s="271"/>
      <c r="G125" s="297"/>
      <c r="H125" s="271"/>
      <c r="I125" s="271"/>
      <c r="J125" s="271"/>
      <c r="K125" s="298"/>
    </row>
    <row r="126" spans="2:11" s="1" customFormat="1" ht="15" customHeight="1">
      <c r="B126" s="296"/>
      <c r="C126" s="251" t="s">
        <v>543</v>
      </c>
      <c r="D126" s="273"/>
      <c r="E126" s="273"/>
      <c r="F126" s="274" t="s">
        <v>540</v>
      </c>
      <c r="G126" s="251"/>
      <c r="H126" s="251" t="s">
        <v>580</v>
      </c>
      <c r="I126" s="251" t="s">
        <v>542</v>
      </c>
      <c r="J126" s="251">
        <v>120</v>
      </c>
      <c r="K126" s="299"/>
    </row>
    <row r="127" spans="2:11" s="1" customFormat="1" ht="15" customHeight="1">
      <c r="B127" s="296"/>
      <c r="C127" s="251" t="s">
        <v>589</v>
      </c>
      <c r="D127" s="251"/>
      <c r="E127" s="251"/>
      <c r="F127" s="274" t="s">
        <v>540</v>
      </c>
      <c r="G127" s="251"/>
      <c r="H127" s="251" t="s">
        <v>590</v>
      </c>
      <c r="I127" s="251" t="s">
        <v>542</v>
      </c>
      <c r="J127" s="251" t="s">
        <v>591</v>
      </c>
      <c r="K127" s="299"/>
    </row>
    <row r="128" spans="2:11" s="1" customFormat="1" ht="15" customHeight="1">
      <c r="B128" s="296"/>
      <c r="C128" s="251" t="s">
        <v>488</v>
      </c>
      <c r="D128" s="251"/>
      <c r="E128" s="251"/>
      <c r="F128" s="274" t="s">
        <v>540</v>
      </c>
      <c r="G128" s="251"/>
      <c r="H128" s="251" t="s">
        <v>592</v>
      </c>
      <c r="I128" s="251" t="s">
        <v>542</v>
      </c>
      <c r="J128" s="251" t="s">
        <v>591</v>
      </c>
      <c r="K128" s="299"/>
    </row>
    <row r="129" spans="2:11" s="1" customFormat="1" ht="15" customHeight="1">
      <c r="B129" s="296"/>
      <c r="C129" s="251" t="s">
        <v>551</v>
      </c>
      <c r="D129" s="251"/>
      <c r="E129" s="251"/>
      <c r="F129" s="274" t="s">
        <v>546</v>
      </c>
      <c r="G129" s="251"/>
      <c r="H129" s="251" t="s">
        <v>552</v>
      </c>
      <c r="I129" s="251" t="s">
        <v>542</v>
      </c>
      <c r="J129" s="251">
        <v>15</v>
      </c>
      <c r="K129" s="299"/>
    </row>
    <row r="130" spans="2:11" s="1" customFormat="1" ht="15" customHeight="1">
      <c r="B130" s="296"/>
      <c r="C130" s="277" t="s">
        <v>553</v>
      </c>
      <c r="D130" s="277"/>
      <c r="E130" s="277"/>
      <c r="F130" s="278" t="s">
        <v>546</v>
      </c>
      <c r="G130" s="277"/>
      <c r="H130" s="277" t="s">
        <v>554</v>
      </c>
      <c r="I130" s="277" t="s">
        <v>542</v>
      </c>
      <c r="J130" s="277">
        <v>15</v>
      </c>
      <c r="K130" s="299"/>
    </row>
    <row r="131" spans="2:11" s="1" customFormat="1" ht="15" customHeight="1">
      <c r="B131" s="296"/>
      <c r="C131" s="277" t="s">
        <v>555</v>
      </c>
      <c r="D131" s="277"/>
      <c r="E131" s="277"/>
      <c r="F131" s="278" t="s">
        <v>546</v>
      </c>
      <c r="G131" s="277"/>
      <c r="H131" s="277" t="s">
        <v>556</v>
      </c>
      <c r="I131" s="277" t="s">
        <v>542</v>
      </c>
      <c r="J131" s="277">
        <v>20</v>
      </c>
      <c r="K131" s="299"/>
    </row>
    <row r="132" spans="2:11" s="1" customFormat="1" ht="15" customHeight="1">
      <c r="B132" s="296"/>
      <c r="C132" s="277" t="s">
        <v>557</v>
      </c>
      <c r="D132" s="277"/>
      <c r="E132" s="277"/>
      <c r="F132" s="278" t="s">
        <v>546</v>
      </c>
      <c r="G132" s="277"/>
      <c r="H132" s="277" t="s">
        <v>558</v>
      </c>
      <c r="I132" s="277" t="s">
        <v>542</v>
      </c>
      <c r="J132" s="277">
        <v>20</v>
      </c>
      <c r="K132" s="299"/>
    </row>
    <row r="133" spans="2:11" s="1" customFormat="1" ht="15" customHeight="1">
      <c r="B133" s="296"/>
      <c r="C133" s="251" t="s">
        <v>545</v>
      </c>
      <c r="D133" s="251"/>
      <c r="E133" s="251"/>
      <c r="F133" s="274" t="s">
        <v>546</v>
      </c>
      <c r="G133" s="251"/>
      <c r="H133" s="251" t="s">
        <v>580</v>
      </c>
      <c r="I133" s="251" t="s">
        <v>542</v>
      </c>
      <c r="J133" s="251">
        <v>50</v>
      </c>
      <c r="K133" s="299"/>
    </row>
    <row r="134" spans="2:11" s="1" customFormat="1" ht="15" customHeight="1">
      <c r="B134" s="296"/>
      <c r="C134" s="251" t="s">
        <v>559</v>
      </c>
      <c r="D134" s="251"/>
      <c r="E134" s="251"/>
      <c r="F134" s="274" t="s">
        <v>546</v>
      </c>
      <c r="G134" s="251"/>
      <c r="H134" s="251" t="s">
        <v>580</v>
      </c>
      <c r="I134" s="251" t="s">
        <v>542</v>
      </c>
      <c r="J134" s="251">
        <v>50</v>
      </c>
      <c r="K134" s="299"/>
    </row>
    <row r="135" spans="2:11" s="1" customFormat="1" ht="15" customHeight="1">
      <c r="B135" s="296"/>
      <c r="C135" s="251" t="s">
        <v>565</v>
      </c>
      <c r="D135" s="251"/>
      <c r="E135" s="251"/>
      <c r="F135" s="274" t="s">
        <v>546</v>
      </c>
      <c r="G135" s="251"/>
      <c r="H135" s="251" t="s">
        <v>580</v>
      </c>
      <c r="I135" s="251" t="s">
        <v>542</v>
      </c>
      <c r="J135" s="251">
        <v>50</v>
      </c>
      <c r="K135" s="299"/>
    </row>
    <row r="136" spans="2:11" s="1" customFormat="1" ht="15" customHeight="1">
      <c r="B136" s="296"/>
      <c r="C136" s="251" t="s">
        <v>567</v>
      </c>
      <c r="D136" s="251"/>
      <c r="E136" s="251"/>
      <c r="F136" s="274" t="s">
        <v>546</v>
      </c>
      <c r="G136" s="251"/>
      <c r="H136" s="251" t="s">
        <v>580</v>
      </c>
      <c r="I136" s="251" t="s">
        <v>542</v>
      </c>
      <c r="J136" s="251">
        <v>50</v>
      </c>
      <c r="K136" s="299"/>
    </row>
    <row r="137" spans="2:11" s="1" customFormat="1" ht="15" customHeight="1">
      <c r="B137" s="296"/>
      <c r="C137" s="251" t="s">
        <v>568</v>
      </c>
      <c r="D137" s="251"/>
      <c r="E137" s="251"/>
      <c r="F137" s="274" t="s">
        <v>546</v>
      </c>
      <c r="G137" s="251"/>
      <c r="H137" s="251" t="s">
        <v>593</v>
      </c>
      <c r="I137" s="251" t="s">
        <v>542</v>
      </c>
      <c r="J137" s="251">
        <v>255</v>
      </c>
      <c r="K137" s="299"/>
    </row>
    <row r="138" spans="2:11" s="1" customFormat="1" ht="15" customHeight="1">
      <c r="B138" s="296"/>
      <c r="C138" s="251" t="s">
        <v>570</v>
      </c>
      <c r="D138" s="251"/>
      <c r="E138" s="251"/>
      <c r="F138" s="274" t="s">
        <v>540</v>
      </c>
      <c r="G138" s="251"/>
      <c r="H138" s="251" t="s">
        <v>594</v>
      </c>
      <c r="I138" s="251" t="s">
        <v>572</v>
      </c>
      <c r="J138" s="251"/>
      <c r="K138" s="299"/>
    </row>
    <row r="139" spans="2:11" s="1" customFormat="1" ht="15" customHeight="1">
      <c r="B139" s="296"/>
      <c r="C139" s="251" t="s">
        <v>573</v>
      </c>
      <c r="D139" s="251"/>
      <c r="E139" s="251"/>
      <c r="F139" s="274" t="s">
        <v>540</v>
      </c>
      <c r="G139" s="251"/>
      <c r="H139" s="251" t="s">
        <v>595</v>
      </c>
      <c r="I139" s="251" t="s">
        <v>575</v>
      </c>
      <c r="J139" s="251"/>
      <c r="K139" s="299"/>
    </row>
    <row r="140" spans="2:11" s="1" customFormat="1" ht="15" customHeight="1">
      <c r="B140" s="296"/>
      <c r="C140" s="251" t="s">
        <v>576</v>
      </c>
      <c r="D140" s="251"/>
      <c r="E140" s="251"/>
      <c r="F140" s="274" t="s">
        <v>540</v>
      </c>
      <c r="G140" s="251"/>
      <c r="H140" s="251" t="s">
        <v>576</v>
      </c>
      <c r="I140" s="251" t="s">
        <v>575</v>
      </c>
      <c r="J140" s="251"/>
      <c r="K140" s="299"/>
    </row>
    <row r="141" spans="2:11" s="1" customFormat="1" ht="15" customHeight="1">
      <c r="B141" s="296"/>
      <c r="C141" s="251" t="s">
        <v>37</v>
      </c>
      <c r="D141" s="251"/>
      <c r="E141" s="251"/>
      <c r="F141" s="274" t="s">
        <v>540</v>
      </c>
      <c r="G141" s="251"/>
      <c r="H141" s="251" t="s">
        <v>596</v>
      </c>
      <c r="I141" s="251" t="s">
        <v>575</v>
      </c>
      <c r="J141" s="251"/>
      <c r="K141" s="299"/>
    </row>
    <row r="142" spans="2:11" s="1" customFormat="1" ht="15" customHeight="1">
      <c r="B142" s="296"/>
      <c r="C142" s="251" t="s">
        <v>597</v>
      </c>
      <c r="D142" s="251"/>
      <c r="E142" s="251"/>
      <c r="F142" s="274" t="s">
        <v>540</v>
      </c>
      <c r="G142" s="251"/>
      <c r="H142" s="251" t="s">
        <v>598</v>
      </c>
      <c r="I142" s="251" t="s">
        <v>575</v>
      </c>
      <c r="J142" s="251"/>
      <c r="K142" s="299"/>
    </row>
    <row r="143" spans="2:11" s="1" customFormat="1" ht="15" customHeight="1">
      <c r="B143" s="300"/>
      <c r="C143" s="301"/>
      <c r="D143" s="301"/>
      <c r="E143" s="301"/>
      <c r="F143" s="301"/>
      <c r="G143" s="301"/>
      <c r="H143" s="301"/>
      <c r="I143" s="301"/>
      <c r="J143" s="301"/>
      <c r="K143" s="302"/>
    </row>
    <row r="144" spans="2:11" s="1" customFormat="1" ht="18.75" customHeight="1">
      <c r="B144" s="287"/>
      <c r="C144" s="287"/>
      <c r="D144" s="287"/>
      <c r="E144" s="287"/>
      <c r="F144" s="288"/>
      <c r="G144" s="287"/>
      <c r="H144" s="287"/>
      <c r="I144" s="287"/>
      <c r="J144" s="287"/>
      <c r="K144" s="287"/>
    </row>
    <row r="145" spans="2:11" s="1" customFormat="1" ht="18.75" customHeight="1">
      <c r="B145" s="259"/>
      <c r="C145" s="259"/>
      <c r="D145" s="259"/>
      <c r="E145" s="259"/>
      <c r="F145" s="259"/>
      <c r="G145" s="259"/>
      <c r="H145" s="259"/>
      <c r="I145" s="259"/>
      <c r="J145" s="259"/>
      <c r="K145" s="259"/>
    </row>
    <row r="146" spans="2:11" s="1" customFormat="1" ht="7.5" customHeight="1">
      <c r="B146" s="260"/>
      <c r="C146" s="261"/>
      <c r="D146" s="261"/>
      <c r="E146" s="261"/>
      <c r="F146" s="261"/>
      <c r="G146" s="261"/>
      <c r="H146" s="261"/>
      <c r="I146" s="261"/>
      <c r="J146" s="261"/>
      <c r="K146" s="262"/>
    </row>
    <row r="147" spans="2:11" s="1" customFormat="1" ht="45" customHeight="1">
      <c r="B147" s="263"/>
      <c r="C147" s="264" t="s">
        <v>599</v>
      </c>
      <c r="D147" s="264"/>
      <c r="E147" s="264"/>
      <c r="F147" s="264"/>
      <c r="G147" s="264"/>
      <c r="H147" s="264"/>
      <c r="I147" s="264"/>
      <c r="J147" s="264"/>
      <c r="K147" s="265"/>
    </row>
    <row r="148" spans="2:11" s="1" customFormat="1" ht="17.25" customHeight="1">
      <c r="B148" s="263"/>
      <c r="C148" s="266" t="s">
        <v>534</v>
      </c>
      <c r="D148" s="266"/>
      <c r="E148" s="266"/>
      <c r="F148" s="266" t="s">
        <v>535</v>
      </c>
      <c r="G148" s="267"/>
      <c r="H148" s="266" t="s">
        <v>53</v>
      </c>
      <c r="I148" s="266" t="s">
        <v>56</v>
      </c>
      <c r="J148" s="266" t="s">
        <v>536</v>
      </c>
      <c r="K148" s="265"/>
    </row>
    <row r="149" spans="2:11" s="1" customFormat="1" ht="17.25" customHeight="1">
      <c r="B149" s="263"/>
      <c r="C149" s="268" t="s">
        <v>537</v>
      </c>
      <c r="D149" s="268"/>
      <c r="E149" s="268"/>
      <c r="F149" s="269" t="s">
        <v>538</v>
      </c>
      <c r="G149" s="270"/>
      <c r="H149" s="268"/>
      <c r="I149" s="268"/>
      <c r="J149" s="268" t="s">
        <v>539</v>
      </c>
      <c r="K149" s="265"/>
    </row>
    <row r="150" spans="2:11" s="1" customFormat="1" ht="5.25" customHeight="1">
      <c r="B150" s="276"/>
      <c r="C150" s="271"/>
      <c r="D150" s="271"/>
      <c r="E150" s="271"/>
      <c r="F150" s="271"/>
      <c r="G150" s="272"/>
      <c r="H150" s="271"/>
      <c r="I150" s="271"/>
      <c r="J150" s="271"/>
      <c r="K150" s="299"/>
    </row>
    <row r="151" spans="2:11" s="1" customFormat="1" ht="15" customHeight="1">
      <c r="B151" s="276"/>
      <c r="C151" s="303" t="s">
        <v>543</v>
      </c>
      <c r="D151" s="251"/>
      <c r="E151" s="251"/>
      <c r="F151" s="304" t="s">
        <v>540</v>
      </c>
      <c r="G151" s="251"/>
      <c r="H151" s="303" t="s">
        <v>580</v>
      </c>
      <c r="I151" s="303" t="s">
        <v>542</v>
      </c>
      <c r="J151" s="303">
        <v>120</v>
      </c>
      <c r="K151" s="299"/>
    </row>
    <row r="152" spans="2:11" s="1" customFormat="1" ht="15" customHeight="1">
      <c r="B152" s="276"/>
      <c r="C152" s="303" t="s">
        <v>589</v>
      </c>
      <c r="D152" s="251"/>
      <c r="E152" s="251"/>
      <c r="F152" s="304" t="s">
        <v>540</v>
      </c>
      <c r="G152" s="251"/>
      <c r="H152" s="303" t="s">
        <v>600</v>
      </c>
      <c r="I152" s="303" t="s">
        <v>542</v>
      </c>
      <c r="J152" s="303" t="s">
        <v>591</v>
      </c>
      <c r="K152" s="299"/>
    </row>
    <row r="153" spans="2:11" s="1" customFormat="1" ht="15" customHeight="1">
      <c r="B153" s="276"/>
      <c r="C153" s="303" t="s">
        <v>488</v>
      </c>
      <c r="D153" s="251"/>
      <c r="E153" s="251"/>
      <c r="F153" s="304" t="s">
        <v>540</v>
      </c>
      <c r="G153" s="251"/>
      <c r="H153" s="303" t="s">
        <v>601</v>
      </c>
      <c r="I153" s="303" t="s">
        <v>542</v>
      </c>
      <c r="J153" s="303" t="s">
        <v>591</v>
      </c>
      <c r="K153" s="299"/>
    </row>
    <row r="154" spans="2:11" s="1" customFormat="1" ht="15" customHeight="1">
      <c r="B154" s="276"/>
      <c r="C154" s="303" t="s">
        <v>545</v>
      </c>
      <c r="D154" s="251"/>
      <c r="E154" s="251"/>
      <c r="F154" s="304" t="s">
        <v>546</v>
      </c>
      <c r="G154" s="251"/>
      <c r="H154" s="303" t="s">
        <v>580</v>
      </c>
      <c r="I154" s="303" t="s">
        <v>542</v>
      </c>
      <c r="J154" s="303">
        <v>50</v>
      </c>
      <c r="K154" s="299"/>
    </row>
    <row r="155" spans="2:11" s="1" customFormat="1" ht="15" customHeight="1">
      <c r="B155" s="276"/>
      <c r="C155" s="303" t="s">
        <v>548</v>
      </c>
      <c r="D155" s="251"/>
      <c r="E155" s="251"/>
      <c r="F155" s="304" t="s">
        <v>540</v>
      </c>
      <c r="G155" s="251"/>
      <c r="H155" s="303" t="s">
        <v>580</v>
      </c>
      <c r="I155" s="303" t="s">
        <v>550</v>
      </c>
      <c r="J155" s="303"/>
      <c r="K155" s="299"/>
    </row>
    <row r="156" spans="2:11" s="1" customFormat="1" ht="15" customHeight="1">
      <c r="B156" s="276"/>
      <c r="C156" s="303" t="s">
        <v>559</v>
      </c>
      <c r="D156" s="251"/>
      <c r="E156" s="251"/>
      <c r="F156" s="304" t="s">
        <v>546</v>
      </c>
      <c r="G156" s="251"/>
      <c r="H156" s="303" t="s">
        <v>580</v>
      </c>
      <c r="I156" s="303" t="s">
        <v>542</v>
      </c>
      <c r="J156" s="303">
        <v>50</v>
      </c>
      <c r="K156" s="299"/>
    </row>
    <row r="157" spans="2:11" s="1" customFormat="1" ht="15" customHeight="1">
      <c r="B157" s="276"/>
      <c r="C157" s="303" t="s">
        <v>567</v>
      </c>
      <c r="D157" s="251"/>
      <c r="E157" s="251"/>
      <c r="F157" s="304" t="s">
        <v>546</v>
      </c>
      <c r="G157" s="251"/>
      <c r="H157" s="303" t="s">
        <v>580</v>
      </c>
      <c r="I157" s="303" t="s">
        <v>542</v>
      </c>
      <c r="J157" s="303">
        <v>50</v>
      </c>
      <c r="K157" s="299"/>
    </row>
    <row r="158" spans="2:11" s="1" customFormat="1" ht="15" customHeight="1">
      <c r="B158" s="276"/>
      <c r="C158" s="303" t="s">
        <v>565</v>
      </c>
      <c r="D158" s="251"/>
      <c r="E158" s="251"/>
      <c r="F158" s="304" t="s">
        <v>546</v>
      </c>
      <c r="G158" s="251"/>
      <c r="H158" s="303" t="s">
        <v>580</v>
      </c>
      <c r="I158" s="303" t="s">
        <v>542</v>
      </c>
      <c r="J158" s="303">
        <v>50</v>
      </c>
      <c r="K158" s="299"/>
    </row>
    <row r="159" spans="2:11" s="1" customFormat="1" ht="15" customHeight="1">
      <c r="B159" s="276"/>
      <c r="C159" s="303" t="s">
        <v>92</v>
      </c>
      <c r="D159" s="251"/>
      <c r="E159" s="251"/>
      <c r="F159" s="304" t="s">
        <v>540</v>
      </c>
      <c r="G159" s="251"/>
      <c r="H159" s="303" t="s">
        <v>602</v>
      </c>
      <c r="I159" s="303" t="s">
        <v>542</v>
      </c>
      <c r="J159" s="303" t="s">
        <v>603</v>
      </c>
      <c r="K159" s="299"/>
    </row>
    <row r="160" spans="2:11" s="1" customFormat="1" ht="15" customHeight="1">
      <c r="B160" s="276"/>
      <c r="C160" s="303" t="s">
        <v>604</v>
      </c>
      <c r="D160" s="251"/>
      <c r="E160" s="251"/>
      <c r="F160" s="304" t="s">
        <v>540</v>
      </c>
      <c r="G160" s="251"/>
      <c r="H160" s="303" t="s">
        <v>605</v>
      </c>
      <c r="I160" s="303" t="s">
        <v>575</v>
      </c>
      <c r="J160" s="303"/>
      <c r="K160" s="299"/>
    </row>
    <row r="161" spans="2:11" s="1" customFormat="1" ht="15" customHeight="1">
      <c r="B161" s="305"/>
      <c r="C161" s="285"/>
      <c r="D161" s="285"/>
      <c r="E161" s="285"/>
      <c r="F161" s="285"/>
      <c r="G161" s="285"/>
      <c r="H161" s="285"/>
      <c r="I161" s="285"/>
      <c r="J161" s="285"/>
      <c r="K161" s="306"/>
    </row>
    <row r="162" spans="2:11" s="1" customFormat="1" ht="18.75" customHeight="1">
      <c r="B162" s="287"/>
      <c r="C162" s="297"/>
      <c r="D162" s="297"/>
      <c r="E162" s="297"/>
      <c r="F162" s="307"/>
      <c r="G162" s="297"/>
      <c r="H162" s="297"/>
      <c r="I162" s="297"/>
      <c r="J162" s="297"/>
      <c r="K162" s="287"/>
    </row>
    <row r="163" spans="2:11" s="1" customFormat="1" ht="18.75" customHeight="1">
      <c r="B163" s="259"/>
      <c r="C163" s="259"/>
      <c r="D163" s="259"/>
      <c r="E163" s="259"/>
      <c r="F163" s="259"/>
      <c r="G163" s="259"/>
      <c r="H163" s="259"/>
      <c r="I163" s="259"/>
      <c r="J163" s="259"/>
      <c r="K163" s="259"/>
    </row>
    <row r="164" spans="2:11" s="1" customFormat="1" ht="7.5" customHeight="1">
      <c r="B164" s="238"/>
      <c r="C164" s="239"/>
      <c r="D164" s="239"/>
      <c r="E164" s="239"/>
      <c r="F164" s="239"/>
      <c r="G164" s="239"/>
      <c r="H164" s="239"/>
      <c r="I164" s="239"/>
      <c r="J164" s="239"/>
      <c r="K164" s="240"/>
    </row>
    <row r="165" spans="2:11" s="1" customFormat="1" ht="45" customHeight="1">
      <c r="B165" s="241"/>
      <c r="C165" s="242" t="s">
        <v>606</v>
      </c>
      <c r="D165" s="242"/>
      <c r="E165" s="242"/>
      <c r="F165" s="242"/>
      <c r="G165" s="242"/>
      <c r="H165" s="242"/>
      <c r="I165" s="242"/>
      <c r="J165" s="242"/>
      <c r="K165" s="243"/>
    </row>
    <row r="166" spans="2:11" s="1" customFormat="1" ht="17.25" customHeight="1">
      <c r="B166" s="241"/>
      <c r="C166" s="266" t="s">
        <v>534</v>
      </c>
      <c r="D166" s="266"/>
      <c r="E166" s="266"/>
      <c r="F166" s="266" t="s">
        <v>535</v>
      </c>
      <c r="G166" s="308"/>
      <c r="H166" s="309" t="s">
        <v>53</v>
      </c>
      <c r="I166" s="309" t="s">
        <v>56</v>
      </c>
      <c r="J166" s="266" t="s">
        <v>536</v>
      </c>
      <c r="K166" s="243"/>
    </row>
    <row r="167" spans="2:11" s="1" customFormat="1" ht="17.25" customHeight="1">
      <c r="B167" s="244"/>
      <c r="C167" s="268" t="s">
        <v>537</v>
      </c>
      <c r="D167" s="268"/>
      <c r="E167" s="268"/>
      <c r="F167" s="269" t="s">
        <v>538</v>
      </c>
      <c r="G167" s="310"/>
      <c r="H167" s="311"/>
      <c r="I167" s="311"/>
      <c r="J167" s="268" t="s">
        <v>539</v>
      </c>
      <c r="K167" s="246"/>
    </row>
    <row r="168" spans="2:11" s="1" customFormat="1" ht="5.25" customHeight="1">
      <c r="B168" s="276"/>
      <c r="C168" s="271"/>
      <c r="D168" s="271"/>
      <c r="E168" s="271"/>
      <c r="F168" s="271"/>
      <c r="G168" s="272"/>
      <c r="H168" s="271"/>
      <c r="I168" s="271"/>
      <c r="J168" s="271"/>
      <c r="K168" s="299"/>
    </row>
    <row r="169" spans="2:11" s="1" customFormat="1" ht="15" customHeight="1">
      <c r="B169" s="276"/>
      <c r="C169" s="251" t="s">
        <v>543</v>
      </c>
      <c r="D169" s="251"/>
      <c r="E169" s="251"/>
      <c r="F169" s="274" t="s">
        <v>540</v>
      </c>
      <c r="G169" s="251"/>
      <c r="H169" s="251" t="s">
        <v>580</v>
      </c>
      <c r="I169" s="251" t="s">
        <v>542</v>
      </c>
      <c r="J169" s="251">
        <v>120</v>
      </c>
      <c r="K169" s="299"/>
    </row>
    <row r="170" spans="2:11" s="1" customFormat="1" ht="15" customHeight="1">
      <c r="B170" s="276"/>
      <c r="C170" s="251" t="s">
        <v>589</v>
      </c>
      <c r="D170" s="251"/>
      <c r="E170" s="251"/>
      <c r="F170" s="274" t="s">
        <v>540</v>
      </c>
      <c r="G170" s="251"/>
      <c r="H170" s="251" t="s">
        <v>590</v>
      </c>
      <c r="I170" s="251" t="s">
        <v>542</v>
      </c>
      <c r="J170" s="251" t="s">
        <v>591</v>
      </c>
      <c r="K170" s="299"/>
    </row>
    <row r="171" spans="2:11" s="1" customFormat="1" ht="15" customHeight="1">
      <c r="B171" s="276"/>
      <c r="C171" s="251" t="s">
        <v>488</v>
      </c>
      <c r="D171" s="251"/>
      <c r="E171" s="251"/>
      <c r="F171" s="274" t="s">
        <v>540</v>
      </c>
      <c r="G171" s="251"/>
      <c r="H171" s="251" t="s">
        <v>607</v>
      </c>
      <c r="I171" s="251" t="s">
        <v>542</v>
      </c>
      <c r="J171" s="251" t="s">
        <v>591</v>
      </c>
      <c r="K171" s="299"/>
    </row>
    <row r="172" spans="2:11" s="1" customFormat="1" ht="15" customHeight="1">
      <c r="B172" s="276"/>
      <c r="C172" s="251" t="s">
        <v>545</v>
      </c>
      <c r="D172" s="251"/>
      <c r="E172" s="251"/>
      <c r="F172" s="274" t="s">
        <v>546</v>
      </c>
      <c r="G172" s="251"/>
      <c r="H172" s="251" t="s">
        <v>607</v>
      </c>
      <c r="I172" s="251" t="s">
        <v>542</v>
      </c>
      <c r="J172" s="251">
        <v>50</v>
      </c>
      <c r="K172" s="299"/>
    </row>
    <row r="173" spans="2:11" s="1" customFormat="1" ht="15" customHeight="1">
      <c r="B173" s="276"/>
      <c r="C173" s="251" t="s">
        <v>548</v>
      </c>
      <c r="D173" s="251"/>
      <c r="E173" s="251"/>
      <c r="F173" s="274" t="s">
        <v>540</v>
      </c>
      <c r="G173" s="251"/>
      <c r="H173" s="251" t="s">
        <v>607</v>
      </c>
      <c r="I173" s="251" t="s">
        <v>550</v>
      </c>
      <c r="J173" s="251"/>
      <c r="K173" s="299"/>
    </row>
    <row r="174" spans="2:11" s="1" customFormat="1" ht="15" customHeight="1">
      <c r="B174" s="276"/>
      <c r="C174" s="251" t="s">
        <v>559</v>
      </c>
      <c r="D174" s="251"/>
      <c r="E174" s="251"/>
      <c r="F174" s="274" t="s">
        <v>546</v>
      </c>
      <c r="G174" s="251"/>
      <c r="H174" s="251" t="s">
        <v>607</v>
      </c>
      <c r="I174" s="251" t="s">
        <v>542</v>
      </c>
      <c r="J174" s="251">
        <v>50</v>
      </c>
      <c r="K174" s="299"/>
    </row>
    <row r="175" spans="2:11" s="1" customFormat="1" ht="15" customHeight="1">
      <c r="B175" s="276"/>
      <c r="C175" s="251" t="s">
        <v>567</v>
      </c>
      <c r="D175" s="251"/>
      <c r="E175" s="251"/>
      <c r="F175" s="274" t="s">
        <v>546</v>
      </c>
      <c r="G175" s="251"/>
      <c r="H175" s="251" t="s">
        <v>607</v>
      </c>
      <c r="I175" s="251" t="s">
        <v>542</v>
      </c>
      <c r="J175" s="251">
        <v>50</v>
      </c>
      <c r="K175" s="299"/>
    </row>
    <row r="176" spans="2:11" s="1" customFormat="1" ht="15" customHeight="1">
      <c r="B176" s="276"/>
      <c r="C176" s="251" t="s">
        <v>565</v>
      </c>
      <c r="D176" s="251"/>
      <c r="E176" s="251"/>
      <c r="F176" s="274" t="s">
        <v>546</v>
      </c>
      <c r="G176" s="251"/>
      <c r="H176" s="251" t="s">
        <v>607</v>
      </c>
      <c r="I176" s="251" t="s">
        <v>542</v>
      </c>
      <c r="J176" s="251">
        <v>50</v>
      </c>
      <c r="K176" s="299"/>
    </row>
    <row r="177" spans="2:11" s="1" customFormat="1" ht="15" customHeight="1">
      <c r="B177" s="276"/>
      <c r="C177" s="251" t="s">
        <v>103</v>
      </c>
      <c r="D177" s="251"/>
      <c r="E177" s="251"/>
      <c r="F177" s="274" t="s">
        <v>540</v>
      </c>
      <c r="G177" s="251"/>
      <c r="H177" s="251" t="s">
        <v>608</v>
      </c>
      <c r="I177" s="251" t="s">
        <v>609</v>
      </c>
      <c r="J177" s="251"/>
      <c r="K177" s="299"/>
    </row>
    <row r="178" spans="2:11" s="1" customFormat="1" ht="15" customHeight="1">
      <c r="B178" s="276"/>
      <c r="C178" s="251" t="s">
        <v>56</v>
      </c>
      <c r="D178" s="251"/>
      <c r="E178" s="251"/>
      <c r="F178" s="274" t="s">
        <v>540</v>
      </c>
      <c r="G178" s="251"/>
      <c r="H178" s="251" t="s">
        <v>610</v>
      </c>
      <c r="I178" s="251" t="s">
        <v>611</v>
      </c>
      <c r="J178" s="251">
        <v>1</v>
      </c>
      <c r="K178" s="299"/>
    </row>
    <row r="179" spans="2:11" s="1" customFormat="1" ht="15" customHeight="1">
      <c r="B179" s="276"/>
      <c r="C179" s="251" t="s">
        <v>52</v>
      </c>
      <c r="D179" s="251"/>
      <c r="E179" s="251"/>
      <c r="F179" s="274" t="s">
        <v>540</v>
      </c>
      <c r="G179" s="251"/>
      <c r="H179" s="251" t="s">
        <v>612</v>
      </c>
      <c r="I179" s="251" t="s">
        <v>542</v>
      </c>
      <c r="J179" s="251">
        <v>20</v>
      </c>
      <c r="K179" s="299"/>
    </row>
    <row r="180" spans="2:11" s="1" customFormat="1" ht="15" customHeight="1">
      <c r="B180" s="276"/>
      <c r="C180" s="251" t="s">
        <v>53</v>
      </c>
      <c r="D180" s="251"/>
      <c r="E180" s="251"/>
      <c r="F180" s="274" t="s">
        <v>540</v>
      </c>
      <c r="G180" s="251"/>
      <c r="H180" s="251" t="s">
        <v>613</v>
      </c>
      <c r="I180" s="251" t="s">
        <v>542</v>
      </c>
      <c r="J180" s="251">
        <v>255</v>
      </c>
      <c r="K180" s="299"/>
    </row>
    <row r="181" spans="2:11" s="1" customFormat="1" ht="15" customHeight="1">
      <c r="B181" s="276"/>
      <c r="C181" s="251" t="s">
        <v>104</v>
      </c>
      <c r="D181" s="251"/>
      <c r="E181" s="251"/>
      <c r="F181" s="274" t="s">
        <v>540</v>
      </c>
      <c r="G181" s="251"/>
      <c r="H181" s="251" t="s">
        <v>504</v>
      </c>
      <c r="I181" s="251" t="s">
        <v>542</v>
      </c>
      <c r="J181" s="251">
        <v>10</v>
      </c>
      <c r="K181" s="299"/>
    </row>
    <row r="182" spans="2:11" s="1" customFormat="1" ht="15" customHeight="1">
      <c r="B182" s="276"/>
      <c r="C182" s="251" t="s">
        <v>105</v>
      </c>
      <c r="D182" s="251"/>
      <c r="E182" s="251"/>
      <c r="F182" s="274" t="s">
        <v>540</v>
      </c>
      <c r="G182" s="251"/>
      <c r="H182" s="251" t="s">
        <v>614</v>
      </c>
      <c r="I182" s="251" t="s">
        <v>575</v>
      </c>
      <c r="J182" s="251"/>
      <c r="K182" s="299"/>
    </row>
    <row r="183" spans="2:11" s="1" customFormat="1" ht="15" customHeight="1">
      <c r="B183" s="276"/>
      <c r="C183" s="251" t="s">
        <v>615</v>
      </c>
      <c r="D183" s="251"/>
      <c r="E183" s="251"/>
      <c r="F183" s="274" t="s">
        <v>540</v>
      </c>
      <c r="G183" s="251"/>
      <c r="H183" s="251" t="s">
        <v>616</v>
      </c>
      <c r="I183" s="251" t="s">
        <v>575</v>
      </c>
      <c r="J183" s="251"/>
      <c r="K183" s="299"/>
    </row>
    <row r="184" spans="2:11" s="1" customFormat="1" ht="15" customHeight="1">
      <c r="B184" s="276"/>
      <c r="C184" s="251" t="s">
        <v>604</v>
      </c>
      <c r="D184" s="251"/>
      <c r="E184" s="251"/>
      <c r="F184" s="274" t="s">
        <v>540</v>
      </c>
      <c r="G184" s="251"/>
      <c r="H184" s="251" t="s">
        <v>617</v>
      </c>
      <c r="I184" s="251" t="s">
        <v>575</v>
      </c>
      <c r="J184" s="251"/>
      <c r="K184" s="299"/>
    </row>
    <row r="185" spans="2:11" s="1" customFormat="1" ht="15" customHeight="1">
      <c r="B185" s="276"/>
      <c r="C185" s="251" t="s">
        <v>107</v>
      </c>
      <c r="D185" s="251"/>
      <c r="E185" s="251"/>
      <c r="F185" s="274" t="s">
        <v>546</v>
      </c>
      <c r="G185" s="251"/>
      <c r="H185" s="251" t="s">
        <v>618</v>
      </c>
      <c r="I185" s="251" t="s">
        <v>542</v>
      </c>
      <c r="J185" s="251">
        <v>50</v>
      </c>
      <c r="K185" s="299"/>
    </row>
    <row r="186" spans="2:11" s="1" customFormat="1" ht="15" customHeight="1">
      <c r="B186" s="276"/>
      <c r="C186" s="251" t="s">
        <v>619</v>
      </c>
      <c r="D186" s="251"/>
      <c r="E186" s="251"/>
      <c r="F186" s="274" t="s">
        <v>546</v>
      </c>
      <c r="G186" s="251"/>
      <c r="H186" s="251" t="s">
        <v>620</v>
      </c>
      <c r="I186" s="251" t="s">
        <v>621</v>
      </c>
      <c r="J186" s="251"/>
      <c r="K186" s="299"/>
    </row>
    <row r="187" spans="2:11" s="1" customFormat="1" ht="15" customHeight="1">
      <c r="B187" s="276"/>
      <c r="C187" s="251" t="s">
        <v>622</v>
      </c>
      <c r="D187" s="251"/>
      <c r="E187" s="251"/>
      <c r="F187" s="274" t="s">
        <v>546</v>
      </c>
      <c r="G187" s="251"/>
      <c r="H187" s="251" t="s">
        <v>623</v>
      </c>
      <c r="I187" s="251" t="s">
        <v>621</v>
      </c>
      <c r="J187" s="251"/>
      <c r="K187" s="299"/>
    </row>
    <row r="188" spans="2:11" s="1" customFormat="1" ht="15" customHeight="1">
      <c r="B188" s="276"/>
      <c r="C188" s="251" t="s">
        <v>624</v>
      </c>
      <c r="D188" s="251"/>
      <c r="E188" s="251"/>
      <c r="F188" s="274" t="s">
        <v>546</v>
      </c>
      <c r="G188" s="251"/>
      <c r="H188" s="251" t="s">
        <v>625</v>
      </c>
      <c r="I188" s="251" t="s">
        <v>621</v>
      </c>
      <c r="J188" s="251"/>
      <c r="K188" s="299"/>
    </row>
    <row r="189" spans="2:11" s="1" customFormat="1" ht="15" customHeight="1">
      <c r="B189" s="276"/>
      <c r="C189" s="312" t="s">
        <v>626</v>
      </c>
      <c r="D189" s="251"/>
      <c r="E189" s="251"/>
      <c r="F189" s="274" t="s">
        <v>546</v>
      </c>
      <c r="G189" s="251"/>
      <c r="H189" s="251" t="s">
        <v>627</v>
      </c>
      <c r="I189" s="251" t="s">
        <v>628</v>
      </c>
      <c r="J189" s="313" t="s">
        <v>629</v>
      </c>
      <c r="K189" s="299"/>
    </row>
    <row r="190" spans="2:11" s="1" customFormat="1" ht="15" customHeight="1">
      <c r="B190" s="276"/>
      <c r="C190" s="312" t="s">
        <v>41</v>
      </c>
      <c r="D190" s="251"/>
      <c r="E190" s="251"/>
      <c r="F190" s="274" t="s">
        <v>540</v>
      </c>
      <c r="G190" s="251"/>
      <c r="H190" s="248" t="s">
        <v>630</v>
      </c>
      <c r="I190" s="251" t="s">
        <v>631</v>
      </c>
      <c r="J190" s="251"/>
      <c r="K190" s="299"/>
    </row>
    <row r="191" spans="2:11" s="1" customFormat="1" ht="15" customHeight="1">
      <c r="B191" s="276"/>
      <c r="C191" s="312" t="s">
        <v>632</v>
      </c>
      <c r="D191" s="251"/>
      <c r="E191" s="251"/>
      <c r="F191" s="274" t="s">
        <v>540</v>
      </c>
      <c r="G191" s="251"/>
      <c r="H191" s="251" t="s">
        <v>633</v>
      </c>
      <c r="I191" s="251" t="s">
        <v>575</v>
      </c>
      <c r="J191" s="251"/>
      <c r="K191" s="299"/>
    </row>
    <row r="192" spans="2:11" s="1" customFormat="1" ht="15" customHeight="1">
      <c r="B192" s="276"/>
      <c r="C192" s="312" t="s">
        <v>634</v>
      </c>
      <c r="D192" s="251"/>
      <c r="E192" s="251"/>
      <c r="F192" s="274" t="s">
        <v>540</v>
      </c>
      <c r="G192" s="251"/>
      <c r="H192" s="251" t="s">
        <v>635</v>
      </c>
      <c r="I192" s="251" t="s">
        <v>575</v>
      </c>
      <c r="J192" s="251"/>
      <c r="K192" s="299"/>
    </row>
    <row r="193" spans="2:11" s="1" customFormat="1" ht="15" customHeight="1">
      <c r="B193" s="276"/>
      <c r="C193" s="312" t="s">
        <v>636</v>
      </c>
      <c r="D193" s="251"/>
      <c r="E193" s="251"/>
      <c r="F193" s="274" t="s">
        <v>546</v>
      </c>
      <c r="G193" s="251"/>
      <c r="H193" s="251" t="s">
        <v>637</v>
      </c>
      <c r="I193" s="251" t="s">
        <v>575</v>
      </c>
      <c r="J193" s="251"/>
      <c r="K193" s="299"/>
    </row>
    <row r="194" spans="2:11" s="1" customFormat="1" ht="15" customHeight="1">
      <c r="B194" s="305"/>
      <c r="C194" s="314"/>
      <c r="D194" s="285"/>
      <c r="E194" s="285"/>
      <c r="F194" s="285"/>
      <c r="G194" s="285"/>
      <c r="H194" s="285"/>
      <c r="I194" s="285"/>
      <c r="J194" s="285"/>
      <c r="K194" s="306"/>
    </row>
    <row r="195" spans="2:11" s="1" customFormat="1" ht="18.75" customHeight="1">
      <c r="B195" s="287"/>
      <c r="C195" s="297"/>
      <c r="D195" s="297"/>
      <c r="E195" s="297"/>
      <c r="F195" s="307"/>
      <c r="G195" s="297"/>
      <c r="H195" s="297"/>
      <c r="I195" s="297"/>
      <c r="J195" s="297"/>
      <c r="K195" s="287"/>
    </row>
    <row r="196" spans="2:11" s="1" customFormat="1" ht="18.75" customHeight="1">
      <c r="B196" s="287"/>
      <c r="C196" s="297"/>
      <c r="D196" s="297"/>
      <c r="E196" s="297"/>
      <c r="F196" s="307"/>
      <c r="G196" s="297"/>
      <c r="H196" s="297"/>
      <c r="I196" s="297"/>
      <c r="J196" s="297"/>
      <c r="K196" s="287"/>
    </row>
    <row r="197" spans="2:11" s="1" customFormat="1" ht="18.75" customHeight="1">
      <c r="B197" s="259"/>
      <c r="C197" s="259"/>
      <c r="D197" s="259"/>
      <c r="E197" s="259"/>
      <c r="F197" s="259"/>
      <c r="G197" s="259"/>
      <c r="H197" s="259"/>
      <c r="I197" s="259"/>
      <c r="J197" s="259"/>
      <c r="K197" s="259"/>
    </row>
    <row r="198" spans="2:11" s="1" customFormat="1" ht="13.5">
      <c r="B198" s="238"/>
      <c r="C198" s="239"/>
      <c r="D198" s="239"/>
      <c r="E198" s="239"/>
      <c r="F198" s="239"/>
      <c r="G198" s="239"/>
      <c r="H198" s="239"/>
      <c r="I198" s="239"/>
      <c r="J198" s="239"/>
      <c r="K198" s="240"/>
    </row>
    <row r="199" spans="2:11" s="1" customFormat="1" ht="21">
      <c r="B199" s="241"/>
      <c r="C199" s="242" t="s">
        <v>638</v>
      </c>
      <c r="D199" s="242"/>
      <c r="E199" s="242"/>
      <c r="F199" s="242"/>
      <c r="G199" s="242"/>
      <c r="H199" s="242"/>
      <c r="I199" s="242"/>
      <c r="J199" s="242"/>
      <c r="K199" s="243"/>
    </row>
    <row r="200" spans="2:11" s="1" customFormat="1" ht="25.5" customHeight="1">
      <c r="B200" s="241"/>
      <c r="C200" s="315" t="s">
        <v>639</v>
      </c>
      <c r="D200" s="315"/>
      <c r="E200" s="315"/>
      <c r="F200" s="315" t="s">
        <v>640</v>
      </c>
      <c r="G200" s="316"/>
      <c r="H200" s="315" t="s">
        <v>641</v>
      </c>
      <c r="I200" s="315"/>
      <c r="J200" s="315"/>
      <c r="K200" s="243"/>
    </row>
    <row r="201" spans="2:11" s="1" customFormat="1" ht="5.25" customHeight="1">
      <c r="B201" s="276"/>
      <c r="C201" s="271"/>
      <c r="D201" s="271"/>
      <c r="E201" s="271"/>
      <c r="F201" s="271"/>
      <c r="G201" s="297"/>
      <c r="H201" s="271"/>
      <c r="I201" s="271"/>
      <c r="J201" s="271"/>
      <c r="K201" s="299"/>
    </row>
    <row r="202" spans="2:11" s="1" customFormat="1" ht="15" customHeight="1">
      <c r="B202" s="276"/>
      <c r="C202" s="251" t="s">
        <v>631</v>
      </c>
      <c r="D202" s="251"/>
      <c r="E202" s="251"/>
      <c r="F202" s="274" t="s">
        <v>42</v>
      </c>
      <c r="G202" s="251"/>
      <c r="H202" s="251" t="s">
        <v>642</v>
      </c>
      <c r="I202" s="251"/>
      <c r="J202" s="251"/>
      <c r="K202" s="299"/>
    </row>
    <row r="203" spans="2:11" s="1" customFormat="1" ht="15" customHeight="1">
      <c r="B203" s="276"/>
      <c r="C203" s="251"/>
      <c r="D203" s="251"/>
      <c r="E203" s="251"/>
      <c r="F203" s="274" t="s">
        <v>43</v>
      </c>
      <c r="G203" s="251"/>
      <c r="H203" s="251" t="s">
        <v>643</v>
      </c>
      <c r="I203" s="251"/>
      <c r="J203" s="251"/>
      <c r="K203" s="299"/>
    </row>
    <row r="204" spans="2:11" s="1" customFormat="1" ht="15" customHeight="1">
      <c r="B204" s="276"/>
      <c r="C204" s="251"/>
      <c r="D204" s="251"/>
      <c r="E204" s="251"/>
      <c r="F204" s="274" t="s">
        <v>46</v>
      </c>
      <c r="G204" s="251"/>
      <c r="H204" s="251" t="s">
        <v>644</v>
      </c>
      <c r="I204" s="251"/>
      <c r="J204" s="251"/>
      <c r="K204" s="299"/>
    </row>
    <row r="205" spans="2:11" s="1" customFormat="1" ht="15" customHeight="1">
      <c r="B205" s="276"/>
      <c r="C205" s="251"/>
      <c r="D205" s="251"/>
      <c r="E205" s="251"/>
      <c r="F205" s="274" t="s">
        <v>44</v>
      </c>
      <c r="G205" s="251"/>
      <c r="H205" s="251" t="s">
        <v>645</v>
      </c>
      <c r="I205" s="251"/>
      <c r="J205" s="251"/>
      <c r="K205" s="299"/>
    </row>
    <row r="206" spans="2:11" s="1" customFormat="1" ht="15" customHeight="1">
      <c r="B206" s="276"/>
      <c r="C206" s="251"/>
      <c r="D206" s="251"/>
      <c r="E206" s="251"/>
      <c r="F206" s="274" t="s">
        <v>45</v>
      </c>
      <c r="G206" s="251"/>
      <c r="H206" s="251" t="s">
        <v>646</v>
      </c>
      <c r="I206" s="251"/>
      <c r="J206" s="251"/>
      <c r="K206" s="299"/>
    </row>
    <row r="207" spans="2:11" s="1" customFormat="1" ht="15" customHeight="1">
      <c r="B207" s="276"/>
      <c r="C207" s="251"/>
      <c r="D207" s="251"/>
      <c r="E207" s="251"/>
      <c r="F207" s="274"/>
      <c r="G207" s="251"/>
      <c r="H207" s="251"/>
      <c r="I207" s="251"/>
      <c r="J207" s="251"/>
      <c r="K207" s="299"/>
    </row>
    <row r="208" spans="2:11" s="1" customFormat="1" ht="15" customHeight="1">
      <c r="B208" s="276"/>
      <c r="C208" s="251" t="s">
        <v>587</v>
      </c>
      <c r="D208" s="251"/>
      <c r="E208" s="251"/>
      <c r="F208" s="274" t="s">
        <v>78</v>
      </c>
      <c r="G208" s="251"/>
      <c r="H208" s="251" t="s">
        <v>647</v>
      </c>
      <c r="I208" s="251"/>
      <c r="J208" s="251"/>
      <c r="K208" s="299"/>
    </row>
    <row r="209" spans="2:11" s="1" customFormat="1" ht="15" customHeight="1">
      <c r="B209" s="276"/>
      <c r="C209" s="251"/>
      <c r="D209" s="251"/>
      <c r="E209" s="251"/>
      <c r="F209" s="274" t="s">
        <v>482</v>
      </c>
      <c r="G209" s="251"/>
      <c r="H209" s="251" t="s">
        <v>483</v>
      </c>
      <c r="I209" s="251"/>
      <c r="J209" s="251"/>
      <c r="K209" s="299"/>
    </row>
    <row r="210" spans="2:11" s="1" customFormat="1" ht="15" customHeight="1">
      <c r="B210" s="276"/>
      <c r="C210" s="251"/>
      <c r="D210" s="251"/>
      <c r="E210" s="251"/>
      <c r="F210" s="274" t="s">
        <v>480</v>
      </c>
      <c r="G210" s="251"/>
      <c r="H210" s="251" t="s">
        <v>648</v>
      </c>
      <c r="I210" s="251"/>
      <c r="J210" s="251"/>
      <c r="K210" s="299"/>
    </row>
    <row r="211" spans="2:11" s="1" customFormat="1" ht="15" customHeight="1">
      <c r="B211" s="317"/>
      <c r="C211" s="251"/>
      <c r="D211" s="251"/>
      <c r="E211" s="251"/>
      <c r="F211" s="274" t="s">
        <v>484</v>
      </c>
      <c r="G211" s="312"/>
      <c r="H211" s="303" t="s">
        <v>485</v>
      </c>
      <c r="I211" s="303"/>
      <c r="J211" s="303"/>
      <c r="K211" s="318"/>
    </row>
    <row r="212" spans="2:11" s="1" customFormat="1" ht="15" customHeight="1">
      <c r="B212" s="317"/>
      <c r="C212" s="251"/>
      <c r="D212" s="251"/>
      <c r="E212" s="251"/>
      <c r="F212" s="274" t="s">
        <v>486</v>
      </c>
      <c r="G212" s="312"/>
      <c r="H212" s="303" t="s">
        <v>649</v>
      </c>
      <c r="I212" s="303"/>
      <c r="J212" s="303"/>
      <c r="K212" s="318"/>
    </row>
    <row r="213" spans="2:11" s="1" customFormat="1" ht="15" customHeight="1">
      <c r="B213" s="317"/>
      <c r="C213" s="251"/>
      <c r="D213" s="251"/>
      <c r="E213" s="251"/>
      <c r="F213" s="274"/>
      <c r="G213" s="312"/>
      <c r="H213" s="303"/>
      <c r="I213" s="303"/>
      <c r="J213" s="303"/>
      <c r="K213" s="318"/>
    </row>
    <row r="214" spans="2:11" s="1" customFormat="1" ht="15" customHeight="1">
      <c r="B214" s="317"/>
      <c r="C214" s="251" t="s">
        <v>611</v>
      </c>
      <c r="D214" s="251"/>
      <c r="E214" s="251"/>
      <c r="F214" s="274">
        <v>1</v>
      </c>
      <c r="G214" s="312"/>
      <c r="H214" s="303" t="s">
        <v>650</v>
      </c>
      <c r="I214" s="303"/>
      <c r="J214" s="303"/>
      <c r="K214" s="318"/>
    </row>
    <row r="215" spans="2:11" s="1" customFormat="1" ht="15" customHeight="1">
      <c r="B215" s="317"/>
      <c r="C215" s="251"/>
      <c r="D215" s="251"/>
      <c r="E215" s="251"/>
      <c r="F215" s="274">
        <v>2</v>
      </c>
      <c r="G215" s="312"/>
      <c r="H215" s="303" t="s">
        <v>651</v>
      </c>
      <c r="I215" s="303"/>
      <c r="J215" s="303"/>
      <c r="K215" s="318"/>
    </row>
    <row r="216" spans="2:11" s="1" customFormat="1" ht="15" customHeight="1">
      <c r="B216" s="317"/>
      <c r="C216" s="251"/>
      <c r="D216" s="251"/>
      <c r="E216" s="251"/>
      <c r="F216" s="274">
        <v>3</v>
      </c>
      <c r="G216" s="312"/>
      <c r="H216" s="303" t="s">
        <v>652</v>
      </c>
      <c r="I216" s="303"/>
      <c r="J216" s="303"/>
      <c r="K216" s="318"/>
    </row>
    <row r="217" spans="2:11" s="1" customFormat="1" ht="15" customHeight="1">
      <c r="B217" s="317"/>
      <c r="C217" s="251"/>
      <c r="D217" s="251"/>
      <c r="E217" s="251"/>
      <c r="F217" s="274">
        <v>4</v>
      </c>
      <c r="G217" s="312"/>
      <c r="H217" s="303" t="s">
        <v>653</v>
      </c>
      <c r="I217" s="303"/>
      <c r="J217" s="303"/>
      <c r="K217" s="318"/>
    </row>
    <row r="218" spans="2:11" s="1" customFormat="1" ht="12.75" customHeight="1">
      <c r="B218" s="319"/>
      <c r="C218" s="320"/>
      <c r="D218" s="320"/>
      <c r="E218" s="320"/>
      <c r="F218" s="320"/>
      <c r="G218" s="320"/>
      <c r="H218" s="320"/>
      <c r="I218" s="320"/>
      <c r="J218" s="320"/>
      <c r="K218" s="32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DESKTOP-3KDAKDV\Jitka</dc:creator>
  <cp:keywords/>
  <dc:description/>
  <cp:lastModifiedBy>DESKTOP-3KDAKDV\Jitka</cp:lastModifiedBy>
  <dcterms:created xsi:type="dcterms:W3CDTF">2023-10-19T19:59:01Z</dcterms:created>
  <dcterms:modified xsi:type="dcterms:W3CDTF">2023-10-19T19:59:08Z</dcterms:modified>
  <cp:category/>
  <cp:version/>
  <cp:contentType/>
  <cp:contentStatus/>
</cp:coreProperties>
</file>